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5.65.111\Fileserver\DEPP1\DEPP1_ADE1\1-TSSLDC-2.6.14\DGO\discoms\5th &amp; 6th control periods\Final Data\Annexures\"/>
    </mc:Choice>
  </mc:AlternateContent>
  <xr:revisionPtr revIDLastSave="0" documentId="13_ncr:1_{B7A1F32F-D89A-4240-A8A9-3D7C28C13FB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Sheet1!$A$1:$S$25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20" i="1" l="1"/>
  <c r="AK20" i="1"/>
  <c r="AL20" i="1"/>
  <c r="AE20" i="1"/>
  <c r="AA20" i="1"/>
  <c r="T20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K21" i="1" s="1"/>
  <c r="R19" i="1"/>
  <c r="K24" i="1" s="1"/>
  <c r="S19" i="1"/>
  <c r="K22" i="1" s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19" i="1"/>
  <c r="K23" i="1" l="1"/>
  <c r="K25" i="1" l="1"/>
</calcChain>
</file>

<file path=xl/sharedStrings.xml><?xml version="1.0" encoding="utf-8"?>
<sst xmlns="http://schemas.openxmlformats.org/spreadsheetml/2006/main" count="143" uniqueCount="64">
  <si>
    <t>Net Schedule</t>
  </si>
  <si>
    <t>LTA</t>
  </si>
  <si>
    <t>MTOA</t>
  </si>
  <si>
    <t>STOA</t>
  </si>
  <si>
    <t>PX</t>
  </si>
  <si>
    <t>RTM_PX</t>
  </si>
  <si>
    <t>GDAM_PX</t>
  </si>
  <si>
    <t>REMC</t>
  </si>
  <si>
    <t>Total Requisition</t>
  </si>
  <si>
    <t>ISGS Loss</t>
  </si>
  <si>
    <t>RSTPSU1TO6</t>
  </si>
  <si>
    <t>RSTPSU7</t>
  </si>
  <si>
    <t>NLCIIST1</t>
  </si>
  <si>
    <t>NLCIIST2</t>
  </si>
  <si>
    <t>NLCEXP</t>
  </si>
  <si>
    <t>KGSU1AND2</t>
  </si>
  <si>
    <t>KGSU3AND4</t>
  </si>
  <si>
    <t>MAPS</t>
  </si>
  <si>
    <t>TALST2</t>
  </si>
  <si>
    <t>TSTPP-I</t>
  </si>
  <si>
    <t>KHSTPP-I</t>
  </si>
  <si>
    <t>FSTPP I&amp;II</t>
  </si>
  <si>
    <t>SIMHST2</t>
  </si>
  <si>
    <t>KKNPPU2</t>
  </si>
  <si>
    <t>VALLURNTECL</t>
  </si>
  <si>
    <t>KKNP</t>
  </si>
  <si>
    <t>NLCTS2EXP</t>
  </si>
  <si>
    <t>NTPL</t>
  </si>
  <si>
    <t>KUDGI</t>
  </si>
  <si>
    <t>SIMHST1</t>
  </si>
  <si>
    <t>KSTPS I&amp;II</t>
  </si>
  <si>
    <t>KSTPS7</t>
  </si>
  <si>
    <t>VSTPS I</t>
  </si>
  <si>
    <t>VSTPS II</t>
  </si>
  <si>
    <t>VSTPS III</t>
  </si>
  <si>
    <t>VSTPS IV</t>
  </si>
  <si>
    <t>VSTPS V</t>
  </si>
  <si>
    <t>SIPAT I</t>
  </si>
  <si>
    <t>SIPAT II</t>
  </si>
  <si>
    <t>MOUDA</t>
  </si>
  <si>
    <t>MOUDA_II</t>
  </si>
  <si>
    <t>SOLAPUR</t>
  </si>
  <si>
    <t>RGPPL_IR</t>
  </si>
  <si>
    <t>FSTPP-III</t>
  </si>
  <si>
    <t>KHSTPP-II</t>
  </si>
  <si>
    <t>BARH</t>
  </si>
  <si>
    <t>MTPS-II</t>
  </si>
  <si>
    <t>GADARWARA-I</t>
  </si>
  <si>
    <t>DADRT2</t>
  </si>
  <si>
    <t>LARA-I</t>
  </si>
  <si>
    <t>NNTPP</t>
  </si>
  <si>
    <t>KHARGONE-I</t>
  </si>
  <si>
    <t>BRBCL</t>
  </si>
  <si>
    <t>(MU)</t>
  </si>
  <si>
    <t>(IMP-ST)</t>
  </si>
  <si>
    <t>(EXP-ST)</t>
  </si>
  <si>
    <t>CGS TOTAL DRAWAL</t>
  </si>
  <si>
    <t>LOSSES EXCEMPTED QTM(RGM 1 TO 6)</t>
  </si>
  <si>
    <t>NET CGS Drawal for LOSS CALCULATION</t>
  </si>
  <si>
    <t>NET ISGS LOSS FOR THE YEAR 2022-23</t>
  </si>
  <si>
    <t>LOSS PERCENTAGE</t>
  </si>
  <si>
    <t xml:space="preserve">Annexure- 4 </t>
  </si>
  <si>
    <r>
      <rPr>
        <b/>
        <sz val="14"/>
        <color theme="1"/>
        <rFont val="Calibri"/>
        <family val="2"/>
        <scheme val="minor"/>
      </rPr>
      <t>Note:-</t>
    </r>
    <r>
      <rPr>
        <sz val="11"/>
        <color theme="1"/>
        <rFont val="Calibri"/>
        <family val="2"/>
        <scheme val="minor"/>
      </rPr>
      <t xml:space="preserve"> the Above Caluculations are based on the REA Account Published by SRPC</t>
    </r>
  </si>
  <si>
    <t>ISTS Losses Incurred statement For FY 2022-23 (based on REA Account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</si>
</sst>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10" fontId="1" fillId="0" borderId="1" xfId="0" applyNumberFormat="1" applyFont="1" applyBorder="1"/>
    <xf numFmtId="0" fontId="3" fillId="0" borderId="2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10" fontId="0" fillId="0" borderId="0" xfId="1" applyNumberFormat="1" applyFont="1"/>
    <xf numFmtId="0" fontId="5" fillId="0" borderId="0" xfId="0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" fontId="5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BI30"/>
  <sheetViews>
    <sheetView tabSelected="1" view="pageBreakPreview" zoomScale="90" zoomScaleNormal="90" zoomScaleSheetLayoutView="90" workbookViewId="0">
      <selection activeCell="O35" sqref="O35"/>
    </sheetView>
  </sheetViews>
  <sheetFormatPr defaultRowHeight="21" x14ac:dyDescent="0.25"/>
  <cols>
    <col min="1" max="1" width="18.42578125" style="10" customWidth="1"/>
    <col min="4" max="6" width="0" hidden="1" customWidth="1"/>
    <col min="16" max="16" width="0" hidden="1" customWidth="1"/>
    <col min="17" max="17" width="11.85546875" customWidth="1"/>
    <col min="19" max="19" width="17.140625" customWidth="1"/>
    <col min="20" max="53" width="0" hidden="1" customWidth="1"/>
    <col min="54" max="54" width="17.42578125" hidden="1" customWidth="1"/>
    <col min="55" max="61" width="0" hidden="1" customWidth="1"/>
  </cols>
  <sheetData>
    <row r="2" spans="1:61" ht="23.25" x14ac:dyDescent="0.35">
      <c r="B2" s="16" t="s">
        <v>61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61" ht="23.25" x14ac:dyDescent="0.35">
      <c r="B3" s="6"/>
      <c r="C3" s="6"/>
      <c r="D3" s="6"/>
      <c r="E3" s="6"/>
      <c r="F3" s="6"/>
      <c r="G3" s="6"/>
      <c r="H3" s="6"/>
      <c r="I3" s="6"/>
      <c r="J3" s="6"/>
      <c r="K3" s="6" t="s">
        <v>63</v>
      </c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61" s="2" customFormat="1" ht="52.5" customHeight="1" x14ac:dyDescent="0.25">
      <c r="A4" s="14"/>
      <c r="B4" s="13" t="s">
        <v>0</v>
      </c>
      <c r="C4" s="12" t="s">
        <v>1</v>
      </c>
      <c r="D4" s="12" t="s">
        <v>1</v>
      </c>
      <c r="E4" s="12" t="s">
        <v>2</v>
      </c>
      <c r="F4" s="12" t="s">
        <v>2</v>
      </c>
      <c r="G4" s="12" t="s">
        <v>3</v>
      </c>
      <c r="H4" s="12" t="s">
        <v>3</v>
      </c>
      <c r="I4" s="12" t="s">
        <v>4</v>
      </c>
      <c r="J4" s="12" t="s">
        <v>4</v>
      </c>
      <c r="K4" s="12" t="s">
        <v>5</v>
      </c>
      <c r="L4" s="12" t="s">
        <v>5</v>
      </c>
      <c r="M4" s="12" t="s">
        <v>6</v>
      </c>
      <c r="N4" s="12" t="s">
        <v>6</v>
      </c>
      <c r="O4" s="12" t="s">
        <v>7</v>
      </c>
      <c r="P4" s="4" t="s">
        <v>7</v>
      </c>
      <c r="Q4" s="7" t="s">
        <v>8</v>
      </c>
      <c r="R4" s="4" t="s">
        <v>9</v>
      </c>
      <c r="S4" s="4" t="s">
        <v>10</v>
      </c>
      <c r="T4" s="4" t="s">
        <v>11</v>
      </c>
      <c r="U4" s="4" t="s">
        <v>12</v>
      </c>
      <c r="V4" s="4" t="s">
        <v>13</v>
      </c>
      <c r="W4" s="4" t="s">
        <v>14</v>
      </c>
      <c r="X4" s="4" t="s">
        <v>15</v>
      </c>
      <c r="Y4" s="4" t="s">
        <v>16</v>
      </c>
      <c r="Z4" s="4" t="s">
        <v>17</v>
      </c>
      <c r="AA4" s="4" t="s">
        <v>18</v>
      </c>
      <c r="AB4" s="4" t="s">
        <v>19</v>
      </c>
      <c r="AC4" s="4" t="s">
        <v>20</v>
      </c>
      <c r="AD4" s="4" t="s">
        <v>21</v>
      </c>
      <c r="AE4" s="4" t="s">
        <v>22</v>
      </c>
      <c r="AF4" s="4" t="s">
        <v>23</v>
      </c>
      <c r="AG4" s="4" t="s">
        <v>24</v>
      </c>
      <c r="AH4" s="4" t="s">
        <v>25</v>
      </c>
      <c r="AI4" s="4" t="s">
        <v>26</v>
      </c>
      <c r="AJ4" s="4" t="s">
        <v>27</v>
      </c>
      <c r="AK4" s="4" t="s">
        <v>28</v>
      </c>
      <c r="AL4" s="4" t="s">
        <v>29</v>
      </c>
      <c r="AM4" s="4" t="s">
        <v>30</v>
      </c>
      <c r="AN4" s="4" t="s">
        <v>31</v>
      </c>
      <c r="AO4" s="4" t="s">
        <v>32</v>
      </c>
      <c r="AP4" s="4" t="s">
        <v>33</v>
      </c>
      <c r="AQ4" s="4" t="s">
        <v>34</v>
      </c>
      <c r="AR4" s="4" t="s">
        <v>35</v>
      </c>
      <c r="AS4" s="4" t="s">
        <v>36</v>
      </c>
      <c r="AT4" s="4" t="s">
        <v>37</v>
      </c>
      <c r="AU4" s="4" t="s">
        <v>38</v>
      </c>
      <c r="AV4" s="4" t="s">
        <v>39</v>
      </c>
      <c r="AW4" s="4" t="s">
        <v>40</v>
      </c>
      <c r="AX4" s="4" t="s">
        <v>41</v>
      </c>
      <c r="AY4" s="4" t="s">
        <v>42</v>
      </c>
      <c r="AZ4" s="4" t="s">
        <v>43</v>
      </c>
      <c r="BA4" s="4" t="s">
        <v>44</v>
      </c>
      <c r="BB4" s="4" t="s">
        <v>45</v>
      </c>
      <c r="BC4" s="4" t="s">
        <v>46</v>
      </c>
      <c r="BD4" s="4" t="s">
        <v>47</v>
      </c>
      <c r="BE4" s="4" t="s">
        <v>48</v>
      </c>
      <c r="BF4" s="4" t="s">
        <v>49</v>
      </c>
      <c r="BG4" s="4" t="s">
        <v>50</v>
      </c>
      <c r="BH4" s="4" t="s">
        <v>51</v>
      </c>
      <c r="BI4" s="4" t="s">
        <v>52</v>
      </c>
    </row>
    <row r="5" spans="1:61" s="2" customFormat="1" x14ac:dyDescent="0.25">
      <c r="A5" s="14"/>
      <c r="B5" s="4" t="s">
        <v>53</v>
      </c>
      <c r="C5" s="4" t="s">
        <v>54</v>
      </c>
      <c r="D5" s="4" t="s">
        <v>55</v>
      </c>
      <c r="E5" s="4" t="s">
        <v>54</v>
      </c>
      <c r="F5" s="4" t="s">
        <v>55</v>
      </c>
      <c r="G5" s="4" t="s">
        <v>54</v>
      </c>
      <c r="H5" s="4" t="s">
        <v>55</v>
      </c>
      <c r="I5" s="4" t="s">
        <v>54</v>
      </c>
      <c r="J5" s="4" t="s">
        <v>55</v>
      </c>
      <c r="K5" s="4" t="s">
        <v>54</v>
      </c>
      <c r="L5" s="4" t="s">
        <v>55</v>
      </c>
      <c r="M5" s="4" t="s">
        <v>54</v>
      </c>
      <c r="N5" s="4" t="s">
        <v>55</v>
      </c>
      <c r="O5" s="4" t="s">
        <v>54</v>
      </c>
      <c r="P5" s="4" t="s">
        <v>55</v>
      </c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</row>
    <row r="6" spans="1:61" s="2" customFormat="1" x14ac:dyDescent="0.25">
      <c r="A6" s="14"/>
      <c r="B6" s="4" t="s">
        <v>53</v>
      </c>
      <c r="C6" s="4" t="s">
        <v>53</v>
      </c>
      <c r="D6" s="4" t="s">
        <v>53</v>
      </c>
      <c r="E6" s="4" t="s">
        <v>53</v>
      </c>
      <c r="F6" s="4" t="s">
        <v>53</v>
      </c>
      <c r="G6" s="4" t="s">
        <v>53</v>
      </c>
      <c r="H6" s="4" t="s">
        <v>53</v>
      </c>
      <c r="I6" s="4" t="s">
        <v>53</v>
      </c>
      <c r="J6" s="4" t="s">
        <v>53</v>
      </c>
      <c r="K6" s="4" t="s">
        <v>53</v>
      </c>
      <c r="L6" s="4" t="s">
        <v>53</v>
      </c>
      <c r="M6" s="4" t="s">
        <v>53</v>
      </c>
      <c r="N6" s="4" t="s">
        <v>53</v>
      </c>
      <c r="O6" s="4" t="s">
        <v>53</v>
      </c>
      <c r="P6" s="4" t="s">
        <v>53</v>
      </c>
      <c r="Q6" s="4" t="s">
        <v>53</v>
      </c>
      <c r="R6" s="4" t="s">
        <v>53</v>
      </c>
      <c r="S6" s="4" t="s">
        <v>53</v>
      </c>
      <c r="T6" s="4" t="s">
        <v>53</v>
      </c>
      <c r="U6" s="4" t="s">
        <v>53</v>
      </c>
      <c r="V6" s="4" t="s">
        <v>53</v>
      </c>
      <c r="W6" s="4" t="s">
        <v>53</v>
      </c>
      <c r="X6" s="4" t="s">
        <v>53</v>
      </c>
      <c r="Y6" s="4" t="s">
        <v>53</v>
      </c>
      <c r="Z6" s="4" t="s">
        <v>53</v>
      </c>
      <c r="AA6" s="4" t="s">
        <v>53</v>
      </c>
      <c r="AB6" s="4" t="s">
        <v>53</v>
      </c>
      <c r="AC6" s="4" t="s">
        <v>53</v>
      </c>
      <c r="AD6" s="4" t="s">
        <v>53</v>
      </c>
      <c r="AE6" s="4" t="s">
        <v>53</v>
      </c>
      <c r="AF6" s="4" t="s">
        <v>53</v>
      </c>
      <c r="AG6" s="4" t="s">
        <v>53</v>
      </c>
      <c r="AH6" s="4" t="s">
        <v>53</v>
      </c>
      <c r="AI6" s="4" t="s">
        <v>53</v>
      </c>
      <c r="AJ6" s="4" t="s">
        <v>53</v>
      </c>
      <c r="AK6" s="4" t="s">
        <v>53</v>
      </c>
      <c r="AL6" s="4" t="s">
        <v>53</v>
      </c>
      <c r="AM6" s="4" t="s">
        <v>53</v>
      </c>
      <c r="AN6" s="4" t="s">
        <v>53</v>
      </c>
      <c r="AO6" s="4" t="s">
        <v>53</v>
      </c>
      <c r="AP6" s="4" t="s">
        <v>53</v>
      </c>
      <c r="AQ6" s="4" t="s">
        <v>53</v>
      </c>
      <c r="AR6" s="4" t="s">
        <v>53</v>
      </c>
      <c r="AS6" s="4" t="s">
        <v>53</v>
      </c>
      <c r="AT6" s="4" t="s">
        <v>53</v>
      </c>
      <c r="AU6" s="4" t="s">
        <v>53</v>
      </c>
      <c r="AV6" s="4" t="s">
        <v>53</v>
      </c>
      <c r="AW6" s="4" t="s">
        <v>53</v>
      </c>
      <c r="AX6" s="4" t="s">
        <v>53</v>
      </c>
      <c r="AY6" s="4" t="s">
        <v>53</v>
      </c>
      <c r="AZ6" s="4" t="s">
        <v>53</v>
      </c>
      <c r="BA6" s="4" t="s">
        <v>53</v>
      </c>
      <c r="BB6" s="4" t="s">
        <v>53</v>
      </c>
      <c r="BC6" s="4" t="s">
        <v>53</v>
      </c>
      <c r="BD6" s="4" t="s">
        <v>53</v>
      </c>
      <c r="BE6" s="4" t="s">
        <v>53</v>
      </c>
      <c r="BF6" s="4" t="s">
        <v>53</v>
      </c>
      <c r="BG6" s="4" t="s">
        <v>53</v>
      </c>
      <c r="BH6" s="4" t="s">
        <v>53</v>
      </c>
      <c r="BI6" s="4" t="s">
        <v>53</v>
      </c>
    </row>
    <row r="7" spans="1:61" ht="33.75" customHeight="1" x14ac:dyDescent="0.25">
      <c r="A7" s="15">
        <v>44652</v>
      </c>
      <c r="B7" s="11">
        <v>3408.6010000000001</v>
      </c>
      <c r="C7" s="11">
        <v>556.15400000000011</v>
      </c>
      <c r="D7" s="11">
        <v>0</v>
      </c>
      <c r="E7" s="11">
        <v>0</v>
      </c>
      <c r="F7" s="11">
        <v>0</v>
      </c>
      <c r="G7" s="11">
        <v>584.07999999999993</v>
      </c>
      <c r="H7" s="11">
        <v>-5.1070000000000002</v>
      </c>
      <c r="I7" s="11">
        <v>680.3199999999996</v>
      </c>
      <c r="J7" s="11">
        <v>-121.74899999999997</v>
      </c>
      <c r="K7" s="11">
        <v>234.89699999999993</v>
      </c>
      <c r="L7" s="11">
        <v>-65.677000000000007</v>
      </c>
      <c r="M7" s="11">
        <v>0.54</v>
      </c>
      <c r="N7" s="11">
        <v>-5.7410000000000005</v>
      </c>
      <c r="O7" s="11">
        <v>95.971000000000018</v>
      </c>
      <c r="P7" s="11">
        <v>0</v>
      </c>
      <c r="Q7" s="11">
        <v>1495.9789999999996</v>
      </c>
      <c r="R7" s="11">
        <v>-41.082000000000001</v>
      </c>
      <c r="S7" s="11">
        <v>218.37700000000004</v>
      </c>
      <c r="T7" s="1">
        <v>61.879999999999981</v>
      </c>
      <c r="U7" s="1">
        <v>6.4499999999999984</v>
      </c>
      <c r="V7" s="1">
        <v>7.9769999999999985</v>
      </c>
      <c r="W7" s="1">
        <v>0</v>
      </c>
      <c r="X7" s="1">
        <v>44.436999999999969</v>
      </c>
      <c r="Y7" s="1">
        <v>51.106000000000002</v>
      </c>
      <c r="Z7" s="1">
        <v>5.6720000000000015</v>
      </c>
      <c r="AA7" s="1">
        <v>143.70499999999998</v>
      </c>
      <c r="AB7" s="1">
        <v>4.6259999999999994</v>
      </c>
      <c r="AC7" s="1">
        <v>5.976</v>
      </c>
      <c r="AD7" s="1">
        <v>6.7749999999999977</v>
      </c>
      <c r="AE7" s="1">
        <v>165.04</v>
      </c>
      <c r="AF7" s="1">
        <v>0</v>
      </c>
      <c r="AG7" s="1">
        <v>85.39800000000001</v>
      </c>
      <c r="AH7" s="1">
        <v>0</v>
      </c>
      <c r="AI7" s="1">
        <v>0</v>
      </c>
      <c r="AJ7" s="1">
        <v>58.669999999999987</v>
      </c>
      <c r="AK7" s="1">
        <v>143.666</v>
      </c>
      <c r="AL7" s="1">
        <v>348.95199999999994</v>
      </c>
      <c r="AM7" s="1">
        <v>6.6829999999999989</v>
      </c>
      <c r="AN7" s="1">
        <v>3.1190000000000015</v>
      </c>
      <c r="AO7" s="1">
        <v>5.3650000000000002</v>
      </c>
      <c r="AP7" s="1">
        <v>4.5629999999999997</v>
      </c>
      <c r="AQ7" s="1">
        <v>4.5909999999999993</v>
      </c>
      <c r="AR7" s="1">
        <v>6.3110000000000035</v>
      </c>
      <c r="AS7" s="1">
        <v>1.4369999999999998</v>
      </c>
      <c r="AT7" s="1">
        <v>3.9420000000000006</v>
      </c>
      <c r="AU7" s="1">
        <v>4.1899999999999995</v>
      </c>
      <c r="AV7" s="1">
        <v>5.2380000000000013</v>
      </c>
      <c r="AW7" s="1">
        <v>8.0140000000000011</v>
      </c>
      <c r="AX7" s="1">
        <v>7.3130000000000006</v>
      </c>
      <c r="AY7" s="1">
        <v>0</v>
      </c>
      <c r="AZ7" s="1">
        <v>2.6920000000000006</v>
      </c>
      <c r="BA7" s="1">
        <v>8.1419999999999995</v>
      </c>
      <c r="BB7" s="1">
        <v>7.2149999999999999</v>
      </c>
      <c r="BC7" s="1">
        <v>1.3810000000000002</v>
      </c>
      <c r="BD7" s="1">
        <v>9.5389999999999997</v>
      </c>
      <c r="BE7" s="1">
        <v>0</v>
      </c>
      <c r="BF7" s="1">
        <v>8.097999999999999</v>
      </c>
      <c r="BG7" s="1">
        <v>35.233000000000004</v>
      </c>
      <c r="BH7" s="1"/>
      <c r="BI7" s="1"/>
    </row>
    <row r="8" spans="1:61" ht="33.75" customHeight="1" x14ac:dyDescent="0.25">
      <c r="A8" s="15">
        <v>44682</v>
      </c>
      <c r="B8" s="11">
        <v>2115.4729999999995</v>
      </c>
      <c r="C8" s="11">
        <v>514.84199999999998</v>
      </c>
      <c r="D8" s="11">
        <v>0</v>
      </c>
      <c r="E8" s="11">
        <v>0</v>
      </c>
      <c r="F8" s="11">
        <v>0</v>
      </c>
      <c r="G8" s="11">
        <v>76.046999999999983</v>
      </c>
      <c r="H8" s="11">
        <v>-85.47499999999998</v>
      </c>
      <c r="I8" s="11">
        <v>58.567999999999998</v>
      </c>
      <c r="J8" s="11">
        <v>-133.90799999999999</v>
      </c>
      <c r="K8" s="11">
        <v>127.97799999999997</v>
      </c>
      <c r="L8" s="11">
        <v>-96.629999999999981</v>
      </c>
      <c r="M8" s="11">
        <v>3.0210000000000004</v>
      </c>
      <c r="N8" s="11">
        <v>-10.375</v>
      </c>
      <c r="O8" s="11">
        <v>99.149000000000029</v>
      </c>
      <c r="P8" s="11">
        <v>0</v>
      </c>
      <c r="Q8" s="11">
        <v>1608.3979999999999</v>
      </c>
      <c r="R8" s="11">
        <v>-46.14800000000001</v>
      </c>
      <c r="S8" s="11">
        <v>226.25200000000001</v>
      </c>
      <c r="T8" s="1">
        <v>62.026000000000003</v>
      </c>
      <c r="U8" s="1">
        <v>13.201999999999998</v>
      </c>
      <c r="V8" s="1">
        <v>23.650000000000002</v>
      </c>
      <c r="W8" s="1">
        <v>0</v>
      </c>
      <c r="X8" s="1">
        <v>45.719000000000008</v>
      </c>
      <c r="Y8" s="1">
        <v>52.879000000000033</v>
      </c>
      <c r="Z8" s="1">
        <v>4.1889999999999992</v>
      </c>
      <c r="AA8" s="1">
        <v>168.18099999999995</v>
      </c>
      <c r="AB8" s="1">
        <v>4.1589999999999998</v>
      </c>
      <c r="AC8" s="1">
        <v>6.5250000000000004</v>
      </c>
      <c r="AD8" s="1">
        <v>8.3629999999999995</v>
      </c>
      <c r="AE8" s="1">
        <v>134.64500000000001</v>
      </c>
      <c r="AF8" s="1">
        <v>1.0230000000000001</v>
      </c>
      <c r="AG8" s="1">
        <v>94.879000000000019</v>
      </c>
      <c r="AH8" s="1">
        <v>0</v>
      </c>
      <c r="AI8" s="1">
        <v>0</v>
      </c>
      <c r="AJ8" s="1">
        <v>160.52700000000002</v>
      </c>
      <c r="AK8" s="1">
        <v>124.11700000000002</v>
      </c>
      <c r="AL8" s="1">
        <v>329.88499999999999</v>
      </c>
      <c r="AM8" s="1">
        <v>6.4269999999999996</v>
      </c>
      <c r="AN8" s="1">
        <v>2.081</v>
      </c>
      <c r="AO8" s="1">
        <v>4.7930000000000001</v>
      </c>
      <c r="AP8" s="1">
        <v>4.2910000000000013</v>
      </c>
      <c r="AQ8" s="1">
        <v>4.5809999999999995</v>
      </c>
      <c r="AR8" s="1">
        <v>6.344000000000003</v>
      </c>
      <c r="AS8" s="1">
        <v>3.1410000000000018</v>
      </c>
      <c r="AT8" s="1">
        <v>6.5880000000000001</v>
      </c>
      <c r="AU8" s="1">
        <v>4.3159999999999998</v>
      </c>
      <c r="AV8" s="1">
        <v>4.2530000000000001</v>
      </c>
      <c r="AW8" s="1">
        <v>5.8309999999999995</v>
      </c>
      <c r="AX8" s="1">
        <v>5.0690000000000008</v>
      </c>
      <c r="AY8" s="1">
        <v>0</v>
      </c>
      <c r="AZ8" s="1">
        <v>2.5</v>
      </c>
      <c r="BA8" s="1">
        <v>12.985999999999999</v>
      </c>
      <c r="BB8" s="1">
        <v>6.0259999999999998</v>
      </c>
      <c r="BC8" s="1">
        <v>0.67100000000000026</v>
      </c>
      <c r="BD8" s="1">
        <v>7.9249999999999989</v>
      </c>
      <c r="BE8" s="1">
        <v>0</v>
      </c>
      <c r="BF8" s="1">
        <v>9.2890000000000015</v>
      </c>
      <c r="BG8" s="1">
        <v>45.115000000000002</v>
      </c>
      <c r="BH8" s="1">
        <v>5.9700000000000006</v>
      </c>
      <c r="BI8" s="1">
        <v>0</v>
      </c>
    </row>
    <row r="9" spans="1:61" ht="33.75" customHeight="1" x14ac:dyDescent="0.25">
      <c r="A9" s="15">
        <v>44713</v>
      </c>
      <c r="B9" s="11">
        <v>1965.1650000000004</v>
      </c>
      <c r="C9" s="11">
        <v>375.18200000000002</v>
      </c>
      <c r="D9" s="11">
        <v>0</v>
      </c>
      <c r="E9" s="11">
        <v>0</v>
      </c>
      <c r="F9" s="11">
        <v>0</v>
      </c>
      <c r="G9" s="11">
        <v>89.191000000000003</v>
      </c>
      <c r="H9" s="11">
        <v>-272.08999999999997</v>
      </c>
      <c r="I9" s="11">
        <v>108.60800000000002</v>
      </c>
      <c r="J9" s="11">
        <v>-46.956000000000003</v>
      </c>
      <c r="K9" s="11">
        <v>241.607</v>
      </c>
      <c r="L9" s="11">
        <v>-44.333000000000006</v>
      </c>
      <c r="M9" s="11">
        <v>2.1779999999999999</v>
      </c>
      <c r="N9" s="11">
        <v>-23.604999999999997</v>
      </c>
      <c r="O9" s="11">
        <v>101.492</v>
      </c>
      <c r="P9" s="11">
        <v>0</v>
      </c>
      <c r="Q9" s="11">
        <v>1474.9949999999999</v>
      </c>
      <c r="R9" s="11">
        <v>-41.106999999999999</v>
      </c>
      <c r="S9" s="11">
        <v>238.626</v>
      </c>
      <c r="T9" s="1">
        <v>22.922000000000004</v>
      </c>
      <c r="U9" s="1">
        <v>6.9130000000000011</v>
      </c>
      <c r="V9" s="1">
        <v>8.3690000000000015</v>
      </c>
      <c r="W9" s="1">
        <v>0</v>
      </c>
      <c r="X9" s="1">
        <v>40.131000000000014</v>
      </c>
      <c r="Y9" s="1">
        <v>51.258000000000031</v>
      </c>
      <c r="Z9" s="1">
        <v>5.516</v>
      </c>
      <c r="AA9" s="1">
        <v>160.32799999999997</v>
      </c>
      <c r="AB9" s="1">
        <v>4.2689999999999984</v>
      </c>
      <c r="AC9" s="1">
        <v>5.6850000000000005</v>
      </c>
      <c r="AD9" s="1">
        <v>10.078000000000001</v>
      </c>
      <c r="AE9" s="1">
        <v>80.984999999999985</v>
      </c>
      <c r="AF9" s="1">
        <v>33.963000000000001</v>
      </c>
      <c r="AG9" s="1">
        <v>77.656000000000006</v>
      </c>
      <c r="AH9" s="1">
        <v>0</v>
      </c>
      <c r="AI9" s="1">
        <v>0</v>
      </c>
      <c r="AJ9" s="1">
        <v>91.673000000000002</v>
      </c>
      <c r="AK9" s="1">
        <v>164.12699999999998</v>
      </c>
      <c r="AL9" s="1">
        <v>329.32099999999997</v>
      </c>
      <c r="AM9" s="1">
        <v>6.4109999999999978</v>
      </c>
      <c r="AN9" s="1">
        <v>0</v>
      </c>
      <c r="AO9" s="1">
        <v>5.3680000000000012</v>
      </c>
      <c r="AP9" s="1">
        <v>4.4330000000000007</v>
      </c>
      <c r="AQ9" s="1">
        <v>2.391</v>
      </c>
      <c r="AR9" s="1">
        <v>6.2400000000000038</v>
      </c>
      <c r="AS9" s="1">
        <v>3.0900000000000021</v>
      </c>
      <c r="AT9" s="1">
        <v>7.902000000000001</v>
      </c>
      <c r="AU9" s="1">
        <v>4.2539999999999987</v>
      </c>
      <c r="AV9" s="1">
        <v>6.5720000000000018</v>
      </c>
      <c r="AW9" s="1">
        <v>8.5320000000000036</v>
      </c>
      <c r="AX9" s="1">
        <v>6.2590000000000012</v>
      </c>
      <c r="AY9" s="1">
        <v>0</v>
      </c>
      <c r="AZ9" s="1">
        <v>1.5059999999999998</v>
      </c>
      <c r="BA9" s="1">
        <v>14.084000000000001</v>
      </c>
      <c r="BB9" s="1">
        <v>5.4849999999999994</v>
      </c>
      <c r="BC9" s="1">
        <v>0.61700000000000021</v>
      </c>
      <c r="BD9" s="1">
        <v>7.1820000000000013</v>
      </c>
      <c r="BE9" s="1">
        <v>0</v>
      </c>
      <c r="BF9" s="1">
        <v>9.18</v>
      </c>
      <c r="BG9" s="1">
        <v>36.143000000000001</v>
      </c>
      <c r="BH9" s="1">
        <v>7.5310000000000006</v>
      </c>
      <c r="BI9" s="1">
        <v>0</v>
      </c>
    </row>
    <row r="10" spans="1:61" ht="33.75" customHeight="1" x14ac:dyDescent="0.25">
      <c r="A10" s="15">
        <v>44743</v>
      </c>
      <c r="B10" s="11">
        <v>2385.8030000000003</v>
      </c>
      <c r="C10" s="11">
        <v>559.84500000000003</v>
      </c>
      <c r="D10" s="11">
        <v>0</v>
      </c>
      <c r="E10" s="11">
        <v>0</v>
      </c>
      <c r="F10" s="11">
        <v>0</v>
      </c>
      <c r="G10" s="11">
        <v>54.823</v>
      </c>
      <c r="H10" s="11">
        <v>-110.24699999999994</v>
      </c>
      <c r="I10" s="11">
        <v>298.23300000000006</v>
      </c>
      <c r="J10" s="11">
        <v>-43.82800000000001</v>
      </c>
      <c r="K10" s="11">
        <v>298.01600000000002</v>
      </c>
      <c r="L10" s="11">
        <v>-57.50800000000001</v>
      </c>
      <c r="M10" s="11">
        <v>1.0050000000000001</v>
      </c>
      <c r="N10" s="11">
        <v>-1.3589999999999991</v>
      </c>
      <c r="O10" s="11">
        <v>97.542000000000002</v>
      </c>
      <c r="P10" s="11">
        <v>0</v>
      </c>
      <c r="Q10" s="11">
        <v>1328.375</v>
      </c>
      <c r="R10" s="11">
        <v>-39.097999999999992</v>
      </c>
      <c r="S10" s="11">
        <v>192.43700000000001</v>
      </c>
      <c r="T10" s="1">
        <v>0</v>
      </c>
      <c r="U10" s="1">
        <v>7.8390000000000004</v>
      </c>
      <c r="V10" s="1">
        <v>16.224</v>
      </c>
      <c r="W10" s="1">
        <v>0</v>
      </c>
      <c r="X10" s="1">
        <v>46.173999999999999</v>
      </c>
      <c r="Y10" s="1">
        <v>53.350000000000016</v>
      </c>
      <c r="Z10" s="1">
        <v>7.1090000000000027</v>
      </c>
      <c r="AA10" s="1">
        <v>187.75899999999993</v>
      </c>
      <c r="AB10" s="1">
        <v>5.8390000000000004</v>
      </c>
      <c r="AC10" s="1">
        <v>4.3920000000000003</v>
      </c>
      <c r="AD10" s="1">
        <v>6.8890000000000011</v>
      </c>
      <c r="AE10" s="1">
        <v>112.42699999999999</v>
      </c>
      <c r="AF10" s="1">
        <v>33.868000000000002</v>
      </c>
      <c r="AG10" s="1">
        <v>43.092999999999989</v>
      </c>
      <c r="AH10" s="1">
        <v>0</v>
      </c>
      <c r="AI10" s="1">
        <v>0</v>
      </c>
      <c r="AJ10" s="1">
        <v>76.736000000000004</v>
      </c>
      <c r="AK10" s="1">
        <v>113.70199999999998</v>
      </c>
      <c r="AL10" s="1">
        <v>286.77699999999993</v>
      </c>
      <c r="AM10" s="1">
        <v>6.1529999999999951</v>
      </c>
      <c r="AN10" s="1">
        <v>2.1320000000000006</v>
      </c>
      <c r="AO10" s="1">
        <v>5.4459999999999988</v>
      </c>
      <c r="AP10" s="1">
        <v>4.6270000000000007</v>
      </c>
      <c r="AQ10" s="1">
        <v>3.5849999999999991</v>
      </c>
      <c r="AR10" s="1">
        <v>6.4870000000000028</v>
      </c>
      <c r="AS10" s="1">
        <v>2.9950000000000006</v>
      </c>
      <c r="AT10" s="1">
        <v>10.571999999999996</v>
      </c>
      <c r="AU10" s="1">
        <v>4.1349999999999989</v>
      </c>
      <c r="AV10" s="1">
        <v>2.7480000000000002</v>
      </c>
      <c r="AW10" s="1">
        <v>3.5909999999999993</v>
      </c>
      <c r="AX10" s="1">
        <v>2.2330000000000001</v>
      </c>
      <c r="AY10" s="1">
        <v>0</v>
      </c>
      <c r="AZ10" s="1">
        <v>0</v>
      </c>
      <c r="BA10" s="1">
        <v>10.377999999999997</v>
      </c>
      <c r="BB10" s="1">
        <v>6.0919999999999996</v>
      </c>
      <c r="BC10" s="1">
        <v>0.34500000000000014</v>
      </c>
      <c r="BD10" s="1">
        <v>4.5599999999999996</v>
      </c>
      <c r="BE10" s="1">
        <v>0</v>
      </c>
      <c r="BF10" s="1">
        <v>9.7059999999999977</v>
      </c>
      <c r="BG10" s="1">
        <v>45.571000000000012</v>
      </c>
      <c r="BH10" s="1">
        <v>2.4049999999999994</v>
      </c>
      <c r="BI10" s="1">
        <v>0</v>
      </c>
    </row>
    <row r="11" spans="1:61" ht="33.75" customHeight="1" x14ac:dyDescent="0.25">
      <c r="A11" s="15">
        <v>44774</v>
      </c>
      <c r="B11" s="11">
        <v>2128.9259999999999</v>
      </c>
      <c r="C11" s="11">
        <v>576.22799999999984</v>
      </c>
      <c r="D11" s="11">
        <v>0</v>
      </c>
      <c r="E11" s="11">
        <v>0</v>
      </c>
      <c r="F11" s="11">
        <v>0</v>
      </c>
      <c r="G11" s="11">
        <v>247.12400000000005</v>
      </c>
      <c r="H11" s="11">
        <v>-91.57</v>
      </c>
      <c r="I11" s="11">
        <v>233.29999999999998</v>
      </c>
      <c r="J11" s="11">
        <v>-311.40099999999995</v>
      </c>
      <c r="K11" s="11">
        <v>232.76399999999998</v>
      </c>
      <c r="L11" s="11">
        <v>-91.492999999999995</v>
      </c>
      <c r="M11" s="11">
        <v>0.29599999999999999</v>
      </c>
      <c r="N11" s="11">
        <v>-13.625</v>
      </c>
      <c r="O11" s="11">
        <v>147.50900000000001</v>
      </c>
      <c r="P11" s="11">
        <v>0</v>
      </c>
      <c r="Q11" s="11">
        <v>1238.163</v>
      </c>
      <c r="R11" s="11">
        <v>-38.384999999999998</v>
      </c>
      <c r="S11" s="11">
        <v>129.83399999999997</v>
      </c>
      <c r="T11" s="1">
        <v>25.884</v>
      </c>
      <c r="U11" s="1">
        <v>4.7220000000000013</v>
      </c>
      <c r="V11" s="1">
        <v>13.073000000000002</v>
      </c>
      <c r="W11" s="1">
        <v>0</v>
      </c>
      <c r="X11" s="1">
        <v>43.653999999999996</v>
      </c>
      <c r="Y11" s="1">
        <v>53.475000000000009</v>
      </c>
      <c r="Z11" s="1">
        <v>5.1679999999999993</v>
      </c>
      <c r="AA11" s="1">
        <v>159.98000000000002</v>
      </c>
      <c r="AB11" s="1">
        <v>3.0570000000000008</v>
      </c>
      <c r="AC11" s="1">
        <v>3.3879999999999995</v>
      </c>
      <c r="AD11" s="1">
        <v>6.8190000000000008</v>
      </c>
      <c r="AE11" s="1">
        <v>122.40200000000002</v>
      </c>
      <c r="AF11" s="1">
        <v>35.530999999999992</v>
      </c>
      <c r="AG11" s="1">
        <v>42.012</v>
      </c>
      <c r="AH11" s="1">
        <v>0</v>
      </c>
      <c r="AI11" s="1">
        <v>0</v>
      </c>
      <c r="AJ11" s="1">
        <v>80.136999999999986</v>
      </c>
      <c r="AK11" s="1">
        <v>105.458</v>
      </c>
      <c r="AL11" s="1">
        <v>246.81299999999996</v>
      </c>
      <c r="AM11" s="1">
        <v>16.138000000000002</v>
      </c>
      <c r="AN11" s="1">
        <v>4.5620000000000012</v>
      </c>
      <c r="AO11" s="1">
        <v>10.328000000000003</v>
      </c>
      <c r="AP11" s="1">
        <v>6.0399999999999991</v>
      </c>
      <c r="AQ11" s="1">
        <v>7.5280000000000022</v>
      </c>
      <c r="AR11" s="1">
        <v>8.2360000000000024</v>
      </c>
      <c r="AS11" s="1">
        <v>4.3590000000000009</v>
      </c>
      <c r="AT11" s="1">
        <v>17.396000000000001</v>
      </c>
      <c r="AU11" s="1">
        <v>6.5450000000000008</v>
      </c>
      <c r="AV11" s="1">
        <v>2.8130000000000002</v>
      </c>
      <c r="AW11" s="1">
        <v>2.6440000000000001</v>
      </c>
      <c r="AX11" s="1">
        <v>2.2229999999999999</v>
      </c>
      <c r="AY11" s="1">
        <v>0</v>
      </c>
      <c r="AZ11" s="1">
        <v>0.32500000000000001</v>
      </c>
      <c r="BA11" s="1">
        <v>7.6240000000000014</v>
      </c>
      <c r="BB11" s="1">
        <v>4.8620000000000001</v>
      </c>
      <c r="BC11" s="1">
        <v>0.63800000000000023</v>
      </c>
      <c r="BD11" s="1">
        <v>3.9649999999999999</v>
      </c>
      <c r="BE11" s="1">
        <v>0</v>
      </c>
      <c r="BF11" s="1">
        <v>9.0670000000000002</v>
      </c>
      <c r="BG11" s="1">
        <v>39.70600000000001</v>
      </c>
      <c r="BH11" s="1">
        <v>1.7490000000000003</v>
      </c>
      <c r="BI11" s="1">
        <v>0</v>
      </c>
    </row>
    <row r="12" spans="1:61" ht="33.75" customHeight="1" x14ac:dyDescent="0.25">
      <c r="A12" s="15">
        <v>44805</v>
      </c>
      <c r="B12" s="11">
        <v>1763.521</v>
      </c>
      <c r="C12" s="11">
        <v>465.47600000000006</v>
      </c>
      <c r="D12" s="11">
        <v>0</v>
      </c>
      <c r="E12" s="11">
        <v>0</v>
      </c>
      <c r="F12" s="11">
        <v>0</v>
      </c>
      <c r="G12" s="11">
        <v>285.81499999999994</v>
      </c>
      <c r="H12" s="11">
        <v>-139.34199999999998</v>
      </c>
      <c r="I12" s="11">
        <v>183.09500000000003</v>
      </c>
      <c r="J12" s="11">
        <v>-430.51</v>
      </c>
      <c r="K12" s="11">
        <v>280.89300000000003</v>
      </c>
      <c r="L12" s="11">
        <v>-113.23499999999999</v>
      </c>
      <c r="M12" s="11">
        <v>4.4000000000000004E-2</v>
      </c>
      <c r="N12" s="11">
        <v>-28.913999999999994</v>
      </c>
      <c r="O12" s="11">
        <v>190.05400000000003</v>
      </c>
      <c r="P12" s="11">
        <v>0</v>
      </c>
      <c r="Q12" s="11">
        <v>1101.6539999999998</v>
      </c>
      <c r="R12" s="11">
        <v>-31.518999999999991</v>
      </c>
      <c r="S12" s="11">
        <v>114.78100000000001</v>
      </c>
      <c r="T12" s="1">
        <v>38.859999999999992</v>
      </c>
      <c r="U12" s="1">
        <v>2.8690000000000007</v>
      </c>
      <c r="V12" s="1">
        <v>9.7520000000000024</v>
      </c>
      <c r="W12" s="1">
        <v>0</v>
      </c>
      <c r="X12" s="1">
        <v>24.62</v>
      </c>
      <c r="Y12" s="1">
        <v>51.590000000000018</v>
      </c>
      <c r="Z12" s="1">
        <v>6.6230000000000047</v>
      </c>
      <c r="AA12" s="1">
        <v>150.45499999999998</v>
      </c>
      <c r="AB12" s="1">
        <v>2.2589999999999999</v>
      </c>
      <c r="AC12" s="1">
        <v>1.7659999999999998</v>
      </c>
      <c r="AD12" s="1">
        <v>5.2589999999999995</v>
      </c>
      <c r="AE12" s="1">
        <v>92.328999999999994</v>
      </c>
      <c r="AF12" s="1">
        <v>34.390999999999998</v>
      </c>
      <c r="AG12" s="1">
        <v>51.73</v>
      </c>
      <c r="AH12" s="1">
        <v>0</v>
      </c>
      <c r="AI12" s="1">
        <v>0</v>
      </c>
      <c r="AJ12" s="1">
        <v>50.219999999999992</v>
      </c>
      <c r="AK12" s="1">
        <v>109.876</v>
      </c>
      <c r="AL12" s="1">
        <v>240.24200000000002</v>
      </c>
      <c r="AM12" s="1">
        <v>6.3039999999999985</v>
      </c>
      <c r="AN12" s="1">
        <v>3.0640000000000018</v>
      </c>
      <c r="AO12" s="1">
        <v>4.9690000000000003</v>
      </c>
      <c r="AP12" s="1">
        <v>2.1690000000000009</v>
      </c>
      <c r="AQ12" s="1">
        <v>4.4189999999999996</v>
      </c>
      <c r="AR12" s="1">
        <v>6.1310000000000029</v>
      </c>
      <c r="AS12" s="1">
        <v>3.0340000000000016</v>
      </c>
      <c r="AT12" s="1">
        <v>11.386999999999997</v>
      </c>
      <c r="AU12" s="1">
        <v>4.2369999999999992</v>
      </c>
      <c r="AV12" s="1">
        <v>3.483000000000001</v>
      </c>
      <c r="AW12" s="1">
        <v>3.6179999999999994</v>
      </c>
      <c r="AX12" s="1">
        <v>1.6779999999999997</v>
      </c>
      <c r="AY12" s="1">
        <v>0</v>
      </c>
      <c r="AZ12" s="1">
        <v>0.71400000000000019</v>
      </c>
      <c r="BA12" s="1">
        <v>5.1449999999999996</v>
      </c>
      <c r="BB12" s="1">
        <v>3.5790000000000002</v>
      </c>
      <c r="BC12" s="1">
        <v>0.65200000000000036</v>
      </c>
      <c r="BD12" s="1">
        <v>3.6679999999999997</v>
      </c>
      <c r="BE12" s="1">
        <v>0</v>
      </c>
      <c r="BF12" s="1">
        <v>6.8609999999999998</v>
      </c>
      <c r="BG12" s="1">
        <v>36.553000000000011</v>
      </c>
      <c r="BH12" s="1">
        <v>2.3819999999999988</v>
      </c>
      <c r="BI12" s="1">
        <v>0</v>
      </c>
    </row>
    <row r="13" spans="1:61" ht="33.75" customHeight="1" x14ac:dyDescent="0.25">
      <c r="A13" s="15">
        <v>44835</v>
      </c>
      <c r="B13" s="11">
        <v>632.47900000000004</v>
      </c>
      <c r="C13" s="11">
        <v>437.96799999999996</v>
      </c>
      <c r="D13" s="11">
        <v>0</v>
      </c>
      <c r="E13" s="11">
        <v>0</v>
      </c>
      <c r="F13" s="11">
        <v>0</v>
      </c>
      <c r="G13" s="11">
        <v>54.986999999999995</v>
      </c>
      <c r="H13" s="11">
        <v>-102.95999999999998</v>
      </c>
      <c r="I13" s="11">
        <v>44.69</v>
      </c>
      <c r="J13" s="11">
        <v>-451.63000000000011</v>
      </c>
      <c r="K13" s="11">
        <v>83.429999999999993</v>
      </c>
      <c r="L13" s="11">
        <v>-203.30599999999998</v>
      </c>
      <c r="M13" s="11">
        <v>0.8660000000000001</v>
      </c>
      <c r="N13" s="11">
        <v>-96.162999999999997</v>
      </c>
      <c r="O13" s="11">
        <v>206.57500000000002</v>
      </c>
      <c r="P13" s="11">
        <v>0</v>
      </c>
      <c r="Q13" s="11">
        <v>678.74799999999993</v>
      </c>
      <c r="R13" s="11">
        <v>-20.727000000000004</v>
      </c>
      <c r="S13" s="11">
        <v>69.941999999999979</v>
      </c>
      <c r="T13" s="1">
        <v>26.346</v>
      </c>
      <c r="U13" s="1">
        <v>2.4070000000000005</v>
      </c>
      <c r="V13" s="1">
        <v>3.7150000000000003</v>
      </c>
      <c r="W13" s="1">
        <v>3.2570000000000006</v>
      </c>
      <c r="X13" s="1">
        <v>38.640000000000008</v>
      </c>
      <c r="Y13" s="1">
        <v>53.802000000000014</v>
      </c>
      <c r="Z13" s="1">
        <v>6.1089999999999982</v>
      </c>
      <c r="AA13" s="1">
        <v>134.18800000000002</v>
      </c>
      <c r="AB13" s="1">
        <v>4.16</v>
      </c>
      <c r="AC13" s="1">
        <v>1.4470000000000001</v>
      </c>
      <c r="AD13" s="1">
        <v>6.3469999999999978</v>
      </c>
      <c r="AE13" s="1">
        <v>81.622999999999976</v>
      </c>
      <c r="AF13" s="1">
        <v>33.976999999999997</v>
      </c>
      <c r="AG13" s="1">
        <v>30.326999999999998</v>
      </c>
      <c r="AH13" s="1">
        <v>1.5660000000000001</v>
      </c>
      <c r="AI13" s="1">
        <v>2.5330000000000008</v>
      </c>
      <c r="AJ13" s="1">
        <v>45.127000000000002</v>
      </c>
      <c r="AK13" s="1">
        <v>5.0860000000000003</v>
      </c>
      <c r="AL13" s="1">
        <v>28.189</v>
      </c>
      <c r="AM13" s="1">
        <v>6.4569999999999981</v>
      </c>
      <c r="AN13" s="1">
        <v>3.0650000000000008</v>
      </c>
      <c r="AO13" s="1">
        <v>5.5189999999999992</v>
      </c>
      <c r="AP13" s="1">
        <v>4.3599999999999985</v>
      </c>
      <c r="AQ13" s="1">
        <v>4.444</v>
      </c>
      <c r="AR13" s="1">
        <v>6.1430000000000007</v>
      </c>
      <c r="AS13" s="1">
        <v>3.077</v>
      </c>
      <c r="AT13" s="1">
        <v>9.6710000000000029</v>
      </c>
      <c r="AU13" s="1">
        <v>3.0150000000000006</v>
      </c>
      <c r="AV13" s="1">
        <v>1.9420000000000004</v>
      </c>
      <c r="AW13" s="1">
        <v>1.899</v>
      </c>
      <c r="AX13" s="1">
        <v>0</v>
      </c>
      <c r="AY13" s="1">
        <v>0</v>
      </c>
      <c r="AZ13" s="1">
        <v>0.90600000000000025</v>
      </c>
      <c r="BA13" s="1">
        <v>3.6590000000000003</v>
      </c>
      <c r="BB13" s="1">
        <v>2.1020000000000003</v>
      </c>
      <c r="BC13" s="1">
        <v>0.53700000000000037</v>
      </c>
      <c r="BD13" s="1">
        <v>0.73299999999999998</v>
      </c>
      <c r="BE13" s="1">
        <v>0</v>
      </c>
      <c r="BF13" s="1">
        <v>6.237000000000001</v>
      </c>
      <c r="BG13" s="1">
        <v>36.1</v>
      </c>
      <c r="BH13" s="1">
        <v>0.125</v>
      </c>
      <c r="BI13" s="1">
        <v>0</v>
      </c>
    </row>
    <row r="14" spans="1:61" ht="33.75" customHeight="1" x14ac:dyDescent="0.25">
      <c r="A14" s="15">
        <v>44866</v>
      </c>
      <c r="B14" s="11">
        <v>1206.3039999999999</v>
      </c>
      <c r="C14" s="11">
        <v>512.46</v>
      </c>
      <c r="D14" s="11">
        <v>0</v>
      </c>
      <c r="E14" s="11">
        <v>0</v>
      </c>
      <c r="F14" s="11">
        <v>0</v>
      </c>
      <c r="G14" s="11">
        <v>73.529999999999987</v>
      </c>
      <c r="H14" s="11">
        <v>-218.09599999999992</v>
      </c>
      <c r="I14" s="11">
        <v>59.739999999999995</v>
      </c>
      <c r="J14" s="11">
        <v>-146.67600000000004</v>
      </c>
      <c r="K14" s="11">
        <v>128.84699999999998</v>
      </c>
      <c r="L14" s="11">
        <v>-68.609999999999985</v>
      </c>
      <c r="M14" s="11">
        <v>5.1000000000000004E-2</v>
      </c>
      <c r="N14" s="11">
        <v>-23.215</v>
      </c>
      <c r="O14" s="11">
        <v>183.82</v>
      </c>
      <c r="P14" s="11">
        <v>0</v>
      </c>
      <c r="Q14" s="11">
        <v>728.59199999999998</v>
      </c>
      <c r="R14" s="11">
        <v>-24.122999999999998</v>
      </c>
      <c r="S14" s="11">
        <v>77.635999999999996</v>
      </c>
      <c r="T14" s="1">
        <v>30.160000000000004</v>
      </c>
      <c r="U14" s="1">
        <v>3.5639999999999992</v>
      </c>
      <c r="V14" s="1">
        <v>2.98</v>
      </c>
      <c r="W14" s="1">
        <v>4.6690000000000014</v>
      </c>
      <c r="X14" s="1">
        <v>43.235999999999997</v>
      </c>
      <c r="Y14" s="1">
        <v>43.684000000000026</v>
      </c>
      <c r="Z14" s="1">
        <v>6.7359999999999989</v>
      </c>
      <c r="AA14" s="1">
        <v>110.41399999999994</v>
      </c>
      <c r="AB14" s="1">
        <v>4.6519999999999984</v>
      </c>
      <c r="AC14" s="1">
        <v>5.7159999999999993</v>
      </c>
      <c r="AD14" s="1">
        <v>2.879</v>
      </c>
      <c r="AE14" s="1">
        <v>106.636</v>
      </c>
      <c r="AF14" s="1">
        <v>32.970000000000006</v>
      </c>
      <c r="AG14" s="1">
        <v>50.265000000000001</v>
      </c>
      <c r="AH14" s="1">
        <v>2.769000000000001</v>
      </c>
      <c r="AI14" s="1">
        <v>1.0610000000000002</v>
      </c>
      <c r="AJ14" s="1">
        <v>35.896000000000008</v>
      </c>
      <c r="AK14" s="1">
        <v>0.112</v>
      </c>
      <c r="AL14" s="1">
        <v>39.319000000000003</v>
      </c>
      <c r="AM14" s="1">
        <v>8.0569999999999986</v>
      </c>
      <c r="AN14" s="1">
        <v>3.1330000000000009</v>
      </c>
      <c r="AO14" s="1">
        <v>5.4530000000000003</v>
      </c>
      <c r="AP14" s="1">
        <v>4.6160000000000014</v>
      </c>
      <c r="AQ14" s="1">
        <v>4.6739999999999977</v>
      </c>
      <c r="AR14" s="1">
        <v>6.256000000000002</v>
      </c>
      <c r="AS14" s="1">
        <v>3.0940000000000012</v>
      </c>
      <c r="AT14" s="1">
        <v>11.387</v>
      </c>
      <c r="AU14" s="1">
        <v>4.4019999999999992</v>
      </c>
      <c r="AV14" s="1">
        <v>1.881</v>
      </c>
      <c r="AW14" s="1">
        <v>4.1259999999999994</v>
      </c>
      <c r="AX14" s="1">
        <v>1.4830000000000001</v>
      </c>
      <c r="AY14" s="1">
        <v>0</v>
      </c>
      <c r="AZ14" s="1">
        <v>1.6179999999999997</v>
      </c>
      <c r="BA14" s="1">
        <v>8.4959999999999987</v>
      </c>
      <c r="BB14" s="1">
        <v>3.3039999999999998</v>
      </c>
      <c r="BC14" s="1">
        <v>0.70700000000000029</v>
      </c>
      <c r="BD14" s="1">
        <v>5.6170000000000009</v>
      </c>
      <c r="BE14" s="1">
        <v>0</v>
      </c>
      <c r="BF14" s="1">
        <v>8.1129999999999995</v>
      </c>
      <c r="BG14" s="1">
        <v>34.981000000000002</v>
      </c>
      <c r="BH14" s="1">
        <v>1.8619999999999997</v>
      </c>
      <c r="BI14" s="1">
        <v>0</v>
      </c>
    </row>
    <row r="15" spans="1:61" ht="33.75" customHeight="1" x14ac:dyDescent="0.25">
      <c r="A15" s="15">
        <v>44896</v>
      </c>
      <c r="B15" s="11">
        <v>2419.7059999999992</v>
      </c>
      <c r="C15" s="11">
        <v>499.17900000000003</v>
      </c>
      <c r="D15" s="11">
        <v>0</v>
      </c>
      <c r="E15" s="11">
        <v>0</v>
      </c>
      <c r="F15" s="11">
        <v>0</v>
      </c>
      <c r="G15" s="11">
        <v>331.964</v>
      </c>
      <c r="H15" s="11">
        <v>-221.66100000000003</v>
      </c>
      <c r="I15" s="11">
        <v>269.60599999999999</v>
      </c>
      <c r="J15" s="11">
        <v>-47.094000000000008</v>
      </c>
      <c r="K15" s="11">
        <v>201.88099999999997</v>
      </c>
      <c r="L15" s="11">
        <v>-32.122000000000007</v>
      </c>
      <c r="M15" s="11">
        <v>1.1040000000000001</v>
      </c>
      <c r="N15" s="11">
        <v>-2.5330000000000004</v>
      </c>
      <c r="O15" s="11">
        <v>244.74500000000003</v>
      </c>
      <c r="P15" s="11">
        <v>0</v>
      </c>
      <c r="Q15" s="11">
        <v>1217.6420000000001</v>
      </c>
      <c r="R15" s="11">
        <v>-43.009</v>
      </c>
      <c r="S15" s="11">
        <v>116.976</v>
      </c>
      <c r="T15" s="1">
        <v>43.88600000000001</v>
      </c>
      <c r="U15" s="1">
        <v>4.5170000000000012</v>
      </c>
      <c r="V15" s="1">
        <v>3.3309999999999991</v>
      </c>
      <c r="W15" s="1">
        <v>4.4410000000000007</v>
      </c>
      <c r="X15" s="1">
        <v>44.702000000000019</v>
      </c>
      <c r="Y15" s="1">
        <v>26.154000000000007</v>
      </c>
      <c r="Z15" s="1">
        <v>6.9460000000000033</v>
      </c>
      <c r="AA15" s="1">
        <v>126.54399999999998</v>
      </c>
      <c r="AB15" s="1">
        <v>4.9529999999999976</v>
      </c>
      <c r="AC15" s="1">
        <v>4.7359999999999989</v>
      </c>
      <c r="AD15" s="1">
        <v>4.2250000000000005</v>
      </c>
      <c r="AE15" s="1">
        <v>157.50300000000001</v>
      </c>
      <c r="AF15" s="1">
        <v>34.330999999999996</v>
      </c>
      <c r="AG15" s="1">
        <v>51.101000000000006</v>
      </c>
      <c r="AH15" s="1">
        <v>3.0220000000000011</v>
      </c>
      <c r="AI15" s="1">
        <v>2.1160000000000001</v>
      </c>
      <c r="AJ15" s="1">
        <v>79.894999999999996</v>
      </c>
      <c r="AK15" s="1">
        <v>73.092999999999989</v>
      </c>
      <c r="AL15" s="1">
        <v>310.64499999999998</v>
      </c>
      <c r="AM15" s="1">
        <v>9.2070000000000007</v>
      </c>
      <c r="AN15" s="1">
        <v>3.2349999999999999</v>
      </c>
      <c r="AO15" s="1">
        <v>6.49</v>
      </c>
      <c r="AP15" s="1">
        <v>4.6930000000000014</v>
      </c>
      <c r="AQ15" s="1">
        <v>4.5849999999999991</v>
      </c>
      <c r="AR15" s="1">
        <v>6.4640000000000004</v>
      </c>
      <c r="AS15" s="1">
        <v>3.2050000000000018</v>
      </c>
      <c r="AT15" s="1">
        <v>11.727</v>
      </c>
      <c r="AU15" s="1">
        <v>4.7749999999999986</v>
      </c>
      <c r="AV15" s="1">
        <v>2.4820000000000002</v>
      </c>
      <c r="AW15" s="1">
        <v>6.0839999999999987</v>
      </c>
      <c r="AX15" s="1">
        <v>3.5710000000000006</v>
      </c>
      <c r="AY15" s="1">
        <v>0</v>
      </c>
      <c r="AZ15" s="1">
        <v>0.71200000000000008</v>
      </c>
      <c r="BA15" s="1">
        <v>6.266</v>
      </c>
      <c r="BB15" s="1">
        <v>5.036999999999999</v>
      </c>
      <c r="BC15" s="1">
        <v>0.70000000000000029</v>
      </c>
      <c r="BD15" s="1">
        <v>8.4619999999999997</v>
      </c>
      <c r="BE15" s="1">
        <v>0</v>
      </c>
      <c r="BF15" s="1">
        <v>7.9620000000000006</v>
      </c>
      <c r="BG15" s="1">
        <v>14.927999999999999</v>
      </c>
      <c r="BH15" s="1">
        <v>3.9390000000000009</v>
      </c>
      <c r="BI15" s="1">
        <v>0</v>
      </c>
    </row>
    <row r="16" spans="1:61" ht="33.75" customHeight="1" x14ac:dyDescent="0.25">
      <c r="A16" s="15">
        <v>44927</v>
      </c>
      <c r="B16" s="11">
        <v>3095.2749999999996</v>
      </c>
      <c r="C16" s="11">
        <v>500.80099999999999</v>
      </c>
      <c r="D16" s="11">
        <v>0</v>
      </c>
      <c r="E16" s="11">
        <v>0</v>
      </c>
      <c r="F16" s="11">
        <v>0</v>
      </c>
      <c r="G16" s="11">
        <v>486.30899999999986</v>
      </c>
      <c r="H16" s="11">
        <v>-108.334</v>
      </c>
      <c r="I16" s="11">
        <v>335.08700000000005</v>
      </c>
      <c r="J16" s="11">
        <v>-23.630999999999997</v>
      </c>
      <c r="K16" s="11">
        <v>176.76300000000009</v>
      </c>
      <c r="L16" s="11">
        <v>-36.735999999999997</v>
      </c>
      <c r="M16" s="11">
        <v>1.121</v>
      </c>
      <c r="N16" s="11">
        <v>-2.3369999999999997</v>
      </c>
      <c r="O16" s="11">
        <v>331.18899999999996</v>
      </c>
      <c r="P16" s="11">
        <v>0</v>
      </c>
      <c r="Q16" s="11">
        <v>1490.5750000000003</v>
      </c>
      <c r="R16" s="11">
        <v>-55.537999999999997</v>
      </c>
      <c r="S16" s="11">
        <v>176.83299999999997</v>
      </c>
      <c r="T16" s="1">
        <v>55.483999999999995</v>
      </c>
      <c r="U16" s="1">
        <v>6.4130000000000011</v>
      </c>
      <c r="V16" s="1">
        <v>2.5440000000000005</v>
      </c>
      <c r="W16" s="1">
        <v>3.9990000000000006</v>
      </c>
      <c r="X16" s="1">
        <v>44.890000000000029</v>
      </c>
      <c r="Y16" s="1">
        <v>52.328999999999986</v>
      </c>
      <c r="Z16" s="1">
        <v>6.9849999999999994</v>
      </c>
      <c r="AA16" s="1">
        <v>127.09399999999997</v>
      </c>
      <c r="AB16" s="1">
        <v>5.4289999999999976</v>
      </c>
      <c r="AC16" s="1">
        <v>5.74</v>
      </c>
      <c r="AD16" s="1">
        <v>12.964000000000002</v>
      </c>
      <c r="AE16" s="1">
        <v>169.41399999999999</v>
      </c>
      <c r="AF16" s="1">
        <v>30.035000000000004</v>
      </c>
      <c r="AG16" s="1">
        <v>45.485000000000014</v>
      </c>
      <c r="AH16" s="1">
        <v>2.8970000000000007</v>
      </c>
      <c r="AI16" s="1">
        <v>0.94200000000000039</v>
      </c>
      <c r="AJ16" s="1">
        <v>83.135000000000005</v>
      </c>
      <c r="AK16" s="1">
        <v>106.79</v>
      </c>
      <c r="AL16" s="1">
        <v>366.56700000000001</v>
      </c>
      <c r="AM16" s="1">
        <v>9.1039999999999992</v>
      </c>
      <c r="AN16" s="1">
        <v>3.6610000000000005</v>
      </c>
      <c r="AO16" s="1">
        <v>7.1350000000000007</v>
      </c>
      <c r="AP16" s="1">
        <v>6.0590000000000019</v>
      </c>
      <c r="AQ16" s="1">
        <v>5.4829999999999988</v>
      </c>
      <c r="AR16" s="1">
        <v>6.8800000000000008</v>
      </c>
      <c r="AS16" s="1">
        <v>3.6740000000000013</v>
      </c>
      <c r="AT16" s="1">
        <v>20.723000000000003</v>
      </c>
      <c r="AU16" s="1">
        <v>12.078999999999997</v>
      </c>
      <c r="AV16" s="1">
        <v>4.2870000000000017</v>
      </c>
      <c r="AW16" s="1">
        <v>10.603000000000002</v>
      </c>
      <c r="AX16" s="1">
        <v>7.1120000000000001</v>
      </c>
      <c r="AY16" s="1">
        <v>0</v>
      </c>
      <c r="AZ16" s="1">
        <v>2.6870000000000003</v>
      </c>
      <c r="BA16" s="1">
        <v>9.4099999999999984</v>
      </c>
      <c r="BB16" s="1">
        <v>5.9640000000000004</v>
      </c>
      <c r="BC16" s="1">
        <v>0.72900000000000031</v>
      </c>
      <c r="BD16" s="1">
        <v>11.139000000000003</v>
      </c>
      <c r="BE16" s="1">
        <v>0</v>
      </c>
      <c r="BF16" s="1">
        <v>10.702000000000002</v>
      </c>
      <c r="BG16" s="1">
        <v>37.164999999999999</v>
      </c>
      <c r="BH16" s="1">
        <v>10.027000000000001</v>
      </c>
      <c r="BI16" s="1">
        <v>0</v>
      </c>
    </row>
    <row r="17" spans="1:61" ht="33.75" customHeight="1" x14ac:dyDescent="0.25">
      <c r="A17" s="15">
        <v>44958</v>
      </c>
      <c r="B17" s="11">
        <v>4060.5460000000003</v>
      </c>
      <c r="C17" s="11">
        <v>547.03899999999999</v>
      </c>
      <c r="D17" s="11">
        <v>0</v>
      </c>
      <c r="E17" s="11">
        <v>0</v>
      </c>
      <c r="F17" s="11">
        <v>0</v>
      </c>
      <c r="G17" s="11">
        <v>946.38799999999992</v>
      </c>
      <c r="H17" s="11">
        <v>-1.6130000000000004</v>
      </c>
      <c r="I17" s="11">
        <v>567.80199999999991</v>
      </c>
      <c r="J17" s="11">
        <v>-4.8769999999999998</v>
      </c>
      <c r="K17" s="11">
        <v>134.25500000000002</v>
      </c>
      <c r="L17" s="11">
        <v>-22.202999999999996</v>
      </c>
      <c r="M17" s="11">
        <v>1.38</v>
      </c>
      <c r="N17" s="11">
        <v>-2.1199999999999997</v>
      </c>
      <c r="O17" s="11">
        <v>331.64800000000002</v>
      </c>
      <c r="P17" s="11">
        <v>0</v>
      </c>
      <c r="Q17" s="11">
        <v>1616.9339999999997</v>
      </c>
      <c r="R17" s="11">
        <v>-54.094999999999992</v>
      </c>
      <c r="S17" s="11">
        <v>245.31252099999992</v>
      </c>
      <c r="T17" s="1">
        <v>63.999428999999999</v>
      </c>
      <c r="U17" s="1">
        <v>5.2225900000000003</v>
      </c>
      <c r="V17" s="1">
        <v>5.7066150000000002</v>
      </c>
      <c r="W17" s="1">
        <v>4.6450399999999998</v>
      </c>
      <c r="X17" s="1">
        <v>40.299763000000006</v>
      </c>
      <c r="Y17" s="1">
        <v>45.585609999999981</v>
      </c>
      <c r="Z17" s="1">
        <v>4.7439030000000013</v>
      </c>
      <c r="AA17" s="1">
        <v>129.33443</v>
      </c>
      <c r="AB17" s="1">
        <v>4.3586520000000002</v>
      </c>
      <c r="AC17" s="1">
        <v>9.2077030000000004</v>
      </c>
      <c r="AD17" s="1">
        <v>19.358787999999997</v>
      </c>
      <c r="AE17" s="1">
        <v>164.76703499999994</v>
      </c>
      <c r="AF17" s="1">
        <v>31.912799999999994</v>
      </c>
      <c r="AG17" s="1">
        <v>63.14082100000001</v>
      </c>
      <c r="AH17" s="1">
        <v>2.692701</v>
      </c>
      <c r="AI17" s="1">
        <v>2.3913769999999999</v>
      </c>
      <c r="AJ17" s="1">
        <v>88.400892999999996</v>
      </c>
      <c r="AK17" s="1">
        <v>156.89018300000001</v>
      </c>
      <c r="AL17" s="1">
        <v>332.37794500000007</v>
      </c>
      <c r="AM17" s="1">
        <v>6.6459140000000021</v>
      </c>
      <c r="AN17" s="1">
        <v>3.0815580000000002</v>
      </c>
      <c r="AO17" s="1">
        <v>5.1443190000000012</v>
      </c>
      <c r="AP17" s="1">
        <v>4.4397049999999991</v>
      </c>
      <c r="AQ17" s="1">
        <v>3.5664939999999996</v>
      </c>
      <c r="AR17" s="1">
        <v>5.1275279999999999</v>
      </c>
      <c r="AS17" s="1">
        <v>3.0204400000000002</v>
      </c>
      <c r="AT17" s="1">
        <v>12.937893999999995</v>
      </c>
      <c r="AU17" s="1">
        <v>2.8059709999999987</v>
      </c>
      <c r="AV17" s="1">
        <v>4.8256609999999984</v>
      </c>
      <c r="AW17" s="1">
        <v>11.060914000000004</v>
      </c>
      <c r="AX17" s="1">
        <v>17.290457</v>
      </c>
      <c r="AY17" s="1">
        <v>0</v>
      </c>
      <c r="AZ17" s="1">
        <v>3.7047379999999994</v>
      </c>
      <c r="BA17" s="1">
        <v>37.075856000000002</v>
      </c>
      <c r="BB17" s="1">
        <v>9.7915149999999986</v>
      </c>
      <c r="BC17" s="1">
        <v>0.93703600000000009</v>
      </c>
      <c r="BD17" s="1">
        <v>11.245685999999999</v>
      </c>
      <c r="BE17" s="1">
        <v>0</v>
      </c>
      <c r="BF17" s="1">
        <v>9.0549420000000005</v>
      </c>
      <c r="BG17" s="1">
        <v>37.205273999999996</v>
      </c>
      <c r="BH17" s="1">
        <v>7.6290529999999999</v>
      </c>
      <c r="BI17" s="1">
        <v>0</v>
      </c>
    </row>
    <row r="18" spans="1:61" ht="33.75" customHeight="1" x14ac:dyDescent="0.25">
      <c r="A18" s="15">
        <v>44986</v>
      </c>
      <c r="B18" s="11">
        <v>4629.9350000000004</v>
      </c>
      <c r="C18" s="11">
        <v>566.34099999999989</v>
      </c>
      <c r="D18" s="11">
        <v>0</v>
      </c>
      <c r="E18" s="11">
        <v>0</v>
      </c>
      <c r="F18" s="11">
        <v>0</v>
      </c>
      <c r="G18" s="11">
        <v>1068.5559999999998</v>
      </c>
      <c r="H18" s="11">
        <v>-3.6860000000000013</v>
      </c>
      <c r="I18" s="11">
        <v>684.39899999999989</v>
      </c>
      <c r="J18" s="11">
        <v>-8.1449999999999978</v>
      </c>
      <c r="K18" s="11">
        <v>409.61700000000002</v>
      </c>
      <c r="L18" s="11">
        <v>-40.511999999999993</v>
      </c>
      <c r="M18" s="11">
        <v>1.212</v>
      </c>
      <c r="N18" s="11">
        <v>-1.7109999999999999</v>
      </c>
      <c r="O18" s="11">
        <v>373.60599999999999</v>
      </c>
      <c r="P18" s="11">
        <v>0</v>
      </c>
      <c r="Q18" s="11">
        <v>1631.0009999999997</v>
      </c>
      <c r="R18" s="11">
        <v>-50.748000000000005</v>
      </c>
      <c r="S18" s="11">
        <v>258.76371799999998</v>
      </c>
      <c r="T18" s="1">
        <v>61.307999999999993</v>
      </c>
      <c r="U18" s="1">
        <v>4.0799999999999992</v>
      </c>
      <c r="V18" s="1">
        <v>5.2860000000000005</v>
      </c>
      <c r="W18" s="1">
        <v>3.4460000000000002</v>
      </c>
      <c r="X18" s="1">
        <v>45.34800000000002</v>
      </c>
      <c r="Y18" s="1">
        <v>50.456000000000003</v>
      </c>
      <c r="Z18" s="1">
        <v>6.7609999999999992</v>
      </c>
      <c r="AA18" s="1">
        <v>150.21199999999999</v>
      </c>
      <c r="AB18" s="1">
        <v>5.4599999999999982</v>
      </c>
      <c r="AC18" s="1">
        <v>3.9050000000000002</v>
      </c>
      <c r="AD18" s="1">
        <v>12.919</v>
      </c>
      <c r="AE18" s="1">
        <v>189.85299999999998</v>
      </c>
      <c r="AF18" s="1">
        <v>35.340000000000011</v>
      </c>
      <c r="AG18" s="1">
        <v>69.989000000000004</v>
      </c>
      <c r="AH18" s="1">
        <v>3.1289999999999996</v>
      </c>
      <c r="AI18" s="1">
        <v>1.1830000000000003</v>
      </c>
      <c r="AJ18" s="1">
        <v>79.595000000000013</v>
      </c>
      <c r="AK18" s="1">
        <v>105.17800000000001</v>
      </c>
      <c r="AL18" s="1">
        <v>361.04699999999991</v>
      </c>
      <c r="AM18" s="1">
        <v>13.342000000000001</v>
      </c>
      <c r="AN18" s="1">
        <v>4.5480000000000009</v>
      </c>
      <c r="AO18" s="1">
        <v>8.9370000000000012</v>
      </c>
      <c r="AP18" s="1">
        <v>7.4430000000000014</v>
      </c>
      <c r="AQ18" s="1">
        <v>4.153999999999999</v>
      </c>
      <c r="AR18" s="1">
        <v>7.9459999999999988</v>
      </c>
      <c r="AS18" s="1">
        <v>3.9190000000000023</v>
      </c>
      <c r="AT18" s="1">
        <v>17.920000000000005</v>
      </c>
      <c r="AU18" s="1">
        <v>5.7459999999999996</v>
      </c>
      <c r="AV18" s="1">
        <v>4.0810000000000004</v>
      </c>
      <c r="AW18" s="1">
        <v>7.734</v>
      </c>
      <c r="AX18" s="1">
        <v>5.543000000000001</v>
      </c>
      <c r="AY18" s="1">
        <v>0</v>
      </c>
      <c r="AZ18" s="1">
        <v>2.7740000000000005</v>
      </c>
      <c r="BA18" s="1">
        <v>11.062999999999999</v>
      </c>
      <c r="BB18" s="1">
        <v>4.0460000000000003</v>
      </c>
      <c r="BC18" s="1">
        <v>0.88300000000000034</v>
      </c>
      <c r="BD18" s="1">
        <v>5.1100000000000003</v>
      </c>
      <c r="BE18" s="1">
        <v>0</v>
      </c>
      <c r="BF18" s="1">
        <v>14.297000000000001</v>
      </c>
      <c r="BG18" s="1">
        <v>44.026797499999965</v>
      </c>
      <c r="BH18" s="1">
        <v>4.2289999999999992</v>
      </c>
      <c r="BI18" s="1">
        <v>0</v>
      </c>
    </row>
    <row r="19" spans="1:61" s="3" customFormat="1" x14ac:dyDescent="0.3">
      <c r="A19" s="10"/>
      <c r="B19" s="3">
        <f>SUM(B7:B18)</f>
        <v>29811.734</v>
      </c>
      <c r="C19" s="3">
        <f t="shared" ref="C19:BH19" si="0">SUM(C7:C18)</f>
        <v>6111.5149999999994</v>
      </c>
      <c r="D19" s="3">
        <f t="shared" si="0"/>
        <v>0</v>
      </c>
      <c r="E19" s="3">
        <f t="shared" si="0"/>
        <v>0</v>
      </c>
      <c r="F19" s="3">
        <f t="shared" si="0"/>
        <v>0</v>
      </c>
      <c r="G19" s="3">
        <f t="shared" si="0"/>
        <v>4298.8139999999994</v>
      </c>
      <c r="H19" s="3">
        <f t="shared" si="0"/>
        <v>-1360.181</v>
      </c>
      <c r="I19" s="3">
        <f t="shared" si="0"/>
        <v>3523.4479999999999</v>
      </c>
      <c r="J19" s="3">
        <f t="shared" si="0"/>
        <v>-1770.405</v>
      </c>
      <c r="K19" s="3">
        <f t="shared" si="0"/>
        <v>2550.9479999999999</v>
      </c>
      <c r="L19" s="3">
        <f t="shared" si="0"/>
        <v>-872.3649999999999</v>
      </c>
      <c r="M19" s="3">
        <f t="shared" si="0"/>
        <v>12.818000000000001</v>
      </c>
      <c r="N19" s="3">
        <f t="shared" si="0"/>
        <v>-211.69799999999998</v>
      </c>
      <c r="O19" s="3">
        <f t="shared" si="0"/>
        <v>2403.3000000000002</v>
      </c>
      <c r="P19" s="3">
        <f t="shared" si="0"/>
        <v>0</v>
      </c>
      <c r="Q19" s="3">
        <f t="shared" si="0"/>
        <v>15611.056</v>
      </c>
      <c r="R19" s="3">
        <f t="shared" si="0"/>
        <v>-485.57900000000001</v>
      </c>
      <c r="S19" s="3">
        <f t="shared" si="0"/>
        <v>2065.7702389999999</v>
      </c>
      <c r="T19" s="3">
        <f t="shared" si="0"/>
        <v>492.75542899999999</v>
      </c>
      <c r="U19" s="3">
        <f t="shared" si="0"/>
        <v>68.19859000000001</v>
      </c>
      <c r="V19" s="3">
        <f t="shared" si="0"/>
        <v>102.60761500000002</v>
      </c>
      <c r="W19" s="3">
        <f t="shared" si="0"/>
        <v>24.457040000000003</v>
      </c>
      <c r="X19" s="3">
        <f t="shared" si="0"/>
        <v>501.85076300000003</v>
      </c>
      <c r="Y19" s="3">
        <f t="shared" si="0"/>
        <v>585.66861000000017</v>
      </c>
      <c r="Z19" s="3">
        <f t="shared" si="0"/>
        <v>72.55790300000001</v>
      </c>
      <c r="AA19" s="3">
        <f t="shared" si="0"/>
        <v>1748.19443</v>
      </c>
      <c r="AB19" s="3">
        <f t="shared" si="0"/>
        <v>53.221651999999992</v>
      </c>
      <c r="AC19" s="3">
        <f t="shared" si="0"/>
        <v>58.483702999999998</v>
      </c>
      <c r="AD19" s="3">
        <f t="shared" si="0"/>
        <v>102.87578799999999</v>
      </c>
      <c r="AE19" s="3">
        <f t="shared" si="0"/>
        <v>1577.6240349999998</v>
      </c>
      <c r="AF19" s="3">
        <f t="shared" si="0"/>
        <v>337.34180000000003</v>
      </c>
      <c r="AG19" s="3">
        <f t="shared" si="0"/>
        <v>705.07582100000013</v>
      </c>
      <c r="AH19" s="3">
        <f t="shared" si="0"/>
        <v>16.075701000000002</v>
      </c>
      <c r="AI19" s="3">
        <f t="shared" si="0"/>
        <v>10.226377000000001</v>
      </c>
      <c r="AJ19" s="3">
        <f t="shared" si="0"/>
        <v>930.01189299999987</v>
      </c>
      <c r="AK19" s="3">
        <f t="shared" si="0"/>
        <v>1208.0951829999999</v>
      </c>
      <c r="AL19" s="3">
        <f t="shared" si="0"/>
        <v>3220.1349450000002</v>
      </c>
      <c r="AM19" s="3">
        <f t="shared" si="0"/>
        <v>100.92891399999999</v>
      </c>
      <c r="AN19" s="3">
        <f t="shared" si="0"/>
        <v>35.68155800000001</v>
      </c>
      <c r="AO19" s="3">
        <f t="shared" si="0"/>
        <v>74.947319000000007</v>
      </c>
      <c r="AP19" s="3">
        <f t="shared" si="0"/>
        <v>57.733705</v>
      </c>
      <c r="AQ19" s="3">
        <f t="shared" si="0"/>
        <v>54.001493999999994</v>
      </c>
      <c r="AR19" s="3">
        <f t="shared" si="0"/>
        <v>78.565528000000015</v>
      </c>
      <c r="AS19" s="3">
        <f t="shared" si="0"/>
        <v>38.045440000000021</v>
      </c>
      <c r="AT19" s="3">
        <f t="shared" si="0"/>
        <v>142.152894</v>
      </c>
      <c r="AU19" s="3">
        <f t="shared" si="0"/>
        <v>60.499970999999995</v>
      </c>
      <c r="AV19" s="3">
        <f t="shared" si="0"/>
        <v>44.605661000000005</v>
      </c>
      <c r="AW19" s="3">
        <f t="shared" si="0"/>
        <v>73.736913999999999</v>
      </c>
      <c r="AX19" s="3">
        <f t="shared" si="0"/>
        <v>59.774457000000005</v>
      </c>
      <c r="AY19" s="3">
        <f t="shared" si="0"/>
        <v>0</v>
      </c>
      <c r="AZ19" s="3">
        <f t="shared" si="0"/>
        <v>20.138738</v>
      </c>
      <c r="BA19" s="3">
        <f t="shared" si="0"/>
        <v>134.328856</v>
      </c>
      <c r="BB19" s="3">
        <f t="shared" si="0"/>
        <v>63.503515</v>
      </c>
      <c r="BC19" s="3">
        <f t="shared" si="0"/>
        <v>8.7970360000000021</v>
      </c>
      <c r="BD19" s="3">
        <f t="shared" si="0"/>
        <v>79.145685999999998</v>
      </c>
      <c r="BE19" s="3">
        <f t="shared" si="0"/>
        <v>0</v>
      </c>
      <c r="BF19" s="3">
        <f t="shared" si="0"/>
        <v>108.56694199999998</v>
      </c>
      <c r="BG19" s="3">
        <f t="shared" si="0"/>
        <v>442.72707150000002</v>
      </c>
      <c r="BH19" s="3">
        <f t="shared" si="0"/>
        <v>47.848052999999993</v>
      </c>
    </row>
    <row r="20" spans="1:61" x14ac:dyDescent="0.25">
      <c r="T20">
        <f>1970695.06/4000</f>
        <v>492.673765</v>
      </c>
      <c r="AA20">
        <f>6992682.9/4000</f>
        <v>1748.1707250000002</v>
      </c>
      <c r="AE20">
        <f>6310260.94/4000</f>
        <v>1577.565235</v>
      </c>
      <c r="AG20">
        <f>2819886.65/4000</f>
        <v>704.97166249999998</v>
      </c>
      <c r="AK20">
        <f>4829388.64/4000</f>
        <v>1207.3471599999998</v>
      </c>
      <c r="AL20">
        <f>12880408.37/4000</f>
        <v>3220.1020924999998</v>
      </c>
    </row>
    <row r="21" spans="1:61" ht="31.5" customHeight="1" x14ac:dyDescent="0.25">
      <c r="B21" s="4" t="s">
        <v>56</v>
      </c>
      <c r="C21" s="4"/>
      <c r="D21" s="4"/>
      <c r="E21" s="4"/>
      <c r="F21" s="4"/>
      <c r="G21" s="4"/>
      <c r="H21" s="4"/>
      <c r="I21" s="4"/>
      <c r="J21" s="4"/>
      <c r="K21" s="4">
        <f>Q19</f>
        <v>15611.056</v>
      </c>
    </row>
    <row r="22" spans="1:61" ht="31.5" customHeight="1" x14ac:dyDescent="0.25">
      <c r="B22" s="4" t="s">
        <v>57</v>
      </c>
      <c r="C22" s="4"/>
      <c r="D22" s="4"/>
      <c r="E22" s="4"/>
      <c r="F22" s="4"/>
      <c r="G22" s="4"/>
      <c r="H22" s="4"/>
      <c r="I22" s="4"/>
      <c r="J22" s="4"/>
      <c r="K22" s="4">
        <f>S19</f>
        <v>2065.7702389999999</v>
      </c>
      <c r="M22" s="17" t="s">
        <v>62</v>
      </c>
      <c r="N22" s="17"/>
      <c r="O22" s="17"/>
      <c r="P22" s="17"/>
      <c r="Q22" s="17"/>
      <c r="R22" s="17"/>
      <c r="S22" s="17"/>
    </row>
    <row r="23" spans="1:61" ht="31.5" customHeight="1" x14ac:dyDescent="0.25">
      <c r="B23" s="4" t="s">
        <v>58</v>
      </c>
      <c r="C23" s="4"/>
      <c r="D23" s="4"/>
      <c r="E23" s="4"/>
      <c r="F23" s="4"/>
      <c r="G23" s="4"/>
      <c r="H23" s="4"/>
      <c r="I23" s="4"/>
      <c r="J23" s="4"/>
      <c r="K23" s="4">
        <f>K21-K22</f>
        <v>13545.285761000001</v>
      </c>
      <c r="M23" s="17"/>
      <c r="N23" s="17"/>
      <c r="O23" s="17"/>
      <c r="P23" s="17"/>
      <c r="Q23" s="17"/>
      <c r="R23" s="17"/>
      <c r="S23" s="17"/>
    </row>
    <row r="24" spans="1:61" ht="31.5" customHeight="1" x14ac:dyDescent="0.25">
      <c r="B24" s="4" t="s">
        <v>59</v>
      </c>
      <c r="C24" s="4"/>
      <c r="D24" s="4"/>
      <c r="E24" s="4"/>
      <c r="F24" s="4"/>
      <c r="G24" s="4"/>
      <c r="H24" s="4"/>
      <c r="I24" s="4"/>
      <c r="J24" s="4"/>
      <c r="K24" s="4">
        <f>-R19</f>
        <v>485.57900000000001</v>
      </c>
    </row>
    <row r="25" spans="1:61" ht="31.5" customHeight="1" x14ac:dyDescent="0.25">
      <c r="B25" s="4" t="s">
        <v>60</v>
      </c>
      <c r="C25" s="4"/>
      <c r="D25" s="4"/>
      <c r="E25" s="4"/>
      <c r="F25" s="4"/>
      <c r="G25" s="4"/>
      <c r="H25" s="4"/>
      <c r="I25" s="4"/>
      <c r="J25" s="4"/>
      <c r="K25" s="5">
        <f>K24/(K23+K24)</f>
        <v>3.4607916779991262E-2</v>
      </c>
    </row>
    <row r="28" spans="1:61" x14ac:dyDescent="0.25">
      <c r="B28" s="10"/>
      <c r="C28" s="8"/>
      <c r="M28" s="9"/>
    </row>
    <row r="29" spans="1:61" x14ac:dyDescent="0.25">
      <c r="B29" s="8"/>
      <c r="C29" s="8"/>
    </row>
    <row r="30" spans="1:61" x14ac:dyDescent="0.25">
      <c r="B30" s="8"/>
      <c r="C30" s="8"/>
    </row>
  </sheetData>
  <mergeCells count="2">
    <mergeCell ref="B2:Y2"/>
    <mergeCell ref="M22:S23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G20" sqref="G2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ade1mo</dc:creator>
  <cp:lastModifiedBy>ADE1 PLANNING</cp:lastModifiedBy>
  <cp:lastPrinted>2023-09-23T12:53:44Z</cp:lastPrinted>
  <dcterms:created xsi:type="dcterms:W3CDTF">2023-09-22T12:38:51Z</dcterms:created>
  <dcterms:modified xsi:type="dcterms:W3CDTF">2023-09-26T09:57:24Z</dcterms:modified>
</cp:coreProperties>
</file>