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th\Desktop\2026-CESS\CESS 2026-27-Model Working\"/>
    </mc:Choice>
  </mc:AlternateContent>
  <xr:revisionPtr revIDLastSave="0" documentId="13_ncr:1_{3C48CB32-D14A-4339-8D1E-E3AC4B27F3AF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2" i="1" l="1"/>
  <c r="P33" i="1"/>
  <c r="P30" i="1"/>
  <c r="Q8" i="1"/>
  <c r="O30" i="1"/>
  <c r="P20" i="1" l="1"/>
  <c r="P7" i="1" l="1"/>
  <c r="O29" i="1"/>
  <c r="N20" i="1"/>
  <c r="M20" i="1"/>
  <c r="K28" i="1" l="1"/>
  <c r="K27" i="1"/>
  <c r="K26" i="1"/>
  <c r="K25" i="1"/>
  <c r="K24" i="1"/>
  <c r="K23" i="1"/>
  <c r="K22" i="1"/>
  <c r="K21" i="1"/>
  <c r="L21" i="1" s="1"/>
  <c r="K18" i="1"/>
  <c r="K17" i="1"/>
  <c r="L17" i="1" s="1"/>
  <c r="K16" i="1"/>
  <c r="L16" i="1" s="1"/>
  <c r="K15" i="1"/>
  <c r="L15" i="1" s="1"/>
  <c r="K14" i="1"/>
  <c r="L14" i="1" s="1"/>
  <c r="K12" i="1"/>
  <c r="L12" i="1" s="1"/>
  <c r="K11" i="1"/>
  <c r="L11" i="1" s="1"/>
  <c r="K10" i="1"/>
  <c r="L10" i="1" s="1"/>
  <c r="K9" i="1"/>
  <c r="L9" i="1" s="1"/>
  <c r="K8" i="1"/>
  <c r="L8" i="1" s="1"/>
  <c r="J20" i="1"/>
  <c r="J7" i="1"/>
  <c r="K7" i="1" l="1"/>
  <c r="L7" i="1" s="1"/>
  <c r="J30" i="1"/>
  <c r="K30" i="1" s="1"/>
  <c r="K20" i="1"/>
  <c r="L20" i="1" s="1"/>
  <c r="O17" i="1" l="1"/>
  <c r="Q17" i="1" s="1"/>
  <c r="R17" i="1" s="1"/>
  <c r="O16" i="1"/>
  <c r="Q16" i="1" s="1"/>
  <c r="R16" i="1" s="1"/>
  <c r="O10" i="1"/>
  <c r="Q10" i="1" s="1"/>
  <c r="R10" i="1" s="1"/>
  <c r="O28" i="1"/>
  <c r="Q28" i="1" s="1"/>
  <c r="R28" i="1" s="1"/>
  <c r="O27" i="1"/>
  <c r="Q27" i="1" s="1"/>
  <c r="O21" i="1"/>
  <c r="Q21" i="1" s="1"/>
  <c r="R21" i="1" s="1"/>
  <c r="M7" i="1"/>
  <c r="O8" i="1"/>
  <c r="R8" i="1" s="1"/>
  <c r="O25" i="1"/>
  <c r="Q25" i="1" s="1"/>
  <c r="O24" i="1"/>
  <c r="Q24" i="1" s="1"/>
  <c r="O23" i="1"/>
  <c r="Q23" i="1" s="1"/>
  <c r="O22" i="1" l="1"/>
  <c r="Q22" i="1" s="1"/>
  <c r="R22" i="1" s="1"/>
  <c r="O18" i="1"/>
  <c r="Q18" i="1" s="1"/>
  <c r="R18" i="1" s="1"/>
  <c r="O15" i="1"/>
  <c r="Q15" i="1" s="1"/>
  <c r="R15" i="1" s="1"/>
  <c r="O14" i="1"/>
  <c r="Q14" i="1" s="1"/>
  <c r="R14" i="1" s="1"/>
  <c r="O12" i="1"/>
  <c r="Q12" i="1" s="1"/>
  <c r="R12" i="1" s="1"/>
  <c r="O11" i="1"/>
  <c r="Q11" i="1" s="1"/>
  <c r="R11" i="1" s="1"/>
  <c r="N7" i="1"/>
  <c r="O7" i="1" s="1"/>
  <c r="Q7" i="1" s="1"/>
  <c r="R7" i="1" s="1"/>
  <c r="O9" i="1"/>
  <c r="Q9" i="1" s="1"/>
  <c r="R9" i="1" s="1"/>
  <c r="O26" i="1"/>
  <c r="Q26" i="1" l="1"/>
  <c r="R26" i="1" s="1"/>
  <c r="O20" i="1"/>
  <c r="Q20" i="1" s="1"/>
  <c r="R20" i="1" s="1"/>
  <c r="M30" i="1"/>
  <c r="N30" i="1"/>
  <c r="C7" i="1"/>
  <c r="H8" i="1"/>
  <c r="I8" i="1" s="1"/>
  <c r="H9" i="1"/>
  <c r="I9" i="1" s="1"/>
  <c r="H10" i="1"/>
  <c r="I10" i="1" s="1"/>
  <c r="H11" i="1"/>
  <c r="I11" i="1" s="1"/>
  <c r="H12" i="1"/>
  <c r="I12" i="1" s="1"/>
  <c r="H14" i="1"/>
  <c r="I14" i="1" s="1"/>
  <c r="H15" i="1"/>
  <c r="I15" i="1" s="1"/>
  <c r="H16" i="1"/>
  <c r="I16" i="1" s="1"/>
  <c r="H21" i="1"/>
  <c r="I21" i="1" s="1"/>
  <c r="H22" i="1"/>
  <c r="H23" i="1"/>
  <c r="H24" i="1"/>
  <c r="H25" i="1"/>
  <c r="H26" i="1"/>
  <c r="H27" i="1"/>
  <c r="H28" i="1"/>
  <c r="E8" i="1"/>
  <c r="F8" i="1" s="1"/>
  <c r="E9" i="1"/>
  <c r="F9" i="1" s="1"/>
  <c r="E10" i="1"/>
  <c r="F10" i="1" s="1"/>
  <c r="E11" i="1"/>
  <c r="F11" i="1" s="1"/>
  <c r="E12" i="1"/>
  <c r="F12" i="1" s="1"/>
  <c r="E14" i="1"/>
  <c r="F14" i="1" s="1"/>
  <c r="E15" i="1"/>
  <c r="F15" i="1" s="1"/>
  <c r="E16" i="1"/>
  <c r="F16" i="1" s="1"/>
  <c r="E21" i="1"/>
  <c r="E22" i="1"/>
  <c r="E23" i="1"/>
  <c r="E24" i="1"/>
  <c r="E25" i="1"/>
  <c r="E26" i="1"/>
  <c r="E27" i="1"/>
  <c r="E28" i="1"/>
  <c r="D20" i="1"/>
  <c r="H20" i="1" s="1"/>
  <c r="I20" i="1" s="1"/>
  <c r="C20" i="1"/>
  <c r="Q30" i="1" l="1"/>
  <c r="R30" i="1" s="1"/>
  <c r="H18" i="1"/>
  <c r="E18" i="1"/>
  <c r="E20" i="1"/>
  <c r="C30" i="1"/>
  <c r="H17" i="1" l="1"/>
  <c r="D7" i="1"/>
  <c r="E17" i="1"/>
  <c r="D30" i="1" l="1"/>
  <c r="H7" i="1"/>
  <c r="I7" i="1" s="1"/>
  <c r="E7" i="1"/>
  <c r="F7" i="1" s="1"/>
  <c r="H30" i="1" l="1"/>
  <c r="I30" i="1" s="1"/>
  <c r="E30" i="1"/>
  <c r="F30" i="1" s="1"/>
</calcChain>
</file>

<file path=xl/sharedStrings.xml><?xml version="1.0" encoding="utf-8"?>
<sst xmlns="http://schemas.openxmlformats.org/spreadsheetml/2006/main" count="53" uniqueCount="50">
  <si>
    <t>Category/Sales Forecast (MUs)</t>
  </si>
  <si>
    <t>2023-24</t>
  </si>
  <si>
    <t>Actuals</t>
  </si>
  <si>
    <t>2024-25</t>
  </si>
  <si>
    <t>projected</t>
  </si>
  <si>
    <t>LT Category</t>
  </si>
  <si>
    <t>LT-I: Domestic</t>
  </si>
  <si>
    <t>LT-II: Non-Domestic/Commercial</t>
  </si>
  <si>
    <t>LT-III- Industry</t>
  </si>
  <si>
    <t>LT-IV: Cottage Industries</t>
  </si>
  <si>
    <t xml:space="preserve">LT-VIA: Street Lighting </t>
  </si>
  <si>
    <t>LT-VIB: PWS Schemes</t>
  </si>
  <si>
    <t>LT-VII: General Purpose</t>
  </si>
  <si>
    <t>LT-VIII: Temporary Supply</t>
  </si>
  <si>
    <t>LT-IX: EV Charging Stations</t>
  </si>
  <si>
    <t>HT Category</t>
  </si>
  <si>
    <t>HT Category at 11 kV</t>
  </si>
  <si>
    <t>HT-I(A): Industry (General)</t>
  </si>
  <si>
    <t>HT-II(A): Others</t>
  </si>
  <si>
    <t>HT-II(B): Wholly Religious places</t>
  </si>
  <si>
    <t>HT-III: Airports, Bus Stns&amp; Rly Stns.</t>
  </si>
  <si>
    <t>HT-IV(A): Lift Irrigation &amp; Agriculture</t>
  </si>
  <si>
    <t>HT-IV(B): CPWS</t>
  </si>
  <si>
    <t>HT-VII: Temporary Supply</t>
  </si>
  <si>
    <t>Total (LT+HT)</t>
  </si>
  <si>
    <t>2022-23</t>
  </si>
  <si>
    <t>2021-22</t>
  </si>
  <si>
    <t>2022-23 over 2021-22 increase/decrease sales of units</t>
  </si>
  <si>
    <t>2022-23 over 2021-22 increase/decrease sales of units %</t>
  </si>
  <si>
    <t>2023-24 over 2022-23 increase/decrease sales of units</t>
  </si>
  <si>
    <t>2023-24 over 2022-23 increase/decrease sales of units %</t>
  </si>
  <si>
    <t>2024-25 over 2023-24 increase/decrease sales of units</t>
  </si>
  <si>
    <t>2024-25 over 2023-24 increase/decrease sales of units %</t>
  </si>
  <si>
    <t>THE CO-OPERATIVE ELECTRIC SUPPLY SOCIETY LIMITED::Sircilla::</t>
  </si>
  <si>
    <t>DPE &amp; difference Units</t>
  </si>
  <si>
    <t>Distribtion Losses Units MU's</t>
  </si>
  <si>
    <t>Distribtion Losses %</t>
  </si>
  <si>
    <t>Apr-25 to Sep-25       H1</t>
  </si>
  <si>
    <t>Oct-25 to Mar-26     H2</t>
  </si>
  <si>
    <t>2025-26       Total MU</t>
  </si>
  <si>
    <t>LT-VA: Agricultural</t>
  </si>
  <si>
    <t>LT-VB: Horticulture Nursery</t>
  </si>
  <si>
    <t>DPE</t>
  </si>
  <si>
    <t>2025-26 Estimations</t>
  </si>
  <si>
    <t>2026-27</t>
  </si>
  <si>
    <t>2026-27 over 2025-24 increase/decrease sales of units
Projections</t>
  </si>
  <si>
    <t>2026-27 over 2025-26 increase/decrease sales of units %</t>
  </si>
  <si>
    <t>Energy Required for FY 2026-27  MU's</t>
  </si>
  <si>
    <t>(Figures in MU's)</t>
  </si>
  <si>
    <t>Statement showing historical data of sales  growth from the F.Y. 2021-22 to 2026-27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</si>
</sst>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7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1"/>
      <color rgb="FF390BE3"/>
      <name val="Arial Narrow"/>
      <family val="2"/>
    </font>
    <font>
      <b/>
      <sz val="11"/>
      <color rgb="FF390BE3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6DDE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/>
    <xf numFmtId="43" fontId="4" fillId="0" borderId="0" xfId="0" applyNumberFormat="1" applyFont="1"/>
    <xf numFmtId="0" fontId="3" fillId="0" borderId="0" xfId="0" applyFont="1"/>
    <xf numFmtId="0" fontId="1" fillId="2" borderId="1" xfId="0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 wrapText="1"/>
    </xf>
    <xf numFmtId="2" fontId="6" fillId="0" borderId="1" xfId="0" applyNumberFormat="1" applyFont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2" fontId="5" fillId="3" borderId="1" xfId="0" applyNumberFormat="1" applyFont="1" applyFill="1" applyBorder="1" applyAlignment="1">
      <alignment horizontal="center" wrapText="1"/>
    </xf>
    <xf numFmtId="2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2" fontId="6" fillId="3" borderId="1" xfId="0" applyNumberFormat="1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2" fontId="5" fillId="3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5" fillId="3" borderId="1" xfId="0" applyFont="1" applyFill="1" applyBorder="1" applyAlignment="1">
      <alignment horizontal="left"/>
    </xf>
    <xf numFmtId="0" fontId="6" fillId="0" borderId="1" xfId="0" applyFont="1" applyBorder="1" applyAlignment="1">
      <alignment horizontal="left"/>
    </xf>
    <xf numFmtId="0" fontId="6" fillId="3" borderId="1" xfId="0" applyFont="1" applyFill="1" applyBorder="1" applyAlignment="1">
      <alignment horizontal="left"/>
    </xf>
    <xf numFmtId="0" fontId="6" fillId="0" borderId="2" xfId="0" applyFont="1" applyBorder="1" applyAlignment="1">
      <alignment horizontal="left"/>
    </xf>
    <xf numFmtId="1" fontId="6" fillId="3" borderId="1" xfId="0" applyNumberFormat="1" applyFont="1" applyFill="1" applyBorder="1" applyAlignment="1">
      <alignment horizontal="center" wrapText="1"/>
    </xf>
    <xf numFmtId="2" fontId="0" fillId="0" borderId="0" xfId="0" applyNumberFormat="1"/>
    <xf numFmtId="2" fontId="0" fillId="0" borderId="1" xfId="0" applyNumberFormat="1" applyBorder="1"/>
    <xf numFmtId="0" fontId="8" fillId="0" borderId="1" xfId="0" applyFont="1" applyBorder="1"/>
    <xf numFmtId="0" fontId="10" fillId="0" borderId="1" xfId="0" applyFont="1" applyBorder="1"/>
    <xf numFmtId="0" fontId="0" fillId="0" borderId="1" xfId="0" applyBorder="1"/>
    <xf numFmtId="1" fontId="0" fillId="0" borderId="1" xfId="0" applyNumberFormat="1" applyBorder="1"/>
    <xf numFmtId="0" fontId="5" fillId="0" borderId="1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2" fontId="6" fillId="3" borderId="0" xfId="0" applyNumberFormat="1" applyFont="1" applyFill="1" applyAlignment="1">
      <alignment horizontal="center" wrapText="1"/>
    </xf>
    <xf numFmtId="2" fontId="15" fillId="3" borderId="1" xfId="0" applyNumberFormat="1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wrapText="1"/>
    </xf>
    <xf numFmtId="0" fontId="1" fillId="4" borderId="1" xfId="0" applyFont="1" applyFill="1" applyBorder="1" applyAlignment="1">
      <alignment horizontal="center" vertical="center" wrapText="1"/>
    </xf>
    <xf numFmtId="2" fontId="6" fillId="4" borderId="1" xfId="0" applyNumberFormat="1" applyFont="1" applyFill="1" applyBorder="1" applyAlignment="1">
      <alignment horizontal="center"/>
    </xf>
    <xf numFmtId="2" fontId="13" fillId="4" borderId="1" xfId="0" applyNumberFormat="1" applyFont="1" applyFill="1" applyBorder="1" applyAlignment="1">
      <alignment horizontal="center"/>
    </xf>
    <xf numFmtId="0" fontId="6" fillId="4" borderId="1" xfId="0" applyFont="1" applyFill="1" applyBorder="1" applyAlignment="1">
      <alignment horizontal="center"/>
    </xf>
    <xf numFmtId="2" fontId="5" fillId="4" borderId="1" xfId="0" applyNumberFormat="1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 wrapText="1"/>
    </xf>
    <xf numFmtId="0" fontId="12" fillId="5" borderId="1" xfId="0" applyFont="1" applyFill="1" applyBorder="1" applyAlignment="1">
      <alignment horizontal="center" wrapText="1"/>
    </xf>
    <xf numFmtId="2" fontId="14" fillId="5" borderId="1" xfId="0" applyNumberFormat="1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/>
    </xf>
    <xf numFmtId="2" fontId="5" fillId="5" borderId="1" xfId="0" applyNumberFormat="1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 wrapText="1"/>
    </xf>
    <xf numFmtId="0" fontId="16" fillId="4" borderId="1" xfId="0" applyFont="1" applyFill="1" applyBorder="1" applyAlignment="1">
      <alignment horizontal="center" vertical="center"/>
    </xf>
    <xf numFmtId="2" fontId="16" fillId="4" borderId="1" xfId="0" applyNumberFormat="1" applyFont="1" applyFill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2" borderId="2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V33"/>
  <sheetViews>
    <sheetView tabSelected="1" topLeftCell="A7" zoomScale="70" zoomScaleNormal="70" workbookViewId="0">
      <selection activeCell="A31" sqref="A31:XFD31"/>
    </sheetView>
  </sheetViews>
  <sheetFormatPr defaultRowHeight="14.5" x14ac:dyDescent="0.35"/>
  <cols>
    <col min="2" max="2" width="40.1796875" customWidth="1"/>
    <col min="3" max="3" width="13.7265625" customWidth="1"/>
    <col min="4" max="4" width="12" customWidth="1"/>
    <col min="5" max="5" width="12.54296875" customWidth="1"/>
    <col min="6" max="6" width="12" customWidth="1"/>
    <col min="7" max="7" width="14.81640625" customWidth="1"/>
    <col min="8" max="8" width="13" customWidth="1"/>
    <col min="9" max="12" width="12.7265625" customWidth="1"/>
    <col min="13" max="13" width="17.54296875" bestFit="1" customWidth="1"/>
    <col min="14" max="14" width="16.81640625" customWidth="1"/>
    <col min="15" max="15" width="15.1796875" customWidth="1"/>
    <col min="16" max="16" width="10.7265625" customWidth="1"/>
    <col min="17" max="17" width="14.26953125" customWidth="1"/>
    <col min="18" max="18" width="12" customWidth="1"/>
    <col min="19" max="19" width="16.1796875" bestFit="1" customWidth="1"/>
    <col min="22" max="22" width="16.1796875" bestFit="1" customWidth="1"/>
  </cols>
  <sheetData>
    <row r="1" spans="2:22" ht="23.5" x14ac:dyDescent="0.55000000000000004">
      <c r="B1" s="53" t="s">
        <v>33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</row>
    <row r="2" spans="2:22" ht="18.5" x14ac:dyDescent="0.45">
      <c r="B2" s="54" t="s">
        <v>49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</row>
    <row r="3" spans="2:22" ht="18.5" x14ac:dyDescent="0.4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</row>
    <row r="4" spans="2:22" ht="18.5" x14ac:dyDescent="0.45">
      <c r="B4" s="52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 t="s">
        <v>48</v>
      </c>
      <c r="R4" s="33"/>
    </row>
    <row r="5" spans="2:22" ht="24" customHeight="1" x14ac:dyDescent="0.35">
      <c r="B5" s="55" t="s">
        <v>0</v>
      </c>
      <c r="C5" s="4" t="s">
        <v>26</v>
      </c>
      <c r="D5" s="4" t="s">
        <v>25</v>
      </c>
      <c r="E5" s="57" t="s">
        <v>27</v>
      </c>
      <c r="F5" s="57" t="s">
        <v>28</v>
      </c>
      <c r="G5" s="4" t="s">
        <v>1</v>
      </c>
      <c r="H5" s="57" t="s">
        <v>29</v>
      </c>
      <c r="I5" s="57" t="s">
        <v>30</v>
      </c>
      <c r="J5" s="61" t="s">
        <v>3</v>
      </c>
      <c r="K5" s="57" t="s">
        <v>31</v>
      </c>
      <c r="L5" s="57" t="s">
        <v>32</v>
      </c>
      <c r="M5" s="58" t="s">
        <v>43</v>
      </c>
      <c r="N5" s="59"/>
      <c r="O5" s="60"/>
      <c r="P5" s="36" t="s">
        <v>44</v>
      </c>
      <c r="Q5" s="57" t="s">
        <v>45</v>
      </c>
      <c r="R5" s="57" t="s">
        <v>46</v>
      </c>
    </row>
    <row r="6" spans="2:22" s="20" customFormat="1" ht="82.5" customHeight="1" x14ac:dyDescent="0.35">
      <c r="B6" s="56"/>
      <c r="C6" s="19" t="s">
        <v>2</v>
      </c>
      <c r="D6" s="19" t="s">
        <v>2</v>
      </c>
      <c r="E6" s="57"/>
      <c r="F6" s="57"/>
      <c r="G6" s="19" t="s">
        <v>2</v>
      </c>
      <c r="H6" s="57"/>
      <c r="I6" s="57"/>
      <c r="J6" s="37" t="s">
        <v>2</v>
      </c>
      <c r="K6" s="57"/>
      <c r="L6" s="57"/>
      <c r="M6" s="19" t="s">
        <v>37</v>
      </c>
      <c r="N6" s="19" t="s">
        <v>38</v>
      </c>
      <c r="O6" s="19" t="s">
        <v>39</v>
      </c>
      <c r="P6" s="37" t="s">
        <v>4</v>
      </c>
      <c r="Q6" s="57"/>
      <c r="R6" s="57"/>
    </row>
    <row r="7" spans="2:22" ht="15.5" x14ac:dyDescent="0.35">
      <c r="B7" s="42" t="s">
        <v>5</v>
      </c>
      <c r="C7" s="44">
        <f>SUM(C8:C18)</f>
        <v>833.6844000000001</v>
      </c>
      <c r="D7" s="44">
        <f>SUM(D8:D18)</f>
        <v>864.25</v>
      </c>
      <c r="E7" s="44">
        <f>D7-C7</f>
        <v>30.565599999999904</v>
      </c>
      <c r="F7" s="44">
        <f>E7/C7*100</f>
        <v>3.6663274495720319</v>
      </c>
      <c r="G7" s="49">
        <v>996.87</v>
      </c>
      <c r="H7" s="44">
        <f>G7-D7</f>
        <v>132.62</v>
      </c>
      <c r="I7" s="44">
        <f>H7/D7*100</f>
        <v>15.345096904830779</v>
      </c>
      <c r="J7" s="44">
        <f>SUM(J8:J18)</f>
        <v>988.55928700000004</v>
      </c>
      <c r="K7" s="44">
        <f>SUM(K8:K18)</f>
        <v>-8.3307129999999443</v>
      </c>
      <c r="L7" s="44">
        <f t="shared" ref="L7:L12" si="0">K7/G7*100</f>
        <v>-0.83568700031096776</v>
      </c>
      <c r="M7" s="44">
        <f>SUM(M8:M18)</f>
        <v>438.29812400000003</v>
      </c>
      <c r="N7" s="44">
        <f t="shared" ref="N7" si="1">SUM(N8:N18)</f>
        <v>634.48930799999994</v>
      </c>
      <c r="O7" s="44">
        <f>N7+M7</f>
        <v>1072.7874320000001</v>
      </c>
      <c r="P7" s="48">
        <f>SUM(P8:P18)</f>
        <v>1122.9999999999998</v>
      </c>
      <c r="Q7" s="48">
        <f>P7-O7</f>
        <v>50.212567999999692</v>
      </c>
      <c r="R7" s="48">
        <f>Q7/O7*100</f>
        <v>4.6805701206238304</v>
      </c>
      <c r="S7" s="1"/>
      <c r="U7" s="2"/>
      <c r="V7" s="1"/>
    </row>
    <row r="8" spans="2:22" ht="15.5" x14ac:dyDescent="0.35">
      <c r="B8" s="22" t="s">
        <v>6</v>
      </c>
      <c r="C8" s="12">
        <v>158.63300000000001</v>
      </c>
      <c r="D8" s="11">
        <v>156.47999999999999</v>
      </c>
      <c r="E8" s="6">
        <f t="shared" ref="E8:E30" si="2">D8-C8</f>
        <v>-2.15300000000002</v>
      </c>
      <c r="F8" s="6">
        <f t="shared" ref="F8:F30" si="3">E8/C8*100</f>
        <v>-1.3572207548240405</v>
      </c>
      <c r="G8" s="13">
        <v>165.29</v>
      </c>
      <c r="H8" s="14">
        <f t="shared" ref="H8:H30" si="4">G8-D8</f>
        <v>8.8100000000000023</v>
      </c>
      <c r="I8" s="14">
        <f t="shared" ref="I8:I30" si="5">H8/D8*100</f>
        <v>5.6301124744376301</v>
      </c>
      <c r="J8" s="14">
        <v>181.00777099999999</v>
      </c>
      <c r="K8" s="14">
        <f>J8-G8</f>
        <v>15.717770999999999</v>
      </c>
      <c r="L8" s="14">
        <f t="shared" si="0"/>
        <v>9.5092086635610134</v>
      </c>
      <c r="M8" s="14">
        <v>103.302565</v>
      </c>
      <c r="N8" s="14">
        <v>83.735512999999997</v>
      </c>
      <c r="O8" s="14">
        <f t="shared" ref="O8:O27" si="6">N8+M8</f>
        <v>187.03807799999998</v>
      </c>
      <c r="P8" s="38">
        <v>193.06</v>
      </c>
      <c r="Q8" s="9">
        <f>P8-O8</f>
        <v>6.0219220000000178</v>
      </c>
      <c r="R8" s="9">
        <f t="shared" ref="R8:R30" si="7">Q8/O8*100</f>
        <v>3.2196235463882483</v>
      </c>
      <c r="S8" s="1"/>
      <c r="U8" s="2"/>
      <c r="V8" s="1"/>
    </row>
    <row r="9" spans="2:22" ht="15.5" x14ac:dyDescent="0.35">
      <c r="B9" s="22" t="s">
        <v>7</v>
      </c>
      <c r="C9" s="12">
        <v>26.541399999999999</v>
      </c>
      <c r="D9" s="11">
        <v>31.44</v>
      </c>
      <c r="E9" s="6">
        <f t="shared" si="2"/>
        <v>4.8986000000000018</v>
      </c>
      <c r="F9" s="6">
        <f t="shared" si="3"/>
        <v>18.456449169975969</v>
      </c>
      <c r="G9" s="16">
        <v>37.06</v>
      </c>
      <c r="H9" s="14">
        <f t="shared" si="4"/>
        <v>5.620000000000001</v>
      </c>
      <c r="I9" s="14">
        <f t="shared" si="5"/>
        <v>17.875318066157764</v>
      </c>
      <c r="J9" s="14">
        <v>37.171750000000003</v>
      </c>
      <c r="K9" s="14">
        <f>J9-G9</f>
        <v>0.11175000000000068</v>
      </c>
      <c r="L9" s="14">
        <f t="shared" si="0"/>
        <v>0.30153804641122689</v>
      </c>
      <c r="M9" s="14">
        <v>20.694019999999998</v>
      </c>
      <c r="N9" s="14">
        <v>17.771712999999998</v>
      </c>
      <c r="O9" s="14">
        <f t="shared" si="6"/>
        <v>38.465733</v>
      </c>
      <c r="P9" s="38">
        <v>39.76</v>
      </c>
      <c r="Q9" s="9">
        <f t="shared" ref="Q8:Q30" si="8">P9-O9</f>
        <v>1.2942669999999978</v>
      </c>
      <c r="R9" s="9">
        <f t="shared" si="7"/>
        <v>3.3647272495756102</v>
      </c>
      <c r="S9" s="1"/>
      <c r="U9" s="2"/>
      <c r="V9" s="1"/>
    </row>
    <row r="10" spans="2:22" ht="15.5" x14ac:dyDescent="0.35">
      <c r="B10" s="22" t="s">
        <v>8</v>
      </c>
      <c r="C10" s="11">
        <v>36.33</v>
      </c>
      <c r="D10" s="11">
        <v>12.17</v>
      </c>
      <c r="E10" s="6">
        <f t="shared" si="2"/>
        <v>-24.159999999999997</v>
      </c>
      <c r="F10" s="6">
        <f t="shared" si="3"/>
        <v>-66.501513900357821</v>
      </c>
      <c r="G10" s="16">
        <v>20.39</v>
      </c>
      <c r="H10" s="14">
        <f t="shared" si="4"/>
        <v>8.2200000000000006</v>
      </c>
      <c r="I10" s="14">
        <f t="shared" si="5"/>
        <v>67.543138866064098</v>
      </c>
      <c r="J10" s="14">
        <v>11.930367</v>
      </c>
      <c r="K10" s="14">
        <f>J10-G10</f>
        <v>-8.4596330000000002</v>
      </c>
      <c r="L10" s="14">
        <f t="shared" si="0"/>
        <v>-41.489127023050514</v>
      </c>
      <c r="M10" s="14">
        <v>5.8115009999999998</v>
      </c>
      <c r="N10" s="14">
        <v>4.7489530000000002</v>
      </c>
      <c r="O10" s="14">
        <f t="shared" si="6"/>
        <v>10.560454</v>
      </c>
      <c r="P10" s="38">
        <v>12.15</v>
      </c>
      <c r="Q10" s="9">
        <f t="shared" si="8"/>
        <v>1.5895460000000003</v>
      </c>
      <c r="R10" s="9">
        <f t="shared" si="7"/>
        <v>15.05187182293489</v>
      </c>
      <c r="S10" s="1"/>
      <c r="U10" s="2"/>
      <c r="V10" s="1"/>
    </row>
    <row r="11" spans="2:22" ht="15.5" x14ac:dyDescent="0.35">
      <c r="B11" s="22" t="s">
        <v>9</v>
      </c>
      <c r="C11" s="11">
        <v>27.05</v>
      </c>
      <c r="D11" s="11">
        <v>28.84</v>
      </c>
      <c r="E11" s="6">
        <f t="shared" si="2"/>
        <v>1.7899999999999991</v>
      </c>
      <c r="F11" s="6">
        <f t="shared" si="3"/>
        <v>6.617375231053602</v>
      </c>
      <c r="G11" s="16">
        <v>19.899999999999999</v>
      </c>
      <c r="H11" s="14">
        <f t="shared" si="4"/>
        <v>-8.9400000000000013</v>
      </c>
      <c r="I11" s="14">
        <f t="shared" si="5"/>
        <v>-30.998613037447992</v>
      </c>
      <c r="J11" s="14">
        <v>16.8535</v>
      </c>
      <c r="K11" s="14">
        <f>J11-G11</f>
        <v>-3.0464999999999982</v>
      </c>
      <c r="L11" s="14">
        <f t="shared" si="0"/>
        <v>-15.309045226130646</v>
      </c>
      <c r="M11" s="14">
        <v>9.1232509999999998</v>
      </c>
      <c r="N11" s="14">
        <v>9.5217279999999995</v>
      </c>
      <c r="O11" s="14">
        <f t="shared" si="6"/>
        <v>18.644978999999999</v>
      </c>
      <c r="P11" s="38">
        <v>26.87</v>
      </c>
      <c r="Q11" s="9">
        <f t="shared" si="8"/>
        <v>8.2250210000000017</v>
      </c>
      <c r="R11" s="9">
        <f t="shared" si="7"/>
        <v>44.113865722240838</v>
      </c>
      <c r="S11" s="1"/>
      <c r="U11" s="2"/>
      <c r="V11" s="1"/>
    </row>
    <row r="12" spans="2:22" ht="15.5" x14ac:dyDescent="0.35">
      <c r="B12" s="22" t="s">
        <v>40</v>
      </c>
      <c r="C12" s="11">
        <v>565.65</v>
      </c>
      <c r="D12" s="11">
        <v>614.99</v>
      </c>
      <c r="E12" s="6">
        <f t="shared" si="2"/>
        <v>49.340000000000032</v>
      </c>
      <c r="F12" s="6">
        <f t="shared" si="3"/>
        <v>8.722708388579516</v>
      </c>
      <c r="G12" s="16">
        <v>732.51</v>
      </c>
      <c r="H12" s="14">
        <f t="shared" si="4"/>
        <v>117.51999999999998</v>
      </c>
      <c r="I12" s="14">
        <f t="shared" si="5"/>
        <v>19.109253809005022</v>
      </c>
      <c r="J12" s="14">
        <v>717.95</v>
      </c>
      <c r="K12" s="14">
        <f>J12-G12</f>
        <v>-14.559999999999945</v>
      </c>
      <c r="L12" s="14">
        <f t="shared" si="0"/>
        <v>-1.9876861749327579</v>
      </c>
      <c r="M12" s="14">
        <v>286.45</v>
      </c>
      <c r="N12" s="14">
        <v>506.19</v>
      </c>
      <c r="O12" s="14">
        <f t="shared" si="6"/>
        <v>792.64</v>
      </c>
      <c r="P12" s="38">
        <v>824.2</v>
      </c>
      <c r="Q12" s="9">
        <f t="shared" si="8"/>
        <v>31.560000000000059</v>
      </c>
      <c r="R12" s="9">
        <f t="shared" si="7"/>
        <v>3.9816310052482913</v>
      </c>
      <c r="S12" s="1"/>
      <c r="U12" s="2"/>
      <c r="V12" s="1"/>
    </row>
    <row r="13" spans="2:22" ht="15.5" x14ac:dyDescent="0.35">
      <c r="B13" s="22" t="s">
        <v>41</v>
      </c>
      <c r="C13" s="11"/>
      <c r="D13" s="11"/>
      <c r="E13" s="6"/>
      <c r="F13" s="6"/>
      <c r="G13" s="16"/>
      <c r="H13" s="14"/>
      <c r="I13" s="14"/>
      <c r="J13" s="14"/>
      <c r="K13" s="14"/>
      <c r="L13" s="14"/>
      <c r="M13" s="14">
        <v>1.6133999999999999E-2</v>
      </c>
      <c r="N13" s="14">
        <v>1.3044999999999999E-2</v>
      </c>
      <c r="O13" s="14"/>
      <c r="P13" s="38"/>
      <c r="Q13" s="9"/>
      <c r="R13" s="9"/>
      <c r="S13" s="1"/>
      <c r="U13" s="2"/>
      <c r="V13" s="1"/>
    </row>
    <row r="14" spans="2:22" ht="15.5" x14ac:dyDescent="0.35">
      <c r="B14" s="22" t="s">
        <v>10</v>
      </c>
      <c r="C14" s="11">
        <v>5.08</v>
      </c>
      <c r="D14" s="11">
        <v>5.26</v>
      </c>
      <c r="E14" s="6">
        <f t="shared" si="2"/>
        <v>0.17999999999999972</v>
      </c>
      <c r="F14" s="6">
        <f t="shared" si="3"/>
        <v>3.5433070866141678</v>
      </c>
      <c r="G14" s="16">
        <v>5.62</v>
      </c>
      <c r="H14" s="14">
        <f t="shared" si="4"/>
        <v>0.36000000000000032</v>
      </c>
      <c r="I14" s="14">
        <f t="shared" si="5"/>
        <v>6.8441064638783331</v>
      </c>
      <c r="J14" s="14">
        <v>5.6084639999999997</v>
      </c>
      <c r="K14" s="14">
        <f>J14-G14</f>
        <v>-1.1536000000000435E-2</v>
      </c>
      <c r="L14" s="14">
        <f>K14/G14*100</f>
        <v>-0.20526690391459845</v>
      </c>
      <c r="M14" s="14">
        <v>2.4563009999999998</v>
      </c>
      <c r="N14" s="14">
        <v>2.983215</v>
      </c>
      <c r="O14" s="14">
        <f t="shared" si="6"/>
        <v>5.4395159999999994</v>
      </c>
      <c r="P14" s="38">
        <v>5.28</v>
      </c>
      <c r="Q14" s="9">
        <f t="shared" si="8"/>
        <v>-0.1595159999999991</v>
      </c>
      <c r="R14" s="9">
        <f t="shared" si="7"/>
        <v>-2.9325403216021262</v>
      </c>
      <c r="S14" s="1"/>
      <c r="U14" s="2"/>
      <c r="V14" s="1"/>
    </row>
    <row r="15" spans="2:22" ht="15.5" x14ac:dyDescent="0.35">
      <c r="B15" s="22" t="s">
        <v>11</v>
      </c>
      <c r="C15" s="11">
        <v>12.61</v>
      </c>
      <c r="D15" s="11">
        <v>12.38</v>
      </c>
      <c r="E15" s="6">
        <f t="shared" si="2"/>
        <v>-0.22999999999999865</v>
      </c>
      <c r="F15" s="6">
        <f t="shared" si="3"/>
        <v>-1.8239492466296483</v>
      </c>
      <c r="G15" s="16">
        <v>13.31</v>
      </c>
      <c r="H15" s="14">
        <f t="shared" si="4"/>
        <v>0.92999999999999972</v>
      </c>
      <c r="I15" s="14">
        <f t="shared" si="5"/>
        <v>7.5121163166397391</v>
      </c>
      <c r="J15" s="14">
        <v>14.905213</v>
      </c>
      <c r="K15" s="14">
        <f>J15-G15</f>
        <v>1.5952129999999993</v>
      </c>
      <c r="L15" s="14">
        <f>K15/G15*100</f>
        <v>11.985071374906079</v>
      </c>
      <c r="M15" s="14">
        <v>8.6682930000000002</v>
      </c>
      <c r="N15" s="14">
        <v>7.9645720000000004</v>
      </c>
      <c r="O15" s="14">
        <f t="shared" si="6"/>
        <v>16.632865000000002</v>
      </c>
      <c r="P15" s="38">
        <v>18.37</v>
      </c>
      <c r="Q15" s="9">
        <f t="shared" si="8"/>
        <v>1.7371349999999985</v>
      </c>
      <c r="R15" s="9">
        <f t="shared" si="7"/>
        <v>10.443991459078147</v>
      </c>
      <c r="S15" s="1"/>
      <c r="U15" s="2"/>
      <c r="V15" s="1"/>
    </row>
    <row r="16" spans="2:22" ht="15.5" x14ac:dyDescent="0.35">
      <c r="B16" s="22" t="s">
        <v>12</v>
      </c>
      <c r="C16" s="11">
        <v>1.79</v>
      </c>
      <c r="D16" s="11">
        <v>2.69</v>
      </c>
      <c r="E16" s="6">
        <f t="shared" si="2"/>
        <v>0.89999999999999991</v>
      </c>
      <c r="F16" s="6">
        <f t="shared" si="3"/>
        <v>50.279329608938539</v>
      </c>
      <c r="G16" s="16">
        <v>2.68</v>
      </c>
      <c r="H16" s="14">
        <f t="shared" si="4"/>
        <v>-9.9999999999997868E-3</v>
      </c>
      <c r="I16" s="14">
        <f t="shared" si="5"/>
        <v>-0.37174721189590287</v>
      </c>
      <c r="J16" s="14">
        <v>2.725206</v>
      </c>
      <c r="K16" s="14">
        <f>J16-G16</f>
        <v>4.5205999999999857E-2</v>
      </c>
      <c r="L16" s="14">
        <f>K16/G16*100</f>
        <v>1.6867910447761141</v>
      </c>
      <c r="M16" s="14">
        <v>1.5991280000000001</v>
      </c>
      <c r="N16" s="14">
        <v>1.417071</v>
      </c>
      <c r="O16" s="14">
        <f t="shared" si="6"/>
        <v>3.0161990000000003</v>
      </c>
      <c r="P16" s="38">
        <v>3.31</v>
      </c>
      <c r="Q16" s="9">
        <f t="shared" si="8"/>
        <v>0.29380099999999976</v>
      </c>
      <c r="R16" s="9">
        <f t="shared" si="7"/>
        <v>9.740769756902635</v>
      </c>
      <c r="S16" s="3"/>
      <c r="U16" s="2"/>
      <c r="V16" s="1"/>
    </row>
    <row r="17" spans="2:22" ht="15.5" x14ac:dyDescent="0.35">
      <c r="B17" s="22" t="s">
        <v>13</v>
      </c>
      <c r="C17" s="11">
        <v>0</v>
      </c>
      <c r="D17" s="11">
        <v>0</v>
      </c>
      <c r="E17" s="6">
        <f t="shared" si="2"/>
        <v>0</v>
      </c>
      <c r="F17" s="6">
        <v>0</v>
      </c>
      <c r="G17" s="16">
        <v>0.13</v>
      </c>
      <c r="H17" s="14">
        <f t="shared" si="4"/>
        <v>0.13</v>
      </c>
      <c r="I17" s="14"/>
      <c r="J17" s="14">
        <v>0.40134599999999998</v>
      </c>
      <c r="K17" s="14">
        <f>J17-G17</f>
        <v>0.27134599999999998</v>
      </c>
      <c r="L17" s="14">
        <f>K17/G17*100</f>
        <v>208.72769230769231</v>
      </c>
      <c r="M17" s="14">
        <v>0.172739</v>
      </c>
      <c r="N17" s="14">
        <v>0.13932800000000001</v>
      </c>
      <c r="O17" s="35">
        <f t="shared" si="6"/>
        <v>0.31206699999999998</v>
      </c>
      <c r="P17" s="39"/>
      <c r="Q17" s="9">
        <f t="shared" si="8"/>
        <v>-0.31206699999999998</v>
      </c>
      <c r="R17" s="9">
        <f t="shared" si="7"/>
        <v>-100</v>
      </c>
      <c r="U17" s="2"/>
      <c r="V17" s="1"/>
    </row>
    <row r="18" spans="2:22" ht="15.5" x14ac:dyDescent="0.35">
      <c r="B18" s="23" t="s">
        <v>14</v>
      </c>
      <c r="C18" s="15">
        <v>0</v>
      </c>
      <c r="D18" s="15">
        <v>0</v>
      </c>
      <c r="E18" s="6">
        <f t="shared" si="2"/>
        <v>0</v>
      </c>
      <c r="F18" s="6">
        <v>0</v>
      </c>
      <c r="G18" s="16">
        <v>0</v>
      </c>
      <c r="H18" s="14">
        <f t="shared" si="4"/>
        <v>0</v>
      </c>
      <c r="I18" s="14"/>
      <c r="J18" s="14">
        <v>5.6699999999999997E-3</v>
      </c>
      <c r="K18" s="14">
        <f>J18-G18</f>
        <v>5.6699999999999997E-3</v>
      </c>
      <c r="L18" s="14"/>
      <c r="M18" s="14">
        <v>4.1920000000000004E-3</v>
      </c>
      <c r="N18" s="14">
        <v>4.1700000000000001E-3</v>
      </c>
      <c r="O18" s="14">
        <f t="shared" si="6"/>
        <v>8.3620000000000014E-3</v>
      </c>
      <c r="P18" s="38"/>
      <c r="Q18" s="9">
        <f t="shared" si="8"/>
        <v>-8.3620000000000014E-3</v>
      </c>
      <c r="R18" s="9">
        <f t="shared" si="7"/>
        <v>-100</v>
      </c>
      <c r="U18" s="2"/>
      <c r="V18" s="3"/>
    </row>
    <row r="19" spans="2:22" ht="15.5" x14ac:dyDescent="0.35">
      <c r="B19" s="21" t="s">
        <v>15</v>
      </c>
      <c r="C19" s="7"/>
      <c r="D19" s="7"/>
      <c r="E19" s="6"/>
      <c r="F19" s="6"/>
      <c r="G19" s="10"/>
      <c r="H19" s="14"/>
      <c r="I19" s="14"/>
      <c r="J19" s="14"/>
      <c r="K19" s="14"/>
      <c r="L19" s="14"/>
      <c r="M19" s="14"/>
      <c r="N19" s="25"/>
      <c r="O19" s="14"/>
      <c r="P19" s="38"/>
      <c r="Q19" s="9"/>
      <c r="R19" s="9"/>
    </row>
    <row r="20" spans="2:22" ht="15.5" x14ac:dyDescent="0.35">
      <c r="B20" s="42" t="s">
        <v>16</v>
      </c>
      <c r="C20" s="43">
        <f>SUM(C21:C28)</f>
        <v>0</v>
      </c>
      <c r="D20" s="43">
        <f>SUM(D21:D28)</f>
        <v>23.78</v>
      </c>
      <c r="E20" s="44">
        <f t="shared" si="2"/>
        <v>23.78</v>
      </c>
      <c r="F20" s="44">
        <v>0</v>
      </c>
      <c r="G20" s="45">
        <v>30.58</v>
      </c>
      <c r="H20" s="44">
        <f t="shared" si="4"/>
        <v>6.7999999999999972</v>
      </c>
      <c r="I20" s="44">
        <f t="shared" si="5"/>
        <v>28.595458368376775</v>
      </c>
      <c r="J20" s="44">
        <f>SUM(J21:J28)</f>
        <v>37.106105999999997</v>
      </c>
      <c r="K20" s="44">
        <f>SUM(K21:K28)</f>
        <v>6.5261059999999995</v>
      </c>
      <c r="L20" s="44">
        <f>K20/G20*100</f>
        <v>21.341092217135383</v>
      </c>
      <c r="M20" s="44">
        <f>SUM(M21:M29)</f>
        <v>19.721999999999998</v>
      </c>
      <c r="N20" s="44">
        <f>SUM(N21:N29)</f>
        <v>18.59</v>
      </c>
      <c r="O20" s="46">
        <f>SUM(O21:O29)</f>
        <v>38.312000000000005</v>
      </c>
      <c r="P20" s="47">
        <f>SUM(P21:P29)</f>
        <v>39.380000000000003</v>
      </c>
      <c r="Q20" s="48">
        <f t="shared" si="8"/>
        <v>1.0679999999999978</v>
      </c>
      <c r="R20" s="48">
        <f t="shared" si="7"/>
        <v>2.787638337857584</v>
      </c>
    </row>
    <row r="21" spans="2:22" ht="15.5" x14ac:dyDescent="0.35">
      <c r="B21" s="23" t="s">
        <v>17</v>
      </c>
      <c r="C21" s="15">
        <v>0</v>
      </c>
      <c r="D21" s="15">
        <v>23.78</v>
      </c>
      <c r="E21" s="6">
        <f t="shared" si="2"/>
        <v>23.78</v>
      </c>
      <c r="F21" s="6">
        <v>0</v>
      </c>
      <c r="G21" s="13">
        <v>30.58</v>
      </c>
      <c r="H21" s="14">
        <f t="shared" si="4"/>
        <v>6.7999999999999972</v>
      </c>
      <c r="I21" s="14">
        <f t="shared" si="5"/>
        <v>28.595458368376775</v>
      </c>
      <c r="J21" s="14">
        <v>31.669415999999998</v>
      </c>
      <c r="K21" s="14">
        <f t="shared" ref="K21:K28" si="9">J21-G21</f>
        <v>1.0894159999999999</v>
      </c>
      <c r="L21" s="14">
        <f>K21/G21*100</f>
        <v>3.5625114453891431</v>
      </c>
      <c r="M21" s="14">
        <v>16.89</v>
      </c>
      <c r="N21" s="14">
        <v>16.07</v>
      </c>
      <c r="O21" s="14">
        <f t="shared" si="6"/>
        <v>32.96</v>
      </c>
      <c r="P21" s="40">
        <v>34.25</v>
      </c>
      <c r="Q21" s="9">
        <f t="shared" si="8"/>
        <v>1.2899999999999991</v>
      </c>
      <c r="R21" s="9">
        <f t="shared" si="7"/>
        <v>3.9138349514563084</v>
      </c>
    </row>
    <row r="22" spans="2:22" ht="15.5" x14ac:dyDescent="0.35">
      <c r="B22" s="22" t="s">
        <v>18</v>
      </c>
      <c r="C22" s="11">
        <v>0</v>
      </c>
      <c r="D22" s="11">
        <v>0</v>
      </c>
      <c r="E22" s="6">
        <f t="shared" si="2"/>
        <v>0</v>
      </c>
      <c r="F22" s="6">
        <v>0</v>
      </c>
      <c r="G22" s="16">
        <v>0</v>
      </c>
      <c r="H22" s="14">
        <f t="shared" si="4"/>
        <v>0</v>
      </c>
      <c r="I22" s="14"/>
      <c r="J22" s="14">
        <v>4.393624</v>
      </c>
      <c r="K22" s="14">
        <f t="shared" si="9"/>
        <v>4.393624</v>
      </c>
      <c r="L22" s="8"/>
      <c r="M22" s="14">
        <v>2.3889999999999998</v>
      </c>
      <c r="N22" s="14">
        <v>1.9</v>
      </c>
      <c r="O22" s="14">
        <f t="shared" si="6"/>
        <v>4.2889999999999997</v>
      </c>
      <c r="P22" s="40">
        <v>4.18</v>
      </c>
      <c r="Q22" s="9">
        <f t="shared" si="8"/>
        <v>-0.10899999999999999</v>
      </c>
      <c r="R22" s="9">
        <f t="shared" si="7"/>
        <v>-2.5413849382140357</v>
      </c>
    </row>
    <row r="23" spans="2:22" ht="15.5" x14ac:dyDescent="0.35">
      <c r="B23" s="24" t="s">
        <v>19</v>
      </c>
      <c r="C23" s="11">
        <v>0</v>
      </c>
      <c r="D23" s="11">
        <v>0</v>
      </c>
      <c r="E23" s="6">
        <f t="shared" si="2"/>
        <v>0</v>
      </c>
      <c r="F23" s="6">
        <v>0</v>
      </c>
      <c r="G23" s="16">
        <v>0</v>
      </c>
      <c r="H23" s="14">
        <f t="shared" si="4"/>
        <v>0</v>
      </c>
      <c r="I23" s="14"/>
      <c r="J23" s="34"/>
      <c r="K23" s="14">
        <f t="shared" si="9"/>
        <v>0</v>
      </c>
      <c r="L23" s="8"/>
      <c r="M23" s="26"/>
      <c r="N23" s="14"/>
      <c r="O23" s="14">
        <f t="shared" si="6"/>
        <v>0</v>
      </c>
      <c r="P23" s="40"/>
      <c r="Q23" s="9">
        <f t="shared" si="8"/>
        <v>0</v>
      </c>
      <c r="R23" s="9"/>
    </row>
    <row r="24" spans="2:22" ht="15.5" x14ac:dyDescent="0.35">
      <c r="B24" s="22" t="s">
        <v>20</v>
      </c>
      <c r="C24" s="11">
        <v>0</v>
      </c>
      <c r="D24" s="11">
        <v>0</v>
      </c>
      <c r="E24" s="6">
        <f t="shared" si="2"/>
        <v>0</v>
      </c>
      <c r="F24" s="6">
        <v>0</v>
      </c>
      <c r="G24" s="16">
        <v>0</v>
      </c>
      <c r="H24" s="14">
        <f t="shared" si="4"/>
        <v>0</v>
      </c>
      <c r="I24" s="14"/>
      <c r="J24" s="14"/>
      <c r="K24" s="14">
        <f t="shared" si="9"/>
        <v>0</v>
      </c>
      <c r="L24" s="8"/>
      <c r="M24" s="27"/>
      <c r="N24" s="14"/>
      <c r="O24" s="14">
        <f>N24+M24</f>
        <v>0</v>
      </c>
      <c r="P24" s="40"/>
      <c r="Q24" s="9">
        <f t="shared" si="8"/>
        <v>0</v>
      </c>
      <c r="R24" s="9"/>
    </row>
    <row r="25" spans="2:22" ht="15.5" x14ac:dyDescent="0.35">
      <c r="B25" s="22" t="s">
        <v>21</v>
      </c>
      <c r="C25" s="11">
        <v>0</v>
      </c>
      <c r="D25" s="11">
        <v>0</v>
      </c>
      <c r="E25" s="6">
        <f t="shared" si="2"/>
        <v>0</v>
      </c>
      <c r="F25" s="6">
        <v>0</v>
      </c>
      <c r="G25" s="16">
        <v>0</v>
      </c>
      <c r="H25" s="14">
        <f t="shared" si="4"/>
        <v>0</v>
      </c>
      <c r="I25" s="14"/>
      <c r="J25" s="34"/>
      <c r="K25" s="14">
        <f t="shared" si="9"/>
        <v>0</v>
      </c>
      <c r="L25" s="8"/>
      <c r="M25" s="26"/>
      <c r="N25" s="14"/>
      <c r="O25" s="14">
        <f>N25+M25</f>
        <v>0</v>
      </c>
      <c r="P25" s="40"/>
      <c r="Q25" s="9">
        <f t="shared" si="8"/>
        <v>0</v>
      </c>
      <c r="R25" s="9"/>
    </row>
    <row r="26" spans="2:22" ht="15.5" x14ac:dyDescent="0.35">
      <c r="B26" s="22" t="s">
        <v>22</v>
      </c>
      <c r="C26" s="11">
        <v>0</v>
      </c>
      <c r="D26" s="11">
        <v>0</v>
      </c>
      <c r="E26" s="6">
        <f t="shared" si="2"/>
        <v>0</v>
      </c>
      <c r="F26" s="6">
        <v>0</v>
      </c>
      <c r="G26" s="16">
        <v>0</v>
      </c>
      <c r="H26" s="14">
        <f t="shared" si="4"/>
        <v>0</v>
      </c>
      <c r="I26" s="14"/>
      <c r="J26" s="14">
        <v>0.3</v>
      </c>
      <c r="K26" s="14">
        <f t="shared" si="9"/>
        <v>0.3</v>
      </c>
      <c r="L26" s="8"/>
      <c r="M26" s="14">
        <v>0.22</v>
      </c>
      <c r="N26" s="14">
        <v>0.23</v>
      </c>
      <c r="O26" s="14">
        <f>N26+M26</f>
        <v>0.45</v>
      </c>
      <c r="P26" s="40">
        <v>0.61</v>
      </c>
      <c r="Q26" s="9">
        <f t="shared" si="8"/>
        <v>0.15999999999999998</v>
      </c>
      <c r="R26" s="9">
        <f>Q26/O26*100</f>
        <v>35.55555555555555</v>
      </c>
    </row>
    <row r="27" spans="2:22" ht="15.5" x14ac:dyDescent="0.35">
      <c r="B27" s="22" t="s">
        <v>34</v>
      </c>
      <c r="C27" s="11">
        <v>0</v>
      </c>
      <c r="D27" s="11">
        <v>0</v>
      </c>
      <c r="E27" s="6">
        <f t="shared" si="2"/>
        <v>0</v>
      </c>
      <c r="F27" s="6">
        <v>0</v>
      </c>
      <c r="G27" s="16">
        <v>0</v>
      </c>
      <c r="H27" s="14">
        <f t="shared" si="4"/>
        <v>0</v>
      </c>
      <c r="I27" s="14"/>
      <c r="J27" s="14"/>
      <c r="K27" s="14">
        <f t="shared" si="9"/>
        <v>0</v>
      </c>
      <c r="L27" s="8"/>
      <c r="M27" s="14"/>
      <c r="N27" s="14"/>
      <c r="O27" s="14">
        <f t="shared" si="6"/>
        <v>0</v>
      </c>
      <c r="P27" s="40"/>
      <c r="Q27" s="9">
        <f t="shared" si="8"/>
        <v>0</v>
      </c>
      <c r="R27" s="9"/>
    </row>
    <row r="28" spans="2:22" ht="15.5" x14ac:dyDescent="0.35">
      <c r="B28" s="22" t="s">
        <v>23</v>
      </c>
      <c r="C28" s="11">
        <v>0</v>
      </c>
      <c r="D28" s="11">
        <v>0</v>
      </c>
      <c r="E28" s="6">
        <f t="shared" si="2"/>
        <v>0</v>
      </c>
      <c r="F28" s="6">
        <v>0</v>
      </c>
      <c r="G28" s="16">
        <v>0</v>
      </c>
      <c r="H28" s="14">
        <f t="shared" si="4"/>
        <v>0</v>
      </c>
      <c r="I28" s="14"/>
      <c r="J28" s="14">
        <v>0.743066</v>
      </c>
      <c r="K28" s="14">
        <f t="shared" si="9"/>
        <v>0.743066</v>
      </c>
      <c r="L28" s="8"/>
      <c r="M28" s="14">
        <v>0.20300000000000001</v>
      </c>
      <c r="N28" s="14">
        <v>0.34</v>
      </c>
      <c r="O28" s="14">
        <f>N28+M28</f>
        <v>0.54300000000000004</v>
      </c>
      <c r="P28" s="40">
        <v>0.34</v>
      </c>
      <c r="Q28" s="9">
        <f t="shared" si="8"/>
        <v>-0.20300000000000001</v>
      </c>
      <c r="R28" s="9">
        <f t="shared" si="7"/>
        <v>-37.384898710865563</v>
      </c>
    </row>
    <row r="29" spans="2:22" ht="15.5" x14ac:dyDescent="0.35">
      <c r="B29" s="22" t="s">
        <v>42</v>
      </c>
      <c r="C29" s="11"/>
      <c r="D29" s="11"/>
      <c r="E29" s="6"/>
      <c r="F29" s="6"/>
      <c r="G29" s="16"/>
      <c r="H29" s="14"/>
      <c r="I29" s="14"/>
      <c r="J29" s="14"/>
      <c r="K29" s="14"/>
      <c r="L29" s="8"/>
      <c r="M29" s="14">
        <v>0.02</v>
      </c>
      <c r="N29" s="14">
        <v>0.05</v>
      </c>
      <c r="O29" s="14">
        <f>N29+M29</f>
        <v>7.0000000000000007E-2</v>
      </c>
      <c r="P29" s="40"/>
      <c r="Q29" s="9"/>
      <c r="R29" s="9"/>
    </row>
    <row r="30" spans="2:22" ht="15.5" x14ac:dyDescent="0.35">
      <c r="B30" s="7" t="s">
        <v>24</v>
      </c>
      <c r="C30" s="18">
        <f>C20+C7</f>
        <v>833.6844000000001</v>
      </c>
      <c r="D30" s="18">
        <f>D20+D7</f>
        <v>888.03</v>
      </c>
      <c r="E30" s="5">
        <f t="shared" si="2"/>
        <v>54.345599999999877</v>
      </c>
      <c r="F30" s="5">
        <f t="shared" si="3"/>
        <v>6.5187257911986682</v>
      </c>
      <c r="G30" s="17">
        <v>1027.47</v>
      </c>
      <c r="H30" s="8">
        <f t="shared" si="4"/>
        <v>139.44000000000005</v>
      </c>
      <c r="I30" s="8">
        <f t="shared" si="5"/>
        <v>15.702172223911361</v>
      </c>
      <c r="J30" s="8">
        <f>J20+J7</f>
        <v>1025.665393</v>
      </c>
      <c r="K30" s="8">
        <f>J30-G30</f>
        <v>-1.8046070000000327</v>
      </c>
      <c r="L30" s="8"/>
      <c r="M30" s="8">
        <f>M20+M7</f>
        <v>458.02012400000001</v>
      </c>
      <c r="N30" s="8">
        <f t="shared" ref="N30:P30" si="10">N20+N7</f>
        <v>653.07930799999997</v>
      </c>
      <c r="O30" s="8">
        <f>O20+O7</f>
        <v>1111.099432</v>
      </c>
      <c r="P30" s="41">
        <f>P20+P7</f>
        <v>1162.3799999999999</v>
      </c>
      <c r="Q30" s="9">
        <f t="shared" si="8"/>
        <v>51.280567999999903</v>
      </c>
      <c r="R30" s="9">
        <f t="shared" si="7"/>
        <v>4.6152996323374866</v>
      </c>
    </row>
    <row r="31" spans="2:22" ht="21.75" customHeight="1" x14ac:dyDescent="0.35">
      <c r="B31" s="29" t="s">
        <v>47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50">
        <v>1251.82</v>
      </c>
      <c r="Q31" s="28"/>
      <c r="R31" s="28"/>
    </row>
    <row r="32" spans="2:22" ht="18.5" x14ac:dyDescent="0.45">
      <c r="B32" s="32" t="s">
        <v>35</v>
      </c>
      <c r="C32" s="30"/>
      <c r="D32" s="30"/>
      <c r="E32" s="30"/>
      <c r="F32" s="30"/>
      <c r="G32" s="30"/>
      <c r="H32" s="30"/>
      <c r="I32" s="30"/>
      <c r="J32" s="30"/>
      <c r="K32" s="30"/>
      <c r="L32" s="30"/>
      <c r="M32" s="27"/>
      <c r="N32" s="31"/>
      <c r="O32" s="31"/>
      <c r="P32" s="51">
        <f>P31-P30</f>
        <v>89.440000000000055</v>
      </c>
      <c r="Q32" s="30"/>
      <c r="R32" s="30"/>
    </row>
    <row r="33" spans="2:18" ht="18.5" x14ac:dyDescent="0.45">
      <c r="B33" s="32" t="s">
        <v>36</v>
      </c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51">
        <f>P32/P31*100</f>
        <v>7.1447971753127488</v>
      </c>
      <c r="Q33" s="30"/>
      <c r="R33" s="30"/>
    </row>
  </sheetData>
  <mergeCells count="12">
    <mergeCell ref="B1:R1"/>
    <mergeCell ref="B2:R2"/>
    <mergeCell ref="B5:B6"/>
    <mergeCell ref="E5:E6"/>
    <mergeCell ref="F5:F6"/>
    <mergeCell ref="H5:H6"/>
    <mergeCell ref="I5:I6"/>
    <mergeCell ref="R5:R6"/>
    <mergeCell ref="M5:O5"/>
    <mergeCell ref="K5:K6"/>
    <mergeCell ref="L5:L6"/>
    <mergeCell ref="Q5:Q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CESS</dc:creator>
  <cp:lastModifiedBy>Santhoshini</cp:lastModifiedBy>
  <dcterms:created xsi:type="dcterms:W3CDTF">2025-03-12T11:12:11Z</dcterms:created>
  <dcterms:modified xsi:type="dcterms:W3CDTF">2026-01-21T17:03:27Z</dcterms:modified>
</cp:coreProperties>
</file>