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esktop\DB Filed final\"/>
    </mc:Choice>
  </mc:AlternateContent>
  <bookViews>
    <workbookView xWindow="0" yWindow="0" windowWidth="10812" windowHeight="7500" tabRatio="926" firstSheet="2" activeTab="49"/>
  </bookViews>
  <sheets>
    <sheet name="Title" sheetId="112" state="hidden" r:id="rId1"/>
    <sheet name="0" sheetId="177" state="hidden" r:id="rId2"/>
    <sheet name="Checklist" sheetId="57" r:id="rId3"/>
    <sheet name="F1" sheetId="58" r:id="rId4"/>
    <sheet name="F2" sheetId="120" state="hidden" r:id="rId5"/>
    <sheet name="F3" sheetId="121" state="hidden" r:id="rId6"/>
    <sheet name="F4" sheetId="64" state="hidden" r:id="rId7"/>
    <sheet name="F4A" sheetId="122" state="hidden" r:id="rId8"/>
    <sheet name="F4B" sheetId="123" state="hidden" r:id="rId9"/>
    <sheet name="F5" sheetId="71" state="hidden" r:id="rId10"/>
    <sheet name="F6" sheetId="119" state="hidden" r:id="rId11"/>
    <sheet name="F7" sheetId="137" state="hidden" r:id="rId12"/>
    <sheet name="F8" sheetId="124" state="hidden" r:id="rId13"/>
    <sheet name="F9-Year(n-1)" sheetId="125" state="hidden" r:id="rId14"/>
    <sheet name="F9-Year(n)" sheetId="131" state="hidden" r:id="rId15"/>
    <sheet name="F9-Year(n+1)" sheetId="132" state="hidden" r:id="rId16"/>
    <sheet name="F9-Year(n+2)" sheetId="133" state="hidden" r:id="rId17"/>
    <sheet name="F9-Year(n+3)" sheetId="134" state="hidden" r:id="rId18"/>
    <sheet name="F9-Year(n+4)" sheetId="135" state="hidden" r:id="rId19"/>
    <sheet name="F9-Year(n+5)" sheetId="136" state="hidden" r:id="rId20"/>
    <sheet name="F10" sheetId="138" state="hidden" r:id="rId21"/>
    <sheet name="F11-Year(n-1)" sheetId="139" state="hidden" r:id="rId22"/>
    <sheet name="F11-Year(n)" sheetId="140" state="hidden" r:id="rId23"/>
    <sheet name="F11-Year(n+1)" sheetId="141" state="hidden" r:id="rId24"/>
    <sheet name="F11-Year(n+2)" sheetId="142" state="hidden" r:id="rId25"/>
    <sheet name="F11-Year(n+3)" sheetId="143" state="hidden" r:id="rId26"/>
    <sheet name="F11-Year(n+4)" sheetId="144" state="hidden" r:id="rId27"/>
    <sheet name="F11-Year(n+5)" sheetId="145" state="hidden" r:id="rId28"/>
    <sheet name="F12" sheetId="146" state="hidden" r:id="rId29"/>
    <sheet name="F13-Year(n-1)" sheetId="147" state="hidden" r:id="rId30"/>
    <sheet name="F13-Year(n)" sheetId="148" state="hidden" r:id="rId31"/>
    <sheet name="F13-Year(n+1)" sheetId="149" state="hidden" r:id="rId32"/>
    <sheet name="F13-Year(n+2)" sheetId="154" state="hidden" r:id="rId33"/>
    <sheet name="F13-Year(n+3)" sheetId="155" state="hidden" r:id="rId34"/>
    <sheet name="F13-Year(n+4)" sheetId="156" state="hidden" r:id="rId35"/>
    <sheet name="F13-Year(n+5)" sheetId="157" state="hidden" r:id="rId36"/>
    <sheet name="F14" sheetId="158" state="hidden" r:id="rId37"/>
    <sheet name="F15" sheetId="66" r:id="rId38"/>
    <sheet name="F15.1" sheetId="178" r:id="rId39"/>
    <sheet name="F15.2" sheetId="68" r:id="rId40"/>
    <sheet name="F15.3" sheetId="69" r:id="rId41"/>
    <sheet name="F16" sheetId="93" r:id="rId42"/>
    <sheet name="F16.1" sheetId="101" state="hidden" r:id="rId43"/>
    <sheet name="F16.2" sheetId="109" state="hidden" r:id="rId44"/>
    <sheet name="F17 (2)" sheetId="176" state="hidden" r:id="rId45"/>
    <sheet name="F17" sheetId="102" r:id="rId46"/>
    <sheet name="F18" sheetId="103" r:id="rId47"/>
    <sheet name="F19" sheetId="104" r:id="rId48"/>
    <sheet name="F20" sheetId="105" r:id="rId49"/>
    <sheet name="F21" sheetId="106" r:id="rId50"/>
    <sheet name="F22" sheetId="116" state="hidden" r:id="rId51"/>
    <sheet name="F23" sheetId="115" state="hidden" r:id="rId52"/>
    <sheet name="F24" sheetId="159" state="hidden" r:id="rId53"/>
    <sheet name="F24.1" sheetId="160" state="hidden" r:id="rId54"/>
    <sheet name="F24.2" sheetId="161" state="hidden" r:id="rId55"/>
    <sheet name="F24.3" sheetId="162" state="hidden" r:id="rId56"/>
    <sheet name="F24.4" sheetId="163" state="hidden" r:id="rId57"/>
    <sheet name="F24.5" sheetId="165" state="hidden" r:id="rId58"/>
    <sheet name="F24.6" sheetId="164" state="hidden" r:id="rId59"/>
    <sheet name="F24.7" sheetId="166" state="hidden" r:id="rId60"/>
    <sheet name="F24.8" sheetId="167" state="hidden" r:id="rId61"/>
    <sheet name="F25" sheetId="168" state="hidden" r:id="rId62"/>
    <sheet name="F26-Year(n-1)" sheetId="169" state="hidden" r:id="rId63"/>
    <sheet name="F26-Year(n)" sheetId="175" state="hidden" r:id="rId64"/>
    <sheet name="F26-Year(n+1)(Current Tariff)" sheetId="170" state="hidden" r:id="rId65"/>
    <sheet name="F26-Year(n+1)(Proposed Tarif)" sheetId="171" state="hidden" r:id="rId66"/>
    <sheet name="F27" sheetId="172" state="hidden" r:id="rId67"/>
    <sheet name="F28" sheetId="173" state="hidden" r:id="rId68"/>
    <sheet name="F29" sheetId="174" state="hidden" r:id="rId69"/>
  </sheets>
  <externalReferences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</externalReferences>
  <definedNames>
    <definedName name="__123Graph_A" localSheetId="1" hidden="1">[1]CE!#REF!</definedName>
    <definedName name="__123Graph_A" localSheetId="41" hidden="1">[1]CE!#REF!</definedName>
    <definedName name="__123Graph_A" localSheetId="42" hidden="1">[1]CE!#REF!</definedName>
    <definedName name="__123Graph_A" localSheetId="45" hidden="1">[1]CE!#REF!</definedName>
    <definedName name="__123Graph_A" localSheetId="44" hidden="1">[1]CE!#REF!</definedName>
    <definedName name="__123Graph_A" localSheetId="46" hidden="1">[1]CE!#REF!</definedName>
    <definedName name="__123Graph_A" localSheetId="47" hidden="1">[1]CE!#REF!</definedName>
    <definedName name="__123Graph_A" localSheetId="48" hidden="1">[1]CE!#REF!</definedName>
    <definedName name="__123Graph_A" localSheetId="49" hidden="1">[1]CE!#REF!</definedName>
    <definedName name="__123Graph_A" localSheetId="50" hidden="1">[1]CE!#REF!</definedName>
    <definedName name="__123Graph_A" localSheetId="51" hidden="1">[1]CE!#REF!</definedName>
    <definedName name="__123Graph_A" hidden="1">[1]CE!#REF!</definedName>
    <definedName name="__123Graph_ASTNPLF" localSheetId="1" hidden="1">[1]CE!#REF!</definedName>
    <definedName name="__123Graph_ASTNPLF" localSheetId="41" hidden="1">[1]CE!#REF!</definedName>
    <definedName name="__123Graph_ASTNPLF" localSheetId="42" hidden="1">[1]CE!#REF!</definedName>
    <definedName name="__123Graph_ASTNPLF" localSheetId="45" hidden="1">[1]CE!#REF!</definedName>
    <definedName name="__123Graph_ASTNPLF" localSheetId="44" hidden="1">[1]CE!#REF!</definedName>
    <definedName name="__123Graph_ASTNPLF" localSheetId="46" hidden="1">[1]CE!#REF!</definedName>
    <definedName name="__123Graph_ASTNPLF" localSheetId="47" hidden="1">[1]CE!#REF!</definedName>
    <definedName name="__123Graph_ASTNPLF" localSheetId="48" hidden="1">[1]CE!#REF!</definedName>
    <definedName name="__123Graph_ASTNPLF" localSheetId="49" hidden="1">[1]CE!#REF!</definedName>
    <definedName name="__123Graph_ASTNPLF" localSheetId="50" hidden="1">[1]CE!#REF!</definedName>
    <definedName name="__123Graph_ASTNPLF" localSheetId="51" hidden="1">[1]CE!#REF!</definedName>
    <definedName name="__123Graph_ASTNPLF" hidden="1">[1]CE!#REF!</definedName>
    <definedName name="__123Graph_B" localSheetId="1" hidden="1">[1]CE!#REF!</definedName>
    <definedName name="__123Graph_B" localSheetId="41" hidden="1">[1]CE!#REF!</definedName>
    <definedName name="__123Graph_B" localSheetId="42" hidden="1">[1]CE!#REF!</definedName>
    <definedName name="__123Graph_B" localSheetId="45" hidden="1">[1]CE!#REF!</definedName>
    <definedName name="__123Graph_B" localSheetId="44" hidden="1">[1]CE!#REF!</definedName>
    <definedName name="__123Graph_B" localSheetId="46" hidden="1">[1]CE!#REF!</definedName>
    <definedName name="__123Graph_B" localSheetId="47" hidden="1">[1]CE!#REF!</definedName>
    <definedName name="__123Graph_B" localSheetId="48" hidden="1">[1]CE!#REF!</definedName>
    <definedName name="__123Graph_B" localSheetId="49" hidden="1">[1]CE!#REF!</definedName>
    <definedName name="__123Graph_B" localSheetId="50" hidden="1">[1]CE!#REF!</definedName>
    <definedName name="__123Graph_B" localSheetId="51" hidden="1">[1]CE!#REF!</definedName>
    <definedName name="__123Graph_B" hidden="1">[1]CE!#REF!</definedName>
    <definedName name="__123Graph_BSTNPLF" localSheetId="1" hidden="1">[1]CE!#REF!</definedName>
    <definedName name="__123Graph_BSTNPLF" localSheetId="41" hidden="1">[1]CE!#REF!</definedName>
    <definedName name="__123Graph_BSTNPLF" localSheetId="42" hidden="1">[1]CE!#REF!</definedName>
    <definedName name="__123Graph_BSTNPLF" localSheetId="45" hidden="1">[1]CE!#REF!</definedName>
    <definedName name="__123Graph_BSTNPLF" localSheetId="44" hidden="1">[1]CE!#REF!</definedName>
    <definedName name="__123Graph_BSTNPLF" localSheetId="46" hidden="1">[1]CE!#REF!</definedName>
    <definedName name="__123Graph_BSTNPLF" localSheetId="47" hidden="1">[1]CE!#REF!</definedName>
    <definedName name="__123Graph_BSTNPLF" localSheetId="48" hidden="1">[1]CE!#REF!</definedName>
    <definedName name="__123Graph_BSTNPLF" localSheetId="49" hidden="1">[1]CE!#REF!</definedName>
    <definedName name="__123Graph_BSTNPLF" localSheetId="50" hidden="1">[1]CE!#REF!</definedName>
    <definedName name="__123Graph_BSTNPLF" localSheetId="51" hidden="1">[1]CE!#REF!</definedName>
    <definedName name="__123Graph_BSTNPLF" hidden="1">[1]CE!#REF!</definedName>
    <definedName name="__123Graph_C" localSheetId="1" hidden="1">[1]CE!#REF!</definedName>
    <definedName name="__123Graph_C" localSheetId="41" hidden="1">[1]CE!#REF!</definedName>
    <definedName name="__123Graph_C" localSheetId="42" hidden="1">[1]CE!#REF!</definedName>
    <definedName name="__123Graph_C" localSheetId="45" hidden="1">[1]CE!#REF!</definedName>
    <definedName name="__123Graph_C" localSheetId="44" hidden="1">[1]CE!#REF!</definedName>
    <definedName name="__123Graph_C" localSheetId="46" hidden="1">[1]CE!#REF!</definedName>
    <definedName name="__123Graph_C" localSheetId="47" hidden="1">[1]CE!#REF!</definedName>
    <definedName name="__123Graph_C" localSheetId="48" hidden="1">[1]CE!#REF!</definedName>
    <definedName name="__123Graph_C" localSheetId="49" hidden="1">[1]CE!#REF!</definedName>
    <definedName name="__123Graph_C" localSheetId="50" hidden="1">[1]CE!#REF!</definedName>
    <definedName name="__123Graph_C" localSheetId="51" hidden="1">[1]CE!#REF!</definedName>
    <definedName name="__123Graph_C" hidden="1">[1]CE!#REF!</definedName>
    <definedName name="__123Graph_CSTNPLF" localSheetId="1" hidden="1">[1]CE!#REF!</definedName>
    <definedName name="__123Graph_CSTNPLF" localSheetId="41" hidden="1">[1]CE!#REF!</definedName>
    <definedName name="__123Graph_CSTNPLF" localSheetId="42" hidden="1">[1]CE!#REF!</definedName>
    <definedName name="__123Graph_CSTNPLF" localSheetId="45" hidden="1">[1]CE!#REF!</definedName>
    <definedName name="__123Graph_CSTNPLF" localSheetId="44" hidden="1">[1]CE!#REF!</definedName>
    <definedName name="__123Graph_CSTNPLF" localSheetId="46" hidden="1">[1]CE!#REF!</definedName>
    <definedName name="__123Graph_CSTNPLF" localSheetId="47" hidden="1">[1]CE!#REF!</definedName>
    <definedName name="__123Graph_CSTNPLF" localSheetId="48" hidden="1">[1]CE!#REF!</definedName>
    <definedName name="__123Graph_CSTNPLF" localSheetId="49" hidden="1">[1]CE!#REF!</definedName>
    <definedName name="__123Graph_CSTNPLF" localSheetId="50" hidden="1">[1]CE!#REF!</definedName>
    <definedName name="__123Graph_CSTNPLF" localSheetId="51" hidden="1">[1]CE!#REF!</definedName>
    <definedName name="__123Graph_CSTNPLF" hidden="1">[1]CE!#REF!</definedName>
    <definedName name="__123Graph_X" localSheetId="1" hidden="1">[1]CE!#REF!</definedName>
    <definedName name="__123Graph_X" localSheetId="41" hidden="1">[1]CE!#REF!</definedName>
    <definedName name="__123Graph_X" localSheetId="42" hidden="1">[1]CE!#REF!</definedName>
    <definedName name="__123Graph_X" localSheetId="45" hidden="1">[1]CE!#REF!</definedName>
    <definedName name="__123Graph_X" localSheetId="44" hidden="1">[1]CE!#REF!</definedName>
    <definedName name="__123Graph_X" localSheetId="46" hidden="1">[1]CE!#REF!</definedName>
    <definedName name="__123Graph_X" localSheetId="47" hidden="1">[1]CE!#REF!</definedName>
    <definedName name="__123Graph_X" localSheetId="48" hidden="1">[1]CE!#REF!</definedName>
    <definedName name="__123Graph_X" localSheetId="49" hidden="1">[1]CE!#REF!</definedName>
    <definedName name="__123Graph_X" localSheetId="50" hidden="1">[1]CE!#REF!</definedName>
    <definedName name="__123Graph_X" localSheetId="51" hidden="1">[1]CE!#REF!</definedName>
    <definedName name="__123Graph_X" hidden="1">[1]CE!#REF!</definedName>
    <definedName name="__123Graph_XSTNPLF" localSheetId="1" hidden="1">[1]CE!#REF!</definedName>
    <definedName name="__123Graph_XSTNPLF" localSheetId="41" hidden="1">[1]CE!#REF!</definedName>
    <definedName name="__123Graph_XSTNPLF" localSheetId="42" hidden="1">[1]CE!#REF!</definedName>
    <definedName name="__123Graph_XSTNPLF" localSheetId="45" hidden="1">[1]CE!#REF!</definedName>
    <definedName name="__123Graph_XSTNPLF" localSheetId="44" hidden="1">[1]CE!#REF!</definedName>
    <definedName name="__123Graph_XSTNPLF" localSheetId="46" hidden="1">[1]CE!#REF!</definedName>
    <definedName name="__123Graph_XSTNPLF" localSheetId="47" hidden="1">[1]CE!#REF!</definedName>
    <definedName name="__123Graph_XSTNPLF" localSheetId="48" hidden="1">[1]CE!#REF!</definedName>
    <definedName name="__123Graph_XSTNPLF" localSheetId="49" hidden="1">[1]CE!#REF!</definedName>
    <definedName name="__123Graph_XSTNPLF" localSheetId="50" hidden="1">[1]CE!#REF!</definedName>
    <definedName name="__123Graph_XSTNPLF" localSheetId="51" hidden="1">[1]CE!#REF!</definedName>
    <definedName name="__123Graph_XSTNPLF" hidden="1">[1]CE!#REF!</definedName>
    <definedName name="_Fill" localSheetId="41" hidden="1">#REF!</definedName>
    <definedName name="_Fill" localSheetId="42" hidden="1">#REF!</definedName>
    <definedName name="_Fill" localSheetId="45" hidden="1">#REF!</definedName>
    <definedName name="_Fill" localSheetId="44" hidden="1">#REF!</definedName>
    <definedName name="_Fill" localSheetId="46" hidden="1">#REF!</definedName>
    <definedName name="_Fill" localSheetId="47" hidden="1">#REF!</definedName>
    <definedName name="_Fill" localSheetId="48" hidden="1">#REF!</definedName>
    <definedName name="_Fill" localSheetId="49" hidden="1">#REF!</definedName>
    <definedName name="_Fill" localSheetId="50" hidden="1">#REF!</definedName>
    <definedName name="_Fill" localSheetId="51" hidden="1">#REF!</definedName>
    <definedName name="_Fill" hidden="1">#REF!</definedName>
    <definedName name="_Order1" hidden="1">255</definedName>
    <definedName name="new" localSheetId="1" hidden="1">[2]CE!#REF!</definedName>
    <definedName name="new" localSheetId="41" hidden="1">[2]CE!#REF!</definedName>
    <definedName name="new" localSheetId="42" hidden="1">[2]CE!#REF!</definedName>
    <definedName name="new" localSheetId="45" hidden="1">[2]CE!#REF!</definedName>
    <definedName name="new" localSheetId="44" hidden="1">[2]CE!#REF!</definedName>
    <definedName name="new" localSheetId="46" hidden="1">[2]CE!#REF!</definedName>
    <definedName name="new" localSheetId="47" hidden="1">[2]CE!#REF!</definedName>
    <definedName name="new" localSheetId="48" hidden="1">[2]CE!#REF!</definedName>
    <definedName name="new" localSheetId="49" hidden="1">[2]CE!#REF!</definedName>
    <definedName name="new" localSheetId="50" hidden="1">[2]CE!#REF!</definedName>
    <definedName name="new" localSheetId="51" hidden="1">[2]CE!#REF!</definedName>
    <definedName name="new" hidden="1">[2]CE!#REF!</definedName>
    <definedName name="_xlnm.Print_Area" localSheetId="2">Checklist!$A$1:$E$49</definedName>
    <definedName name="_xlnm.Print_Area" localSheetId="46">'F18'!$B$1:$L$281</definedName>
    <definedName name="_xlnm.Print_Area" localSheetId="0">Title!$A$1:$I$10</definedName>
    <definedName name="xxxx" localSheetId="41" hidden="1">[3]CE!#REF!</definedName>
    <definedName name="xxxx" localSheetId="42" hidden="1">[3]CE!#REF!</definedName>
    <definedName name="xxxx" localSheetId="45" hidden="1">[3]CE!#REF!</definedName>
    <definedName name="xxxx" localSheetId="44" hidden="1">[3]CE!#REF!</definedName>
    <definedName name="xxxx" localSheetId="46" hidden="1">[3]CE!#REF!</definedName>
    <definedName name="xxxx" localSheetId="47" hidden="1">[3]CE!#REF!</definedName>
    <definedName name="xxxx" localSheetId="48" hidden="1">[3]CE!#REF!</definedName>
    <definedName name="xxxx" localSheetId="49" hidden="1">[3]CE!#REF!</definedName>
    <definedName name="xxxx" localSheetId="50" hidden="1">[3]CE!#REF!</definedName>
    <definedName name="xxxx" localSheetId="51" hidden="1">[3]CE!#REF!</definedName>
    <definedName name="xxxx" hidden="1">[3]CE!#REF!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1" i="69" l="1"/>
  <c r="I279" i="103" l="1"/>
  <c r="H279" i="103"/>
  <c r="H259" i="103"/>
  <c r="H255" i="103"/>
  <c r="H254" i="103"/>
  <c r="G254" i="103"/>
  <c r="G259" i="103"/>
  <c r="I253" i="103"/>
  <c r="I255" i="103"/>
  <c r="G258" i="103"/>
  <c r="G255" i="103"/>
  <c r="G253" i="103"/>
  <c r="I235" i="103"/>
  <c r="I234" i="103"/>
  <c r="H235" i="103"/>
  <c r="H234" i="103"/>
  <c r="I239" i="103"/>
  <c r="H239" i="103"/>
  <c r="I238" i="103"/>
  <c r="H238" i="103"/>
  <c r="G238" i="103"/>
  <c r="G239" i="103"/>
  <c r="G234" i="103"/>
  <c r="G233" i="103"/>
  <c r="I229" i="103"/>
  <c r="H229" i="103"/>
  <c r="I225" i="103"/>
  <c r="H225" i="103"/>
  <c r="G229" i="103"/>
  <c r="G219" i="103"/>
  <c r="G215" i="103"/>
  <c r="G214" i="103"/>
  <c r="G213" i="103"/>
  <c r="G225" i="103"/>
  <c r="G223" i="103"/>
  <c r="I198" i="103"/>
  <c r="H198" i="103"/>
  <c r="G198" i="103"/>
  <c r="I199" i="103"/>
  <c r="I201" i="103" s="1"/>
  <c r="I195" i="103"/>
  <c r="H199" i="103"/>
  <c r="H201" i="103" s="1"/>
  <c r="H195" i="103"/>
  <c r="H194" i="103"/>
  <c r="G199" i="103"/>
  <c r="G201" i="103" s="1"/>
  <c r="G194" i="103"/>
  <c r="G193" i="103"/>
  <c r="I205" i="103"/>
  <c r="I209" i="103"/>
  <c r="H209" i="103"/>
  <c r="H205" i="103"/>
  <c r="G209" i="103"/>
  <c r="G205" i="103"/>
  <c r="G203" i="103"/>
  <c r="I189" i="103"/>
  <c r="I185" i="103"/>
  <c r="H189" i="103"/>
  <c r="H185" i="103"/>
  <c r="H184" i="103"/>
  <c r="G189" i="103"/>
  <c r="G184" i="103"/>
  <c r="G183" i="103"/>
  <c r="I175" i="103"/>
  <c r="H179" i="103"/>
  <c r="H175" i="103"/>
  <c r="G179" i="103"/>
  <c r="G175" i="103"/>
  <c r="G174" i="103"/>
  <c r="G173" i="103"/>
  <c r="G273" i="103" s="1"/>
  <c r="I169" i="103"/>
  <c r="H169" i="103"/>
  <c r="G169" i="103"/>
  <c r="I165" i="103"/>
  <c r="I275" i="103" s="1"/>
  <c r="H165" i="103"/>
  <c r="H275" i="103" s="1"/>
  <c r="G165" i="103"/>
  <c r="G163" i="103"/>
  <c r="G123" i="103"/>
  <c r="G117" i="103"/>
  <c r="G107" i="103"/>
  <c r="G103" i="103"/>
  <c r="G99" i="103"/>
  <c r="G98" i="103"/>
  <c r="G97" i="103"/>
  <c r="G196" i="103" l="1"/>
  <c r="G279" i="103"/>
  <c r="G197" i="103" l="1"/>
  <c r="H193" i="103"/>
  <c r="H196" i="103" s="1"/>
  <c r="H197" i="103" s="1"/>
  <c r="I193" i="103" l="1"/>
  <c r="I196" i="103" s="1"/>
  <c r="I197" i="103" s="1"/>
  <c r="G93" i="103"/>
  <c r="G89" i="103"/>
  <c r="G88" i="103"/>
  <c r="G87" i="103"/>
  <c r="L10" i="104"/>
  <c r="K10" i="104"/>
  <c r="F63" i="58"/>
  <c r="F39" i="58"/>
  <c r="G17" i="58"/>
  <c r="F19" i="58"/>
  <c r="G19" i="58" s="1"/>
  <c r="M67" i="178"/>
  <c r="N67" i="178"/>
  <c r="O67" i="178"/>
  <c r="J67" i="178"/>
  <c r="J34" i="178"/>
  <c r="K20" i="103" l="1"/>
  <c r="F41" i="58"/>
  <c r="H57" i="58"/>
  <c r="I57" i="58"/>
  <c r="J57" i="58"/>
  <c r="K64" i="102"/>
  <c r="K62" i="102"/>
  <c r="K61" i="102"/>
  <c r="K60" i="102"/>
  <c r="K59" i="102"/>
  <c r="K58" i="102"/>
  <c r="K57" i="102"/>
  <c r="K55" i="102"/>
  <c r="K42" i="58" l="1"/>
  <c r="K41" i="58"/>
  <c r="K38" i="58"/>
  <c r="K36" i="58"/>
  <c r="K35" i="58"/>
  <c r="K34" i="58"/>
  <c r="L60" i="58"/>
  <c r="M36" i="58"/>
  <c r="L36" i="58"/>
  <c r="L34" i="178"/>
  <c r="K34" i="178"/>
  <c r="J35" i="178"/>
  <c r="L38" i="68"/>
  <c r="K38" i="68"/>
  <c r="J39" i="68"/>
  <c r="J38" i="68"/>
  <c r="K21" i="69"/>
  <c r="L20" i="69"/>
  <c r="K20" i="69"/>
  <c r="L18" i="69"/>
  <c r="K18" i="69"/>
  <c r="J20" i="69"/>
  <c r="J18" i="69"/>
  <c r="L67" i="178" l="1"/>
  <c r="L100" i="178"/>
  <c r="K100" i="178"/>
  <c r="K67" i="178"/>
  <c r="L11" i="93"/>
  <c r="L10" i="93"/>
  <c r="K11" i="93"/>
  <c r="K10" i="93"/>
  <c r="J11" i="93"/>
  <c r="J10" i="93"/>
  <c r="J9" i="93"/>
  <c r="L698" i="102"/>
  <c r="K698" i="102"/>
  <c r="J698" i="102"/>
  <c r="L697" i="102"/>
  <c r="K697" i="102"/>
  <c r="L696" i="102"/>
  <c r="K696" i="102"/>
  <c r="L695" i="102"/>
  <c r="K695" i="102"/>
  <c r="L694" i="102"/>
  <c r="K694" i="102"/>
  <c r="L693" i="102"/>
  <c r="K693" i="102"/>
  <c r="L692" i="102"/>
  <c r="K692" i="102"/>
  <c r="L691" i="102"/>
  <c r="K691" i="102"/>
  <c r="J691" i="102"/>
  <c r="L689" i="102"/>
  <c r="K689" i="102"/>
  <c r="J689" i="102"/>
  <c r="L688" i="102"/>
  <c r="K688" i="102"/>
  <c r="F697" i="102"/>
  <c r="F696" i="102"/>
  <c r="H695" i="102"/>
  <c r="G695" i="102"/>
  <c r="F693" i="102"/>
  <c r="F692" i="102"/>
  <c r="H691" i="102"/>
  <c r="G691" i="102"/>
  <c r="L381" i="102"/>
  <c r="K381" i="102"/>
  <c r="J381" i="102"/>
  <c r="L380" i="102"/>
  <c r="K380" i="102"/>
  <c r="L379" i="102"/>
  <c r="K379" i="102"/>
  <c r="L378" i="102"/>
  <c r="K378" i="102"/>
  <c r="L377" i="102"/>
  <c r="K377" i="102"/>
  <c r="L376" i="102"/>
  <c r="K376" i="102"/>
  <c r="L375" i="102"/>
  <c r="K375" i="102"/>
  <c r="L374" i="102"/>
  <c r="K374" i="102"/>
  <c r="J374" i="102"/>
  <c r="L372" i="102"/>
  <c r="K372" i="102"/>
  <c r="J372" i="102"/>
  <c r="L371" i="102"/>
  <c r="K371" i="102"/>
  <c r="G379" i="102"/>
  <c r="G378" i="102"/>
  <c r="G377" i="102"/>
  <c r="H376" i="102"/>
  <c r="H374" i="102"/>
  <c r="H372" i="102"/>
  <c r="G371" i="102"/>
  <c r="F380" i="102"/>
  <c r="F379" i="102"/>
  <c r="F375" i="102"/>
  <c r="K154" i="102"/>
  <c r="K151" i="102"/>
  <c r="K150" i="102"/>
  <c r="K149" i="102"/>
  <c r="K148" i="102"/>
  <c r="K147" i="102"/>
  <c r="K145" i="102"/>
  <c r="K144" i="102"/>
  <c r="G153" i="102"/>
  <c r="G150" i="102"/>
  <c r="G149" i="102"/>
  <c r="G148" i="102"/>
  <c r="G147" i="102"/>
  <c r="G145" i="102"/>
  <c r="G144" i="102"/>
  <c r="K109" i="102"/>
  <c r="K105" i="102"/>
  <c r="K106" i="102"/>
  <c r="K108" i="102"/>
  <c r="K104" i="102"/>
  <c r="K103" i="102"/>
  <c r="K102" i="102"/>
  <c r="K100" i="102"/>
  <c r="G104" i="102"/>
  <c r="G105" i="102"/>
  <c r="G103" i="102"/>
  <c r="G102" i="102"/>
  <c r="G109" i="102"/>
  <c r="G100" i="102"/>
  <c r="G99" i="102"/>
  <c r="J101" i="102"/>
  <c r="F101" i="102"/>
  <c r="L55" i="102"/>
  <c r="L54" i="102"/>
  <c r="K54" i="102"/>
  <c r="J64" i="102"/>
  <c r="J63" i="102"/>
  <c r="J697" i="102" s="1"/>
  <c r="J62" i="102"/>
  <c r="J379" i="102" s="1"/>
  <c r="J61" i="102"/>
  <c r="J695" i="102" s="1"/>
  <c r="J60" i="102"/>
  <c r="J694" i="102" s="1"/>
  <c r="J59" i="102"/>
  <c r="J693" i="102" s="1"/>
  <c r="J58" i="102"/>
  <c r="J692" i="102" s="1"/>
  <c r="J57" i="102"/>
  <c r="J55" i="102"/>
  <c r="J54" i="102"/>
  <c r="J688" i="102" s="1"/>
  <c r="G54" i="102"/>
  <c r="G688" i="102" s="1"/>
  <c r="H54" i="102"/>
  <c r="H688" i="102" s="1"/>
  <c r="H64" i="102"/>
  <c r="H698" i="102" s="1"/>
  <c r="H63" i="102"/>
  <c r="H380" i="102" s="1"/>
  <c r="H62" i="102"/>
  <c r="H696" i="102" s="1"/>
  <c r="H61" i="102"/>
  <c r="H378" i="102" s="1"/>
  <c r="H60" i="102"/>
  <c r="H377" i="102" s="1"/>
  <c r="H59" i="102"/>
  <c r="H693" i="102" s="1"/>
  <c r="H58" i="102"/>
  <c r="H375" i="102" s="1"/>
  <c r="H57" i="102"/>
  <c r="H55" i="102"/>
  <c r="H689" i="102" s="1"/>
  <c r="G64" i="102"/>
  <c r="G698" i="102" s="1"/>
  <c r="G63" i="102"/>
  <c r="G380" i="102" s="1"/>
  <c r="G62" i="102"/>
  <c r="G696" i="102" s="1"/>
  <c r="G61" i="102"/>
  <c r="G60" i="102"/>
  <c r="G694" i="102" s="1"/>
  <c r="G59" i="102"/>
  <c r="G376" i="102" s="1"/>
  <c r="G58" i="102"/>
  <c r="G375" i="102" s="1"/>
  <c r="G57" i="102"/>
  <c r="G374" i="102" s="1"/>
  <c r="G55" i="102"/>
  <c r="G689" i="102" s="1"/>
  <c r="F64" i="102"/>
  <c r="F381" i="102" s="1"/>
  <c r="F63" i="102"/>
  <c r="F62" i="102"/>
  <c r="F60" i="102"/>
  <c r="F694" i="102" s="1"/>
  <c r="F61" i="102"/>
  <c r="F695" i="102" s="1"/>
  <c r="F59" i="102"/>
  <c r="F376" i="102" s="1"/>
  <c r="F58" i="102"/>
  <c r="F57" i="102"/>
  <c r="F691" i="102" s="1"/>
  <c r="F55" i="102"/>
  <c r="F689" i="102" s="1"/>
  <c r="F54" i="102"/>
  <c r="N54" i="102" s="1"/>
  <c r="J12" i="93" l="1"/>
  <c r="K9" i="93" s="1"/>
  <c r="K12" i="93" s="1"/>
  <c r="L9" i="93" s="1"/>
  <c r="L12" i="93" s="1"/>
  <c r="J377" i="102"/>
  <c r="G372" i="102"/>
  <c r="G692" i="102"/>
  <c r="H692" i="102"/>
  <c r="J378" i="102"/>
  <c r="F372" i="102"/>
  <c r="H371" i="102"/>
  <c r="H379" i="102"/>
  <c r="G693" i="102"/>
  <c r="G697" i="102"/>
  <c r="F374" i="102"/>
  <c r="H697" i="102"/>
  <c r="F371" i="102"/>
  <c r="F698" i="102"/>
  <c r="J696" i="102"/>
  <c r="G381" i="102"/>
  <c r="F688" i="102"/>
  <c r="J375" i="102"/>
  <c r="N60" i="102"/>
  <c r="F377" i="102"/>
  <c r="H381" i="102"/>
  <c r="H694" i="102"/>
  <c r="F378" i="102"/>
  <c r="J371" i="102"/>
  <c r="J376" i="102"/>
  <c r="J380" i="102"/>
  <c r="L20" i="103" l="1"/>
  <c r="L19" i="103"/>
  <c r="K19" i="103"/>
  <c r="L16" i="103"/>
  <c r="L15" i="103"/>
  <c r="L14" i="103"/>
  <c r="K16" i="103"/>
  <c r="L12" i="103" s="1"/>
  <c r="K15" i="103"/>
  <c r="K14" i="103"/>
  <c r="K12" i="103"/>
  <c r="J20" i="103"/>
  <c r="J19" i="103"/>
  <c r="J16" i="103"/>
  <c r="J15" i="103"/>
  <c r="J14" i="103"/>
  <c r="J12" i="103"/>
  <c r="J10" i="104"/>
  <c r="J9" i="104"/>
  <c r="L16" i="104"/>
  <c r="K16" i="104"/>
  <c r="L20" i="105"/>
  <c r="L19" i="105"/>
  <c r="L15" i="105"/>
  <c r="L17" i="105" s="1"/>
  <c r="L13" i="105"/>
  <c r="L12" i="105"/>
  <c r="L11" i="105"/>
  <c r="L10" i="105"/>
  <c r="L9" i="105"/>
  <c r="L28" i="105" s="1"/>
  <c r="K20" i="105"/>
  <c r="K19" i="105"/>
  <c r="K15" i="105"/>
  <c r="K17" i="105" s="1"/>
  <c r="K13" i="105"/>
  <c r="K12" i="105"/>
  <c r="K11" i="105"/>
  <c r="K10" i="105"/>
  <c r="K9" i="105"/>
  <c r="K28" i="105" s="1"/>
  <c r="J20" i="105"/>
  <c r="J19" i="105"/>
  <c r="J15" i="105"/>
  <c r="J34" i="105" s="1"/>
  <c r="J13" i="105"/>
  <c r="J12" i="105"/>
  <c r="J11" i="105"/>
  <c r="J10" i="105"/>
  <c r="J9" i="105"/>
  <c r="J28" i="105" s="1"/>
  <c r="L15" i="106"/>
  <c r="L43" i="106" s="1"/>
  <c r="L14" i="106"/>
  <c r="L42" i="106" s="1"/>
  <c r="L13" i="106"/>
  <c r="L41" i="106" s="1"/>
  <c r="L12" i="106"/>
  <c r="L40" i="106" s="1"/>
  <c r="L11" i="106"/>
  <c r="L39" i="106" s="1"/>
  <c r="L10" i="106"/>
  <c r="L38" i="106" s="1"/>
  <c r="L9" i="106"/>
  <c r="L37" i="106" s="1"/>
  <c r="K15" i="106"/>
  <c r="K43" i="106" s="1"/>
  <c r="K14" i="106"/>
  <c r="K42" i="106" s="1"/>
  <c r="K13" i="106"/>
  <c r="K41" i="106" s="1"/>
  <c r="K12" i="106"/>
  <c r="K40" i="106" s="1"/>
  <c r="K11" i="106"/>
  <c r="K39" i="106" s="1"/>
  <c r="K10" i="106"/>
  <c r="K38" i="106" s="1"/>
  <c r="K9" i="106"/>
  <c r="J15" i="106"/>
  <c r="J43" i="106" s="1"/>
  <c r="J14" i="106"/>
  <c r="J42" i="106" s="1"/>
  <c r="J13" i="106"/>
  <c r="J41" i="106" s="1"/>
  <c r="J12" i="106"/>
  <c r="J40" i="106" s="1"/>
  <c r="J11" i="106"/>
  <c r="J39" i="106" s="1"/>
  <c r="J10" i="106"/>
  <c r="J38" i="106" s="1"/>
  <c r="J9" i="106"/>
  <c r="J37" i="106" s="1"/>
  <c r="E15" i="106"/>
  <c r="E43" i="106" s="1"/>
  <c r="E14" i="106"/>
  <c r="E42" i="106" s="1"/>
  <c r="E13" i="106"/>
  <c r="E41" i="106" s="1"/>
  <c r="E12" i="106"/>
  <c r="E40" i="106" s="1"/>
  <c r="E11" i="106"/>
  <c r="E39" i="106" s="1"/>
  <c r="E10" i="106"/>
  <c r="E38" i="106" s="1"/>
  <c r="E9" i="106"/>
  <c r="E37" i="106" s="1"/>
  <c r="L43" i="58"/>
  <c r="M43" i="58"/>
  <c r="L34" i="105" l="1"/>
  <c r="L21" i="105"/>
  <c r="K34" i="105"/>
  <c r="K21" i="105"/>
  <c r="K30" i="106"/>
  <c r="K37" i="106"/>
  <c r="L30" i="106"/>
  <c r="I33" i="66" l="1"/>
  <c r="J33" i="66"/>
  <c r="K112" i="68"/>
  <c r="L31" i="66" s="1"/>
  <c r="K75" i="68"/>
  <c r="L21" i="66" s="1"/>
  <c r="L75" i="68"/>
  <c r="M21" i="66" s="1"/>
  <c r="L112" i="68" l="1"/>
  <c r="M31" i="66" s="1"/>
  <c r="M20" i="66"/>
  <c r="L20" i="66"/>
  <c r="L30" i="66" l="1"/>
  <c r="M30" i="66"/>
  <c r="O34" i="178"/>
  <c r="N34" i="178"/>
  <c r="M34" i="178"/>
  <c r="L56" i="69" l="1"/>
  <c r="M32" i="66" s="1"/>
  <c r="L37" i="69"/>
  <c r="M22" i="66" s="1"/>
  <c r="K37" i="69"/>
  <c r="L22" i="66" s="1"/>
  <c r="H40" i="69"/>
  <c r="H59" i="69" s="1"/>
  <c r="I40" i="69"/>
  <c r="I59" i="69" s="1"/>
  <c r="H39" i="69"/>
  <c r="H58" i="69" s="1"/>
  <c r="I39" i="69"/>
  <c r="I58" i="69" s="1"/>
  <c r="K56" i="69"/>
  <c r="L32" i="66" s="1"/>
  <c r="L40" i="69"/>
  <c r="L59" i="69" s="1"/>
  <c r="K40" i="69"/>
  <c r="K59" i="69" s="1"/>
  <c r="M11" i="66" l="1"/>
  <c r="M12" i="66"/>
  <c r="M23" i="58"/>
  <c r="L23" i="58"/>
  <c r="L11" i="66" l="1"/>
  <c r="L33" i="66"/>
  <c r="L57" i="58" s="1"/>
  <c r="L12" i="66"/>
  <c r="L10" i="66"/>
  <c r="M33" i="66"/>
  <c r="M57" i="58" s="1"/>
  <c r="M10" i="66"/>
  <c r="M13" i="66" s="1"/>
  <c r="L13" i="66" l="1"/>
  <c r="I101" i="178" l="1"/>
  <c r="H101" i="178"/>
  <c r="G101" i="178"/>
  <c r="F101" i="178"/>
  <c r="E101" i="178"/>
  <c r="D101" i="178"/>
  <c r="O99" i="178"/>
  <c r="N99" i="178"/>
  <c r="M99" i="178"/>
  <c r="J99" i="178"/>
  <c r="G99" i="178"/>
  <c r="F99" i="178"/>
  <c r="E99" i="178"/>
  <c r="D99" i="178"/>
  <c r="O98" i="178"/>
  <c r="N98" i="178"/>
  <c r="M98" i="178"/>
  <c r="J98" i="178"/>
  <c r="G98" i="178"/>
  <c r="F98" i="178"/>
  <c r="E98" i="178"/>
  <c r="D98" i="178"/>
  <c r="O97" i="178"/>
  <c r="N97" i="178"/>
  <c r="M97" i="178"/>
  <c r="J97" i="178"/>
  <c r="O96" i="178"/>
  <c r="N96" i="178"/>
  <c r="M96" i="178"/>
  <c r="J96" i="178"/>
  <c r="G96" i="178"/>
  <c r="F96" i="178"/>
  <c r="E96" i="178"/>
  <c r="D96" i="178"/>
  <c r="O95" i="178"/>
  <c r="N95" i="178"/>
  <c r="M95" i="178"/>
  <c r="J95" i="178"/>
  <c r="B94" i="178"/>
  <c r="B95" i="178" s="1"/>
  <c r="B96" i="178" s="1"/>
  <c r="B97" i="178" s="1"/>
  <c r="G93" i="178"/>
  <c r="F93" i="178"/>
  <c r="E93" i="178"/>
  <c r="D93" i="178"/>
  <c r="O92" i="178"/>
  <c r="N92" i="178"/>
  <c r="M92" i="178"/>
  <c r="J92" i="178"/>
  <c r="G92" i="178"/>
  <c r="F92" i="178"/>
  <c r="E92" i="178"/>
  <c r="D92" i="178"/>
  <c r="G91" i="178"/>
  <c r="F91" i="178"/>
  <c r="E91" i="178"/>
  <c r="D91" i="178"/>
  <c r="O90" i="178"/>
  <c r="N90" i="178"/>
  <c r="M90" i="178"/>
  <c r="J90" i="178"/>
  <c r="G90" i="178"/>
  <c r="F90" i="178"/>
  <c r="E90" i="178"/>
  <c r="D90" i="178"/>
  <c r="G89" i="178"/>
  <c r="F89" i="178"/>
  <c r="E89" i="178"/>
  <c r="D89" i="178"/>
  <c r="O88" i="178"/>
  <c r="N88" i="178"/>
  <c r="M88" i="178"/>
  <c r="J88" i="178"/>
  <c r="G88" i="178"/>
  <c r="F88" i="178"/>
  <c r="E88" i="178"/>
  <c r="D88" i="178"/>
  <c r="O86" i="178"/>
  <c r="N86" i="178"/>
  <c r="M86" i="178"/>
  <c r="J86" i="178"/>
  <c r="G86" i="178"/>
  <c r="F86" i="178"/>
  <c r="E86" i="178"/>
  <c r="D86" i="178"/>
  <c r="O85" i="178"/>
  <c r="N85" i="178"/>
  <c r="M85" i="178"/>
  <c r="J85" i="178"/>
  <c r="G85" i="178"/>
  <c r="F85" i="178"/>
  <c r="E85" i="178"/>
  <c r="D85" i="178"/>
  <c r="O84" i="178"/>
  <c r="N84" i="178"/>
  <c r="M84" i="178"/>
  <c r="J84" i="178"/>
  <c r="G84" i="178"/>
  <c r="F84" i="178"/>
  <c r="E84" i="178"/>
  <c r="D84" i="178"/>
  <c r="O83" i="178"/>
  <c r="N83" i="178"/>
  <c r="M83" i="178"/>
  <c r="J83" i="178"/>
  <c r="O82" i="178"/>
  <c r="N82" i="178"/>
  <c r="M82" i="178"/>
  <c r="J82" i="178"/>
  <c r="O81" i="178"/>
  <c r="N81" i="178"/>
  <c r="M81" i="178"/>
  <c r="J81" i="178"/>
  <c r="O80" i="178"/>
  <c r="N80" i="178"/>
  <c r="M80" i="178"/>
  <c r="J80" i="178"/>
  <c r="G80" i="178"/>
  <c r="F80" i="178"/>
  <c r="E80" i="178"/>
  <c r="D80" i="178"/>
  <c r="O79" i="178"/>
  <c r="N79" i="178"/>
  <c r="M79" i="178"/>
  <c r="J79" i="178"/>
  <c r="O78" i="178"/>
  <c r="N78" i="178"/>
  <c r="M78" i="178"/>
  <c r="J78" i="178"/>
  <c r="O77" i="178"/>
  <c r="N77" i="178"/>
  <c r="M77" i="178"/>
  <c r="J77" i="178"/>
  <c r="I68" i="178"/>
  <c r="H68" i="178"/>
  <c r="G68" i="178"/>
  <c r="F68" i="178"/>
  <c r="E68" i="178"/>
  <c r="D68" i="178"/>
  <c r="O66" i="178"/>
  <c r="N66" i="178"/>
  <c r="M66" i="178"/>
  <c r="J66" i="178"/>
  <c r="G66" i="178"/>
  <c r="F66" i="178"/>
  <c r="E66" i="178"/>
  <c r="D66" i="178"/>
  <c r="O65" i="178"/>
  <c r="N65" i="178"/>
  <c r="M65" i="178"/>
  <c r="J65" i="178"/>
  <c r="G65" i="178"/>
  <c r="F65" i="178"/>
  <c r="E65" i="178"/>
  <c r="D65" i="178"/>
  <c r="O64" i="178"/>
  <c r="N64" i="178"/>
  <c r="M64" i="178"/>
  <c r="J64" i="178"/>
  <c r="O63" i="178"/>
  <c r="N63" i="178"/>
  <c r="M63" i="178"/>
  <c r="J63" i="178"/>
  <c r="G63" i="178"/>
  <c r="F63" i="178"/>
  <c r="E63" i="178"/>
  <c r="D63" i="178"/>
  <c r="O62" i="178"/>
  <c r="N62" i="178"/>
  <c r="M62" i="178"/>
  <c r="J62" i="178"/>
  <c r="B61" i="178"/>
  <c r="B62" i="178" s="1"/>
  <c r="B63" i="178" s="1"/>
  <c r="B64" i="178" s="1"/>
  <c r="G60" i="178"/>
  <c r="F60" i="178"/>
  <c r="E60" i="178"/>
  <c r="D60" i="178"/>
  <c r="O59" i="178"/>
  <c r="N59" i="178"/>
  <c r="M59" i="178"/>
  <c r="J59" i="178"/>
  <c r="G59" i="178"/>
  <c r="F59" i="178"/>
  <c r="E59" i="178"/>
  <c r="D59" i="178"/>
  <c r="G58" i="178"/>
  <c r="F58" i="178"/>
  <c r="E58" i="178"/>
  <c r="D58" i="178"/>
  <c r="O57" i="178"/>
  <c r="N57" i="178"/>
  <c r="M57" i="178"/>
  <c r="J57" i="178"/>
  <c r="G57" i="178"/>
  <c r="F57" i="178"/>
  <c r="E57" i="178"/>
  <c r="D57" i="178"/>
  <c r="G56" i="178"/>
  <c r="F56" i="178"/>
  <c r="E56" i="178"/>
  <c r="D56" i="178"/>
  <c r="O55" i="178"/>
  <c r="N55" i="178"/>
  <c r="M55" i="178"/>
  <c r="J55" i="178"/>
  <c r="G55" i="178"/>
  <c r="F55" i="178"/>
  <c r="E55" i="178"/>
  <c r="D55" i="178"/>
  <c r="D54" i="178"/>
  <c r="O53" i="178"/>
  <c r="N53" i="178"/>
  <c r="M53" i="178"/>
  <c r="J53" i="178"/>
  <c r="G53" i="178"/>
  <c r="F53" i="178"/>
  <c r="E53" i="178"/>
  <c r="D53" i="178"/>
  <c r="O52" i="178"/>
  <c r="N52" i="178"/>
  <c r="M52" i="178"/>
  <c r="J52" i="178"/>
  <c r="G52" i="178"/>
  <c r="F52" i="178"/>
  <c r="E52" i="178"/>
  <c r="D52" i="178"/>
  <c r="O51" i="178"/>
  <c r="N51" i="178"/>
  <c r="M51" i="178"/>
  <c r="J51" i="178"/>
  <c r="G51" i="178"/>
  <c r="F51" i="178"/>
  <c r="E51" i="178"/>
  <c r="D51" i="178"/>
  <c r="O50" i="178"/>
  <c r="N50" i="178"/>
  <c r="M50" i="178"/>
  <c r="J50" i="178"/>
  <c r="O49" i="178"/>
  <c r="N49" i="178"/>
  <c r="M49" i="178"/>
  <c r="J49" i="178"/>
  <c r="O48" i="178"/>
  <c r="N48" i="178"/>
  <c r="M48" i="178"/>
  <c r="J48" i="178"/>
  <c r="D48" i="178"/>
  <c r="O47" i="178"/>
  <c r="N47" i="178"/>
  <c r="M47" i="178"/>
  <c r="J47" i="178"/>
  <c r="G47" i="178"/>
  <c r="F47" i="178"/>
  <c r="E47" i="178"/>
  <c r="D47" i="178"/>
  <c r="O46" i="178"/>
  <c r="N46" i="178"/>
  <c r="M46" i="178"/>
  <c r="J46" i="178"/>
  <c r="O45" i="178"/>
  <c r="N45" i="178"/>
  <c r="M45" i="178"/>
  <c r="J45" i="178"/>
  <c r="O44" i="178"/>
  <c r="N44" i="178"/>
  <c r="M44" i="178"/>
  <c r="J44" i="178"/>
  <c r="O35" i="178"/>
  <c r="O101" i="178" s="1"/>
  <c r="N35" i="178"/>
  <c r="N101" i="178" s="1"/>
  <c r="M35" i="178"/>
  <c r="M101" i="178" s="1"/>
  <c r="J101" i="178"/>
  <c r="H34" i="178"/>
  <c r="H36" i="178" s="1"/>
  <c r="I33" i="178"/>
  <c r="I32" i="178"/>
  <c r="I31" i="178"/>
  <c r="G31" i="178"/>
  <c r="G97" i="178" s="1"/>
  <c r="F31" i="178"/>
  <c r="F64" i="178" s="1"/>
  <c r="E31" i="178"/>
  <c r="E97" i="178" s="1"/>
  <c r="D31" i="178"/>
  <c r="D97" i="178" s="1"/>
  <c r="I30" i="178"/>
  <c r="I29" i="178"/>
  <c r="G29" i="178"/>
  <c r="G95" i="178" s="1"/>
  <c r="F29" i="178"/>
  <c r="F95" i="178" s="1"/>
  <c r="E29" i="178"/>
  <c r="E95" i="178" s="1"/>
  <c r="D29" i="178"/>
  <c r="D62" i="178" s="1"/>
  <c r="O28" i="178"/>
  <c r="O61" i="178" s="1"/>
  <c r="N28" i="178"/>
  <c r="N94" i="178" s="1"/>
  <c r="M28" i="178"/>
  <c r="M94" i="178" s="1"/>
  <c r="J94" i="178"/>
  <c r="I28" i="178"/>
  <c r="G28" i="178"/>
  <c r="G94" i="178" s="1"/>
  <c r="F28" i="178"/>
  <c r="F94" i="178" s="1"/>
  <c r="E28" i="178"/>
  <c r="E94" i="178" s="1"/>
  <c r="D28" i="178"/>
  <c r="D94" i="178" s="1"/>
  <c r="B28" i="178"/>
  <c r="B29" i="178" s="1"/>
  <c r="B30" i="178" s="1"/>
  <c r="B31" i="178" s="1"/>
  <c r="O27" i="178"/>
  <c r="O93" i="178" s="1"/>
  <c r="N27" i="178"/>
  <c r="N93" i="178" s="1"/>
  <c r="M27" i="178"/>
  <c r="M93" i="178" s="1"/>
  <c r="J93" i="178"/>
  <c r="I27" i="178"/>
  <c r="I26" i="178"/>
  <c r="O25" i="178"/>
  <c r="O91" i="178" s="1"/>
  <c r="N25" i="178"/>
  <c r="N58" i="178" s="1"/>
  <c r="M25" i="178"/>
  <c r="M91" i="178" s="1"/>
  <c r="J91" i="178"/>
  <c r="I25" i="178"/>
  <c r="I24" i="178"/>
  <c r="O23" i="178"/>
  <c r="O89" i="178" s="1"/>
  <c r="N23" i="178"/>
  <c r="N89" i="178" s="1"/>
  <c r="M23" i="178"/>
  <c r="M89" i="178" s="1"/>
  <c r="J89" i="178"/>
  <c r="I23" i="178"/>
  <c r="I22" i="178"/>
  <c r="O21" i="178"/>
  <c r="O87" i="178" s="1"/>
  <c r="N21" i="178"/>
  <c r="N87" i="178" s="1"/>
  <c r="M21" i="178"/>
  <c r="M87" i="178" s="1"/>
  <c r="I21" i="178"/>
  <c r="G21" i="178"/>
  <c r="G87" i="178" s="1"/>
  <c r="F21" i="178"/>
  <c r="F54" i="178" s="1"/>
  <c r="E21" i="178"/>
  <c r="E87" i="178" s="1"/>
  <c r="D21" i="178"/>
  <c r="D87" i="178" s="1"/>
  <c r="I20" i="178"/>
  <c r="I19" i="178"/>
  <c r="I18" i="178"/>
  <c r="I17" i="178"/>
  <c r="G17" i="178"/>
  <c r="G83" i="178" s="1"/>
  <c r="F17" i="178"/>
  <c r="F50" i="178" s="1"/>
  <c r="E17" i="178"/>
  <c r="E83" i="178" s="1"/>
  <c r="D17" i="178"/>
  <c r="D83" i="178" s="1"/>
  <c r="I16" i="178"/>
  <c r="G16" i="178"/>
  <c r="G82" i="178" s="1"/>
  <c r="F16" i="178"/>
  <c r="F82" i="178" s="1"/>
  <c r="E16" i="178"/>
  <c r="E82" i="178" s="1"/>
  <c r="D16" i="178"/>
  <c r="D82" i="178" s="1"/>
  <c r="I15" i="178"/>
  <c r="G15" i="178"/>
  <c r="G81" i="178" s="1"/>
  <c r="F15" i="178"/>
  <c r="F81" i="178" s="1"/>
  <c r="E15" i="178"/>
  <c r="E81" i="178" s="1"/>
  <c r="D15" i="178"/>
  <c r="D81" i="178" s="1"/>
  <c r="I14" i="178"/>
  <c r="I13" i="178"/>
  <c r="G13" i="178"/>
  <c r="G79" i="178" s="1"/>
  <c r="F13" i="178"/>
  <c r="F46" i="178" s="1"/>
  <c r="E13" i="178"/>
  <c r="E79" i="178" s="1"/>
  <c r="D13" i="178"/>
  <c r="D46" i="178" s="1"/>
  <c r="I12" i="178"/>
  <c r="G12" i="178"/>
  <c r="G78" i="178" s="1"/>
  <c r="F12" i="178"/>
  <c r="F78" i="178" s="1"/>
  <c r="E12" i="178"/>
  <c r="E78" i="178" s="1"/>
  <c r="D12" i="178"/>
  <c r="D78" i="178" s="1"/>
  <c r="I11" i="178"/>
  <c r="G11" i="178"/>
  <c r="G77" i="178" s="1"/>
  <c r="F11" i="178"/>
  <c r="F77" i="178" s="1"/>
  <c r="E11" i="178"/>
  <c r="E77" i="178" s="1"/>
  <c r="D11" i="178"/>
  <c r="D44" i="178" s="1"/>
  <c r="O10" i="178"/>
  <c r="N10" i="178"/>
  <c r="N76" i="178" s="1"/>
  <c r="M10" i="178"/>
  <c r="M76" i="178" s="1"/>
  <c r="J76" i="178"/>
  <c r="I10" i="178"/>
  <c r="G10" i="178"/>
  <c r="G43" i="178" s="1"/>
  <c r="F10" i="178"/>
  <c r="E10" i="178"/>
  <c r="D10" i="178"/>
  <c r="D76" i="178" s="1"/>
  <c r="D79" i="178" l="1"/>
  <c r="F83" i="178"/>
  <c r="G61" i="178"/>
  <c r="D95" i="178"/>
  <c r="F97" i="178"/>
  <c r="F34" i="178"/>
  <c r="F100" i="178" s="1"/>
  <c r="F102" i="178" s="1"/>
  <c r="I34" i="178"/>
  <c r="I67" i="178" s="1"/>
  <c r="I69" i="178" s="1"/>
  <c r="H67" i="178"/>
  <c r="H69" i="178" s="1"/>
  <c r="H100" i="178"/>
  <c r="H102" i="178" s="1"/>
  <c r="N60" i="178"/>
  <c r="O58" i="178"/>
  <c r="O60" i="178"/>
  <c r="D34" i="178"/>
  <c r="D36" i="178" s="1"/>
  <c r="F79" i="178"/>
  <c r="E34" i="178"/>
  <c r="E100" i="178" s="1"/>
  <c r="E102" i="178" s="1"/>
  <c r="N100" i="178"/>
  <c r="N102" i="178" s="1"/>
  <c r="D43" i="178"/>
  <c r="F62" i="178"/>
  <c r="D77" i="178"/>
  <c r="G34" i="178"/>
  <c r="G100" i="178" s="1"/>
  <c r="N43" i="178"/>
  <c r="G45" i="178"/>
  <c r="E46" i="178"/>
  <c r="D50" i="178"/>
  <c r="E54" i="178"/>
  <c r="F87" i="178"/>
  <c r="D64" i="178"/>
  <c r="G49" i="178"/>
  <c r="E50" i="178"/>
  <c r="F61" i="178"/>
  <c r="N54" i="178"/>
  <c r="O54" i="178"/>
  <c r="N91" i="178"/>
  <c r="N56" i="178"/>
  <c r="O94" i="178"/>
  <c r="O36" i="178"/>
  <c r="J36" i="178"/>
  <c r="O56" i="178"/>
  <c r="E43" i="178"/>
  <c r="O43" i="178"/>
  <c r="G46" i="178"/>
  <c r="G50" i="178"/>
  <c r="G54" i="178"/>
  <c r="M56" i="178"/>
  <c r="M60" i="178"/>
  <c r="J61" i="178"/>
  <c r="E62" i="178"/>
  <c r="G64" i="178"/>
  <c r="M68" i="178"/>
  <c r="E76" i="178"/>
  <c r="O76" i="178"/>
  <c r="F43" i="178"/>
  <c r="J54" i="178"/>
  <c r="J58" i="178"/>
  <c r="N68" i="178"/>
  <c r="F76" i="178"/>
  <c r="J87" i="178"/>
  <c r="E44" i="178"/>
  <c r="E48" i="178"/>
  <c r="G62" i="178"/>
  <c r="O68" i="178"/>
  <c r="G76" i="178"/>
  <c r="J43" i="178"/>
  <c r="F44" i="178"/>
  <c r="D45" i="178"/>
  <c r="F48" i="178"/>
  <c r="D49" i="178"/>
  <c r="M61" i="178"/>
  <c r="G44" i="178"/>
  <c r="E45" i="178"/>
  <c r="G48" i="178"/>
  <c r="E49" i="178"/>
  <c r="M54" i="178"/>
  <c r="M58" i="178"/>
  <c r="D61" i="178"/>
  <c r="N61" i="178"/>
  <c r="F45" i="178"/>
  <c r="F49" i="178"/>
  <c r="J56" i="178"/>
  <c r="J60" i="178"/>
  <c r="E61" i="178"/>
  <c r="J68" i="178"/>
  <c r="M43" i="178"/>
  <c r="E64" i="178"/>
  <c r="F36" i="178" l="1"/>
  <c r="F67" i="178"/>
  <c r="F69" i="178" s="1"/>
  <c r="I100" i="178"/>
  <c r="I102" i="178" s="1"/>
  <c r="G67" i="178"/>
  <c r="I36" i="178"/>
  <c r="E36" i="178"/>
  <c r="E67" i="178"/>
  <c r="E69" i="178" s="1"/>
  <c r="G36" i="178"/>
  <c r="D100" i="178"/>
  <c r="D102" i="178" s="1"/>
  <c r="D67" i="178"/>
  <c r="D69" i="178" s="1"/>
  <c r="G69" i="178"/>
  <c r="F20" i="66"/>
  <c r="G102" i="178"/>
  <c r="F30" i="66"/>
  <c r="J100" i="178"/>
  <c r="O69" i="178"/>
  <c r="O100" i="178"/>
  <c r="O102" i="178" s="1"/>
  <c r="N36" i="178"/>
  <c r="N69" i="178"/>
  <c r="M100" i="178"/>
  <c r="M102" i="178" s="1"/>
  <c r="M36" i="178"/>
  <c r="M69" i="178"/>
  <c r="J102" i="178" l="1"/>
  <c r="K30" i="66"/>
  <c r="K57" i="58" s="1"/>
  <c r="J69" i="178"/>
  <c r="K20" i="66"/>
  <c r="G58" i="104"/>
  <c r="H58" i="104"/>
  <c r="I58" i="104"/>
  <c r="J58" i="104"/>
  <c r="E53" i="104"/>
  <c r="F53" i="104"/>
  <c r="E54" i="104"/>
  <c r="F54" i="104"/>
  <c r="E55" i="104"/>
  <c r="F55" i="104"/>
  <c r="E56" i="104"/>
  <c r="F56" i="104"/>
  <c r="E57" i="104"/>
  <c r="F57" i="104"/>
  <c r="E58" i="104"/>
  <c r="F58" i="104"/>
  <c r="D54" i="104"/>
  <c r="D55" i="104"/>
  <c r="D56" i="104"/>
  <c r="D57" i="104"/>
  <c r="D58" i="104"/>
  <c r="D53" i="104"/>
  <c r="F57" i="106"/>
  <c r="G57" i="106"/>
  <c r="H57" i="106"/>
  <c r="I57" i="106"/>
  <c r="K10" i="66" l="1"/>
  <c r="K22" i="58"/>
  <c r="K21" i="58"/>
  <c r="N22" i="58"/>
  <c r="N42" i="58" s="1"/>
  <c r="O22" i="58"/>
  <c r="O42" i="58" s="1"/>
  <c r="P22" i="58"/>
  <c r="P42" i="58" s="1"/>
  <c r="B67" i="177" l="1"/>
  <c r="F66" i="177"/>
  <c r="E66" i="177"/>
  <c r="K64" i="177"/>
  <c r="J64" i="177"/>
  <c r="I64" i="177"/>
  <c r="H64" i="177"/>
  <c r="F64" i="177"/>
  <c r="G64" i="177" s="1"/>
  <c r="E64" i="177"/>
  <c r="K63" i="177"/>
  <c r="J63" i="177"/>
  <c r="I63" i="177"/>
  <c r="H63" i="177"/>
  <c r="F63" i="177"/>
  <c r="G63" i="177" s="1"/>
  <c r="E63" i="177"/>
  <c r="K62" i="177"/>
  <c r="J62" i="177"/>
  <c r="I62" i="177"/>
  <c r="H62" i="177"/>
  <c r="F62" i="177"/>
  <c r="G62" i="177" s="1"/>
  <c r="E62" i="177"/>
  <c r="K60" i="177"/>
  <c r="J60" i="177"/>
  <c r="I60" i="177"/>
  <c r="H60" i="177"/>
  <c r="F60" i="177"/>
  <c r="G60" i="177" s="1"/>
  <c r="E60" i="177"/>
  <c r="P59" i="177"/>
  <c r="O59" i="177"/>
  <c r="O17" i="177" s="1"/>
  <c r="N59" i="177"/>
  <c r="N17" i="177" s="1"/>
  <c r="M59" i="177"/>
  <c r="M17" i="177" s="1"/>
  <c r="L59" i="177"/>
  <c r="L17" i="177" s="1"/>
  <c r="K59" i="177"/>
  <c r="K17" i="177" s="1"/>
  <c r="J59" i="177"/>
  <c r="J17" i="177" s="1"/>
  <c r="I59" i="177"/>
  <c r="I17" i="177" s="1"/>
  <c r="H59" i="177"/>
  <c r="H17" i="177" s="1"/>
  <c r="F59" i="177"/>
  <c r="F17" i="177" s="1"/>
  <c r="G17" i="177" s="1"/>
  <c r="E59" i="177"/>
  <c r="E17" i="177" s="1"/>
  <c r="H58" i="177"/>
  <c r="E58" i="177"/>
  <c r="K57" i="177"/>
  <c r="J57" i="177"/>
  <c r="I57" i="177"/>
  <c r="H57" i="177"/>
  <c r="F57" i="177"/>
  <c r="G57" i="177" s="1"/>
  <c r="E57" i="177"/>
  <c r="K55" i="177"/>
  <c r="J55" i="177"/>
  <c r="I55" i="177"/>
  <c r="H55" i="177"/>
  <c r="F55" i="177"/>
  <c r="G55" i="177" s="1"/>
  <c r="E55" i="177"/>
  <c r="P54" i="177"/>
  <c r="P12" i="177" s="1"/>
  <c r="O54" i="177"/>
  <c r="O12" i="177" s="1"/>
  <c r="N54" i="177"/>
  <c r="N12" i="177" s="1"/>
  <c r="M54" i="177"/>
  <c r="M12" i="177" s="1"/>
  <c r="L54" i="177"/>
  <c r="K54" i="177"/>
  <c r="K12" i="177" s="1"/>
  <c r="J54" i="177"/>
  <c r="J12" i="177" s="1"/>
  <c r="I54" i="177"/>
  <c r="I12" i="177" s="1"/>
  <c r="H54" i="177"/>
  <c r="F54" i="177"/>
  <c r="G54" i="177" s="1"/>
  <c r="E54" i="177"/>
  <c r="P53" i="177"/>
  <c r="O53" i="177"/>
  <c r="N53" i="177"/>
  <c r="N11" i="177" s="1"/>
  <c r="M53" i="177"/>
  <c r="M11" i="177" s="1"/>
  <c r="L53" i="177"/>
  <c r="L11" i="177" s="1"/>
  <c r="K53" i="177"/>
  <c r="K11" i="177" s="1"/>
  <c r="J53" i="177"/>
  <c r="J11" i="177" s="1"/>
  <c r="I53" i="177"/>
  <c r="I11" i="177" s="1"/>
  <c r="H53" i="177"/>
  <c r="H11" i="177" s="1"/>
  <c r="F53" i="177"/>
  <c r="F11" i="177" s="1"/>
  <c r="G11" i="177" s="1"/>
  <c r="E53" i="177"/>
  <c r="P52" i="177"/>
  <c r="O52" i="177"/>
  <c r="N52" i="177"/>
  <c r="M52" i="177"/>
  <c r="M10" i="177" s="1"/>
  <c r="L52" i="177"/>
  <c r="K52" i="177"/>
  <c r="K10" i="177" s="1"/>
  <c r="J52" i="177"/>
  <c r="J10" i="177" s="1"/>
  <c r="I52" i="177"/>
  <c r="I10" i="177" s="1"/>
  <c r="H52" i="177"/>
  <c r="H10" i="177" s="1"/>
  <c r="F52" i="177"/>
  <c r="G52" i="177" s="1"/>
  <c r="E52" i="177"/>
  <c r="B52" i="177"/>
  <c r="B53" i="177" s="1"/>
  <c r="B54" i="177" s="1"/>
  <c r="B55" i="177" s="1"/>
  <c r="B56" i="177" s="1"/>
  <c r="B57" i="177" s="1"/>
  <c r="B58" i="177" s="1"/>
  <c r="B59" i="177" s="1"/>
  <c r="B60" i="177" s="1"/>
  <c r="B61" i="177" s="1"/>
  <c r="P51" i="177"/>
  <c r="O51" i="177"/>
  <c r="O9" i="177" s="1"/>
  <c r="N51" i="177"/>
  <c r="M51" i="177"/>
  <c r="L51" i="177"/>
  <c r="K51" i="177"/>
  <c r="K9" i="177" s="1"/>
  <c r="J51" i="177"/>
  <c r="J9" i="177" s="1"/>
  <c r="I51" i="177"/>
  <c r="I9" i="177" s="1"/>
  <c r="H51" i="177"/>
  <c r="G51" i="177"/>
  <c r="F51" i="177"/>
  <c r="E51" i="177"/>
  <c r="F43" i="177"/>
  <c r="G43" i="177" s="1"/>
  <c r="E43" i="177"/>
  <c r="K41" i="177"/>
  <c r="J41" i="177"/>
  <c r="J22" i="177" s="1"/>
  <c r="I41" i="177"/>
  <c r="I22" i="177" s="1"/>
  <c r="H41" i="177"/>
  <c r="H22" i="177" s="1"/>
  <c r="F41" i="177"/>
  <c r="E41" i="177"/>
  <c r="E22" i="177" s="1"/>
  <c r="K40" i="177"/>
  <c r="K21" i="177" s="1"/>
  <c r="J40" i="177"/>
  <c r="J21" i="177" s="1"/>
  <c r="I40" i="177"/>
  <c r="H40" i="177"/>
  <c r="H21" i="177" s="1"/>
  <c r="F40" i="177"/>
  <c r="G40" i="177" s="1"/>
  <c r="E40" i="177"/>
  <c r="E21" i="177" s="1"/>
  <c r="K39" i="177"/>
  <c r="J39" i="177"/>
  <c r="I39" i="177"/>
  <c r="H39" i="177"/>
  <c r="F39" i="177"/>
  <c r="E39" i="177"/>
  <c r="E20" i="177" s="1"/>
  <c r="K37" i="177"/>
  <c r="K18" i="177" s="1"/>
  <c r="J37" i="177"/>
  <c r="I37" i="177"/>
  <c r="H37" i="177"/>
  <c r="F37" i="177"/>
  <c r="G37" i="177" s="1"/>
  <c r="E37" i="177"/>
  <c r="H36" i="177"/>
  <c r="H16" i="177" s="1"/>
  <c r="E36" i="177"/>
  <c r="K35" i="177"/>
  <c r="K15" i="177" s="1"/>
  <c r="J35" i="177"/>
  <c r="J15" i="177" s="1"/>
  <c r="I35" i="177"/>
  <c r="H35" i="177"/>
  <c r="F35" i="177"/>
  <c r="G35" i="177" s="1"/>
  <c r="E35" i="177"/>
  <c r="B34" i="177"/>
  <c r="B35" i="177" s="1"/>
  <c r="B36" i="177" s="1"/>
  <c r="B37" i="177" s="1"/>
  <c r="B38" i="177" s="1"/>
  <c r="B42" i="177" s="1"/>
  <c r="B44" i="177" s="1"/>
  <c r="K33" i="177"/>
  <c r="J33" i="177"/>
  <c r="I33" i="177"/>
  <c r="H33" i="177"/>
  <c r="H13" i="177" s="1"/>
  <c r="F33" i="177"/>
  <c r="G33" i="177" s="1"/>
  <c r="E33" i="177"/>
  <c r="E13" i="177" s="1"/>
  <c r="B25" i="177"/>
  <c r="P24" i="177"/>
  <c r="O24" i="177"/>
  <c r="N24" i="177"/>
  <c r="M24" i="177"/>
  <c r="L24" i="177"/>
  <c r="K24" i="177"/>
  <c r="J24" i="177"/>
  <c r="I24" i="177"/>
  <c r="H24" i="177"/>
  <c r="P22" i="177"/>
  <c r="P41" i="177" s="1"/>
  <c r="O22" i="177"/>
  <c r="O41" i="177" s="1"/>
  <c r="N22" i="177"/>
  <c r="N41" i="177" s="1"/>
  <c r="M22" i="177"/>
  <c r="M41" i="177" s="1"/>
  <c r="L22" i="177"/>
  <c r="L41" i="177" s="1"/>
  <c r="K22" i="177"/>
  <c r="P21" i="177"/>
  <c r="P40" i="177" s="1"/>
  <c r="O21" i="177"/>
  <c r="O40" i="177" s="1"/>
  <c r="N21" i="177"/>
  <c r="N40" i="177" s="1"/>
  <c r="M21" i="177"/>
  <c r="M40" i="177" s="1"/>
  <c r="L21" i="177"/>
  <c r="L40" i="177" s="1"/>
  <c r="F21" i="177"/>
  <c r="G21" i="177" s="1"/>
  <c r="I20" i="177"/>
  <c r="H20" i="177"/>
  <c r="P18" i="177"/>
  <c r="P37" i="177" s="1"/>
  <c r="O18" i="177"/>
  <c r="O37" i="177" s="1"/>
  <c r="N18" i="177"/>
  <c r="N60" i="177" s="1"/>
  <c r="M18" i="177"/>
  <c r="M60" i="177" s="1"/>
  <c r="L18" i="177"/>
  <c r="L60" i="177" s="1"/>
  <c r="F18" i="177"/>
  <c r="G18" i="177" s="1"/>
  <c r="E18" i="177"/>
  <c r="P17" i="177"/>
  <c r="P15" i="177"/>
  <c r="P35" i="177" s="1"/>
  <c r="O15" i="177"/>
  <c r="O57" i="177" s="1"/>
  <c r="N15" i="177"/>
  <c r="N57" i="177" s="1"/>
  <c r="M15" i="177"/>
  <c r="M57" i="177" s="1"/>
  <c r="L15" i="177"/>
  <c r="L57" i="177" s="1"/>
  <c r="P14" i="177"/>
  <c r="P34" i="177" s="1"/>
  <c r="O14" i="177"/>
  <c r="O34" i="177" s="1"/>
  <c r="N14" i="177"/>
  <c r="N34" i="177" s="1"/>
  <c r="M14" i="177"/>
  <c r="M34" i="177" s="1"/>
  <c r="L14" i="177"/>
  <c r="L56" i="177" s="1"/>
  <c r="J14" i="177"/>
  <c r="I14" i="177"/>
  <c r="H14" i="177"/>
  <c r="E14" i="177"/>
  <c r="P13" i="177"/>
  <c r="P33" i="177" s="1"/>
  <c r="O13" i="177"/>
  <c r="O33" i="177" s="1"/>
  <c r="N13" i="177"/>
  <c r="N33" i="177" s="1"/>
  <c r="M13" i="177"/>
  <c r="M55" i="177" s="1"/>
  <c r="L13" i="177"/>
  <c r="L33" i="177" s="1"/>
  <c r="I13" i="177"/>
  <c r="L12" i="177"/>
  <c r="H12" i="177"/>
  <c r="F12" i="177"/>
  <c r="G12" i="177" s="1"/>
  <c r="E12" i="177"/>
  <c r="P11" i="177"/>
  <c r="O11" i="177"/>
  <c r="E11" i="177"/>
  <c r="P10" i="177"/>
  <c r="O10" i="177"/>
  <c r="N10" i="177"/>
  <c r="L10" i="177"/>
  <c r="E10" i="177"/>
  <c r="B10" i="177"/>
  <c r="B11" i="177" s="1"/>
  <c r="B12" i="177" s="1"/>
  <c r="B13" i="177" s="1"/>
  <c r="B14" i="177" s="1"/>
  <c r="B15" i="177" s="1"/>
  <c r="B16" i="177" s="1"/>
  <c r="B17" i="177" s="1"/>
  <c r="B18" i="177" s="1"/>
  <c r="B19" i="177" s="1"/>
  <c r="N9" i="177"/>
  <c r="M9" i="177"/>
  <c r="L9" i="177"/>
  <c r="F9" i="177"/>
  <c r="G9" i="177" s="1"/>
  <c r="E9" i="177"/>
  <c r="F20" i="177" l="1"/>
  <c r="G20" i="177" s="1"/>
  <c r="F10" i="177"/>
  <c r="G10" i="177" s="1"/>
  <c r="K20" i="177"/>
  <c r="I21" i="177"/>
  <c r="H67" i="177"/>
  <c r="E16" i="177"/>
  <c r="E44" i="177"/>
  <c r="H44" i="177"/>
  <c r="F13" i="177"/>
  <c r="G13" i="177" s="1"/>
  <c r="H15" i="177"/>
  <c r="O60" i="177"/>
  <c r="I15" i="177"/>
  <c r="F22" i="177"/>
  <c r="G22" i="177" s="1"/>
  <c r="E24" i="177"/>
  <c r="L34" i="177"/>
  <c r="L35" i="177"/>
  <c r="J18" i="177"/>
  <c r="H18" i="177"/>
  <c r="M35" i="177"/>
  <c r="I18" i="177"/>
  <c r="J20" i="177"/>
  <c r="N35" i="177"/>
  <c r="L55" i="177"/>
  <c r="O35" i="177"/>
  <c r="M56" i="177"/>
  <c r="P60" i="177"/>
  <c r="P57" i="177"/>
  <c r="N56" i="177"/>
  <c r="N55" i="177"/>
  <c r="F15" i="177"/>
  <c r="G15" i="177" s="1"/>
  <c r="F24" i="177"/>
  <c r="M33" i="177"/>
  <c r="M37" i="177"/>
  <c r="O55" i="177"/>
  <c r="G59" i="177"/>
  <c r="G53" i="177"/>
  <c r="L37" i="177"/>
  <c r="G41" i="177"/>
  <c r="N37" i="177"/>
  <c r="P55" i="177"/>
  <c r="O56" i="177"/>
  <c r="E67" i="177"/>
  <c r="E15" i="177"/>
  <c r="G39" i="177"/>
  <c r="G66" i="177"/>
  <c r="J13" i="177"/>
  <c r="P56" i="177"/>
  <c r="K13" i="177"/>
  <c r="H9" i="177"/>
  <c r="P9" i="177"/>
  <c r="H25" i="177" l="1"/>
  <c r="E25" i="177"/>
  <c r="G24" i="177"/>
  <c r="O72" i="103" l="1"/>
  <c r="N72" i="103"/>
  <c r="M72" i="103"/>
  <c r="M71" i="103"/>
  <c r="N10" i="66"/>
  <c r="N30" i="66" s="1"/>
  <c r="O10" i="66"/>
  <c r="O30" i="66" s="1"/>
  <c r="P10" i="66"/>
  <c r="P30" i="66" s="1"/>
  <c r="N11" i="66"/>
  <c r="N21" i="66" s="1"/>
  <c r="O11" i="66"/>
  <c r="P11" i="66"/>
  <c r="G50" i="69"/>
  <c r="H50" i="69"/>
  <c r="H29" i="69"/>
  <c r="H30" i="69"/>
  <c r="H49" i="69" s="1"/>
  <c r="E31" i="69"/>
  <c r="E50" i="69" s="1"/>
  <c r="F31" i="69"/>
  <c r="F50" i="69" s="1"/>
  <c r="G31" i="69"/>
  <c r="H31" i="69"/>
  <c r="E32" i="69"/>
  <c r="E51" i="69" s="1"/>
  <c r="F32" i="69"/>
  <c r="F51" i="69" s="1"/>
  <c r="G32" i="69"/>
  <c r="G51" i="69" s="1"/>
  <c r="H32" i="69"/>
  <c r="H51" i="69" s="1"/>
  <c r="H33" i="69"/>
  <c r="H52" i="69" s="1"/>
  <c r="H34" i="69"/>
  <c r="H53" i="69" s="1"/>
  <c r="H35" i="69"/>
  <c r="H54" i="69" s="1"/>
  <c r="H36" i="69"/>
  <c r="H55" i="69" s="1"/>
  <c r="D31" i="69"/>
  <c r="D50" i="69" s="1"/>
  <c r="D32" i="69"/>
  <c r="D51" i="69" s="1"/>
  <c r="G20" i="69"/>
  <c r="G39" i="69" s="1"/>
  <c r="G58" i="69" s="1"/>
  <c r="F20" i="69"/>
  <c r="E20" i="69"/>
  <c r="D20" i="69"/>
  <c r="E91" i="68"/>
  <c r="F91" i="68"/>
  <c r="G91" i="68"/>
  <c r="E92" i="68"/>
  <c r="F92" i="68"/>
  <c r="G92" i="68"/>
  <c r="E93" i="68"/>
  <c r="F93" i="68"/>
  <c r="G93" i="68"/>
  <c r="E94" i="68"/>
  <c r="F94" i="68"/>
  <c r="G94" i="68"/>
  <c r="E95" i="68"/>
  <c r="F95" i="68"/>
  <c r="G95" i="68"/>
  <c r="E98" i="68"/>
  <c r="F98" i="68"/>
  <c r="G98" i="68"/>
  <c r="E99" i="68"/>
  <c r="F99" i="68"/>
  <c r="G99" i="68"/>
  <c r="E103" i="68"/>
  <c r="F103" i="68"/>
  <c r="G103" i="68"/>
  <c r="E104" i="68"/>
  <c r="F104" i="68"/>
  <c r="G104" i="68"/>
  <c r="E105" i="68"/>
  <c r="F105" i="68"/>
  <c r="G105" i="68"/>
  <c r="E106" i="68"/>
  <c r="F106" i="68"/>
  <c r="G106" i="68"/>
  <c r="E110" i="68"/>
  <c r="F110" i="68"/>
  <c r="G110" i="68"/>
  <c r="D91" i="68"/>
  <c r="D92" i="68"/>
  <c r="D93" i="68"/>
  <c r="D94" i="68"/>
  <c r="D95" i="68"/>
  <c r="D98" i="68"/>
  <c r="D99" i="68"/>
  <c r="D103" i="68"/>
  <c r="D104" i="68"/>
  <c r="D105" i="68"/>
  <c r="D106" i="68"/>
  <c r="D110" i="68"/>
  <c r="E54" i="68"/>
  <c r="F54" i="68"/>
  <c r="G54" i="68"/>
  <c r="E55" i="68"/>
  <c r="F55" i="68"/>
  <c r="G55" i="68"/>
  <c r="E56" i="68"/>
  <c r="F56" i="68"/>
  <c r="G56" i="68"/>
  <c r="E57" i="68"/>
  <c r="F57" i="68"/>
  <c r="G57" i="68"/>
  <c r="E58" i="68"/>
  <c r="F58" i="68"/>
  <c r="G58" i="68"/>
  <c r="E61" i="68"/>
  <c r="F61" i="68"/>
  <c r="G61" i="68"/>
  <c r="E62" i="68"/>
  <c r="F62" i="68"/>
  <c r="G62" i="68"/>
  <c r="E66" i="68"/>
  <c r="F66" i="68"/>
  <c r="G66" i="68"/>
  <c r="E67" i="68"/>
  <c r="F67" i="68"/>
  <c r="G67" i="68"/>
  <c r="E68" i="68"/>
  <c r="F68" i="68"/>
  <c r="G68" i="68"/>
  <c r="E69" i="68"/>
  <c r="F69" i="68"/>
  <c r="G69" i="68"/>
  <c r="E73" i="68"/>
  <c r="F73" i="68"/>
  <c r="G73" i="68"/>
  <c r="D54" i="68"/>
  <c r="D55" i="68"/>
  <c r="D56" i="68"/>
  <c r="D57" i="68"/>
  <c r="D58" i="68"/>
  <c r="D61" i="68"/>
  <c r="D62" i="68"/>
  <c r="D66" i="68"/>
  <c r="D67" i="68"/>
  <c r="D68" i="68"/>
  <c r="D69" i="68"/>
  <c r="D73" i="68"/>
  <c r="I11" i="68"/>
  <c r="I12" i="68"/>
  <c r="I13" i="68"/>
  <c r="I14" i="68"/>
  <c r="I15" i="68"/>
  <c r="I16" i="68"/>
  <c r="I17" i="68"/>
  <c r="I18" i="68"/>
  <c r="I19" i="68"/>
  <c r="I20" i="68"/>
  <c r="I21" i="68"/>
  <c r="I22" i="68"/>
  <c r="I23" i="68"/>
  <c r="I24" i="68"/>
  <c r="I25" i="68"/>
  <c r="I26" i="68"/>
  <c r="I27" i="68"/>
  <c r="I28" i="68"/>
  <c r="I29" i="68"/>
  <c r="I30" i="68"/>
  <c r="I31" i="68"/>
  <c r="I32" i="68"/>
  <c r="I33" i="68"/>
  <c r="I34" i="68"/>
  <c r="I35" i="68"/>
  <c r="I36" i="68"/>
  <c r="I37" i="68"/>
  <c r="M38" i="68"/>
  <c r="N38" i="68"/>
  <c r="O38" i="68"/>
  <c r="K287" i="102"/>
  <c r="K921" i="102" s="1"/>
  <c r="K286" i="102"/>
  <c r="K920" i="102" s="1"/>
  <c r="K279" i="102"/>
  <c r="K913" i="102" s="1"/>
  <c r="K241" i="102"/>
  <c r="K242" i="102"/>
  <c r="K234" i="102"/>
  <c r="K197" i="102"/>
  <c r="K196" i="102"/>
  <c r="K189" i="102"/>
  <c r="K152" i="102"/>
  <c r="M101" i="102"/>
  <c r="J146" i="102" s="1"/>
  <c r="M146" i="102" s="1"/>
  <c r="J191" i="102" s="1"/>
  <c r="M191" i="102" s="1"/>
  <c r="J236" i="102" s="1"/>
  <c r="M236" i="102" s="1"/>
  <c r="J281" i="102" s="1"/>
  <c r="M281" i="102" s="1"/>
  <c r="L923" i="102"/>
  <c r="L922" i="102"/>
  <c r="L921" i="102"/>
  <c r="L920" i="102"/>
  <c r="L919" i="102"/>
  <c r="L918" i="102"/>
  <c r="L917" i="102"/>
  <c r="L916" i="102"/>
  <c r="L914" i="102"/>
  <c r="L913" i="102"/>
  <c r="K922" i="102"/>
  <c r="I101" i="102"/>
  <c r="F146" i="102" s="1"/>
  <c r="I146" i="102" s="1"/>
  <c r="F191" i="102" s="1"/>
  <c r="I191" i="102" s="1"/>
  <c r="F236" i="102" s="1"/>
  <c r="I236" i="102" s="1"/>
  <c r="F281" i="102" s="1"/>
  <c r="I281" i="102" s="1"/>
  <c r="M19" i="103"/>
  <c r="N19" i="103"/>
  <c r="O19" i="103"/>
  <c r="N10" i="103"/>
  <c r="M10" i="103"/>
  <c r="L10" i="103"/>
  <c r="K10" i="103"/>
  <c r="K21" i="103"/>
  <c r="K17" i="103"/>
  <c r="K11" i="103"/>
  <c r="K13" i="103"/>
  <c r="K31" i="104"/>
  <c r="K46" i="104" s="1"/>
  <c r="K54" i="105"/>
  <c r="L54" i="105"/>
  <c r="M54" i="105"/>
  <c r="N54" i="105"/>
  <c r="O54" i="105"/>
  <c r="J54" i="105"/>
  <c r="M15" i="105"/>
  <c r="N15" i="105"/>
  <c r="O15" i="105"/>
  <c r="L27" i="104"/>
  <c r="M27" i="104"/>
  <c r="N27" i="104"/>
  <c r="O27" i="104"/>
  <c r="K27" i="104"/>
  <c r="L31" i="104"/>
  <c r="L46" i="104" s="1"/>
  <c r="M16" i="104"/>
  <c r="M31" i="104" s="1"/>
  <c r="M46" i="104" s="1"/>
  <c r="N16" i="104"/>
  <c r="N31" i="104" s="1"/>
  <c r="N46" i="104" s="1"/>
  <c r="O16" i="104"/>
  <c r="O31" i="104" s="1"/>
  <c r="O46" i="104" s="1"/>
  <c r="J16" i="104"/>
  <c r="J31" i="104" s="1"/>
  <c r="J46" i="104" s="1"/>
  <c r="M24" i="106"/>
  <c r="N24" i="106"/>
  <c r="O24" i="106"/>
  <c r="M9" i="106"/>
  <c r="M37" i="106" s="1"/>
  <c r="N9" i="106"/>
  <c r="N37" i="106" s="1"/>
  <c r="O9" i="106"/>
  <c r="O37" i="106" s="1"/>
  <c r="M10" i="106"/>
  <c r="M38" i="106" s="1"/>
  <c r="M11" i="106"/>
  <c r="M39" i="106" s="1"/>
  <c r="N11" i="106"/>
  <c r="N39" i="106" s="1"/>
  <c r="O11" i="106"/>
  <c r="O39" i="106" s="1"/>
  <c r="M12" i="106"/>
  <c r="M40" i="106" s="1"/>
  <c r="N12" i="106"/>
  <c r="N40" i="106" s="1"/>
  <c r="O12" i="106"/>
  <c r="O40" i="106" s="1"/>
  <c r="M13" i="106"/>
  <c r="M41" i="106" s="1"/>
  <c r="N13" i="106"/>
  <c r="N41" i="106" s="1"/>
  <c r="O13" i="106"/>
  <c r="O41" i="106" s="1"/>
  <c r="M14" i="106"/>
  <c r="M42" i="106" s="1"/>
  <c r="N14" i="106"/>
  <c r="N42" i="106" s="1"/>
  <c r="O14" i="106"/>
  <c r="O42" i="106" s="1"/>
  <c r="M15" i="106"/>
  <c r="M43" i="106" s="1"/>
  <c r="N15" i="106"/>
  <c r="N43" i="106" s="1"/>
  <c r="O15" i="106"/>
  <c r="O43" i="106" s="1"/>
  <c r="J56" i="69" l="1"/>
  <c r="K32" i="66" s="1"/>
  <c r="J37" i="69"/>
  <c r="K22" i="66" s="1"/>
  <c r="K12" i="66" s="1"/>
  <c r="H37" i="69"/>
  <c r="K152" i="103"/>
  <c r="K76" i="103"/>
  <c r="L152" i="103"/>
  <c r="L76" i="103"/>
  <c r="J152" i="103"/>
  <c r="J76" i="103"/>
  <c r="H48" i="69"/>
  <c r="H56" i="69" s="1"/>
  <c r="P20" i="66"/>
  <c r="O20" i="66"/>
  <c r="J50" i="106"/>
  <c r="F42" i="58" s="1"/>
  <c r="F22" i="58" s="1"/>
  <c r="G22" i="58" s="1"/>
  <c r="G26" i="58" s="1"/>
  <c r="J30" i="106"/>
  <c r="N31" i="66"/>
  <c r="M380" i="102"/>
  <c r="O21" i="66"/>
  <c r="O31" i="66"/>
  <c r="P31" i="66"/>
  <c r="P21" i="66"/>
  <c r="N20" i="66"/>
  <c r="J94" i="102"/>
  <c r="N10" i="106"/>
  <c r="N38" i="106" s="1"/>
  <c r="O10" i="106"/>
  <c r="O38" i="106" s="1"/>
  <c r="M371" i="102"/>
  <c r="J411" i="102" l="1"/>
  <c r="L94" i="102" l="1"/>
  <c r="H94" i="102"/>
  <c r="L139" i="102"/>
  <c r="H139" i="102"/>
  <c r="K50" i="106" l="1"/>
  <c r="L42" i="58" s="1"/>
  <c r="L22" i="58" s="1"/>
  <c r="G68" i="106"/>
  <c r="D68" i="106"/>
  <c r="G50" i="106"/>
  <c r="D30" i="106" l="1"/>
  <c r="G30" i="106"/>
  <c r="L50" i="106"/>
  <c r="M42" i="58" s="1"/>
  <c r="M22" i="58" s="1"/>
  <c r="H923" i="102"/>
  <c r="G923" i="102"/>
  <c r="H922" i="102"/>
  <c r="H921" i="102"/>
  <c r="G921" i="102"/>
  <c r="H920" i="102"/>
  <c r="G920" i="102"/>
  <c r="H919" i="102"/>
  <c r="H918" i="102"/>
  <c r="H917" i="102"/>
  <c r="H916" i="102"/>
  <c r="H914" i="102"/>
  <c r="H913" i="102"/>
  <c r="H878" i="102"/>
  <c r="G878" i="102"/>
  <c r="H877" i="102"/>
  <c r="H876" i="102"/>
  <c r="G876" i="102"/>
  <c r="H875" i="102"/>
  <c r="G875" i="102"/>
  <c r="H874" i="102"/>
  <c r="H873" i="102"/>
  <c r="H872" i="102"/>
  <c r="H871" i="102"/>
  <c r="H869" i="102"/>
  <c r="H868" i="102"/>
  <c r="H833" i="102"/>
  <c r="G833" i="102"/>
  <c r="H832" i="102"/>
  <c r="H831" i="102"/>
  <c r="G831" i="102"/>
  <c r="H830" i="102"/>
  <c r="G830" i="102"/>
  <c r="H829" i="102"/>
  <c r="H828" i="102"/>
  <c r="H827" i="102"/>
  <c r="H826" i="102"/>
  <c r="H824" i="102"/>
  <c r="H823" i="102"/>
  <c r="H788" i="102"/>
  <c r="G788" i="102"/>
  <c r="H787" i="102"/>
  <c r="H786" i="102"/>
  <c r="G786" i="102"/>
  <c r="H785" i="102"/>
  <c r="G785" i="102"/>
  <c r="H784" i="102"/>
  <c r="H783" i="102"/>
  <c r="H782" i="102"/>
  <c r="H781" i="102"/>
  <c r="H779" i="102"/>
  <c r="H778" i="102"/>
  <c r="H743" i="102"/>
  <c r="G743" i="102"/>
  <c r="H742" i="102"/>
  <c r="H741" i="102"/>
  <c r="G741" i="102"/>
  <c r="H740" i="102"/>
  <c r="G740" i="102"/>
  <c r="H739" i="102"/>
  <c r="H738" i="102"/>
  <c r="H737" i="102"/>
  <c r="H736" i="102"/>
  <c r="H734" i="102"/>
  <c r="H733" i="102"/>
  <c r="H606" i="102"/>
  <c r="G606" i="102"/>
  <c r="H605" i="102"/>
  <c r="H604" i="102"/>
  <c r="G604" i="102"/>
  <c r="H603" i="102"/>
  <c r="G603" i="102"/>
  <c r="H602" i="102"/>
  <c r="H601" i="102"/>
  <c r="H600" i="102"/>
  <c r="H599" i="102"/>
  <c r="H597" i="102"/>
  <c r="H596" i="102"/>
  <c r="H561" i="102"/>
  <c r="G561" i="102"/>
  <c r="H560" i="102"/>
  <c r="H559" i="102"/>
  <c r="G559" i="102"/>
  <c r="H558" i="102"/>
  <c r="G558" i="102"/>
  <c r="H557" i="102"/>
  <c r="H556" i="102"/>
  <c r="H555" i="102"/>
  <c r="H554" i="102"/>
  <c r="H552" i="102"/>
  <c r="H551" i="102"/>
  <c r="H516" i="102"/>
  <c r="G516" i="102"/>
  <c r="H515" i="102"/>
  <c r="H514" i="102"/>
  <c r="G514" i="102"/>
  <c r="H513" i="102"/>
  <c r="G513" i="102"/>
  <c r="H512" i="102"/>
  <c r="H511" i="102"/>
  <c r="H510" i="102"/>
  <c r="H509" i="102"/>
  <c r="H507" i="102"/>
  <c r="H506" i="102"/>
  <c r="H471" i="102"/>
  <c r="G471" i="102"/>
  <c r="H470" i="102"/>
  <c r="H469" i="102"/>
  <c r="G469" i="102"/>
  <c r="H468" i="102"/>
  <c r="G468" i="102"/>
  <c r="H467" i="102"/>
  <c r="H466" i="102"/>
  <c r="H465" i="102"/>
  <c r="H464" i="102"/>
  <c r="H462" i="102"/>
  <c r="H461" i="102"/>
  <c r="H426" i="102"/>
  <c r="G426" i="102"/>
  <c r="H425" i="102"/>
  <c r="H424" i="102"/>
  <c r="G424" i="102"/>
  <c r="H423" i="102"/>
  <c r="G423" i="102"/>
  <c r="H422" i="102"/>
  <c r="H421" i="102"/>
  <c r="H420" i="102"/>
  <c r="H419" i="102"/>
  <c r="H417" i="102"/>
  <c r="H416" i="102"/>
  <c r="M50" i="106" l="1"/>
  <c r="I113" i="68"/>
  <c r="I76" i="68"/>
  <c r="N50" i="106" l="1"/>
  <c r="O50" i="106" l="1"/>
  <c r="M112" i="68"/>
  <c r="J112" i="68"/>
  <c r="K31" i="66" s="1"/>
  <c r="K33" i="66" s="1"/>
  <c r="F57" i="58" s="1"/>
  <c r="O112" i="68"/>
  <c r="N112" i="68"/>
  <c r="O17" i="105"/>
  <c r="N17" i="105"/>
  <c r="M17" i="105"/>
  <c r="K53" i="105"/>
  <c r="L53" i="105"/>
  <c r="M34" i="105"/>
  <c r="M53" i="105" s="1"/>
  <c r="N34" i="105"/>
  <c r="N53" i="105" s="1"/>
  <c r="O34" i="105"/>
  <c r="O53" i="105" s="1"/>
  <c r="J53" i="105"/>
  <c r="L327" i="102"/>
  <c r="L329" i="102"/>
  <c r="L330" i="102"/>
  <c r="L331" i="102"/>
  <c r="L332" i="102"/>
  <c r="L333" i="102"/>
  <c r="L334" i="102"/>
  <c r="L335" i="102"/>
  <c r="L336" i="102"/>
  <c r="G333" i="102"/>
  <c r="H333" i="102"/>
  <c r="G334" i="102"/>
  <c r="H334" i="102"/>
  <c r="G335" i="102"/>
  <c r="H335" i="102"/>
  <c r="G336" i="102"/>
  <c r="H336" i="102"/>
  <c r="H332" i="102"/>
  <c r="G332" i="102"/>
  <c r="H327" i="102"/>
  <c r="H329" i="102"/>
  <c r="H330" i="102"/>
  <c r="H331" i="102"/>
  <c r="G327" i="102"/>
  <c r="G329" i="102"/>
  <c r="G330" i="102"/>
  <c r="G331" i="102"/>
  <c r="F327" i="102" l="1"/>
  <c r="F644" i="102"/>
  <c r="N55" i="102"/>
  <c r="F329" i="102"/>
  <c r="I329" i="102" s="1"/>
  <c r="F646" i="102"/>
  <c r="N57" i="102"/>
  <c r="I57" i="102"/>
  <c r="F102" i="102" s="1"/>
  <c r="F336" i="102"/>
  <c r="I336" i="102" s="1"/>
  <c r="F653" i="102"/>
  <c r="I64" i="102"/>
  <c r="F109" i="102" s="1"/>
  <c r="J334" i="102"/>
  <c r="J651" i="102"/>
  <c r="K334" i="102"/>
  <c r="K651" i="102"/>
  <c r="K330" i="102"/>
  <c r="K647" i="102"/>
  <c r="F332" i="102"/>
  <c r="F649" i="102"/>
  <c r="I60" i="102"/>
  <c r="F105" i="102" s="1"/>
  <c r="K650" i="102"/>
  <c r="K333" i="102"/>
  <c r="K646" i="102"/>
  <c r="K329" i="102"/>
  <c r="J329" i="102"/>
  <c r="J646" i="102"/>
  <c r="G326" i="102"/>
  <c r="G49" i="102"/>
  <c r="F334" i="102"/>
  <c r="I334" i="102" s="1"/>
  <c r="F651" i="102"/>
  <c r="I62" i="102"/>
  <c r="F107" i="102" s="1"/>
  <c r="J333" i="102"/>
  <c r="J650" i="102"/>
  <c r="H326" i="102"/>
  <c r="H49" i="102"/>
  <c r="J643" i="102"/>
  <c r="J326" i="102"/>
  <c r="J49" i="102"/>
  <c r="J652" i="102"/>
  <c r="J335" i="102"/>
  <c r="J327" i="102"/>
  <c r="J644" i="102"/>
  <c r="J336" i="102"/>
  <c r="J653" i="102"/>
  <c r="F326" i="102"/>
  <c r="F49" i="102"/>
  <c r="K332" i="102"/>
  <c r="K649" i="102"/>
  <c r="F331" i="102"/>
  <c r="I331" i="102" s="1"/>
  <c r="F648" i="102"/>
  <c r="N59" i="102"/>
  <c r="I59" i="102"/>
  <c r="F104" i="102" s="1"/>
  <c r="F333" i="102"/>
  <c r="I333" i="102" s="1"/>
  <c r="F650" i="102"/>
  <c r="I61" i="102"/>
  <c r="F106" i="102" s="1"/>
  <c r="J648" i="102"/>
  <c r="J331" i="102"/>
  <c r="L326" i="102"/>
  <c r="L49" i="102"/>
  <c r="J330" i="102"/>
  <c r="N330" i="102" s="1"/>
  <c r="J647" i="102"/>
  <c r="K336" i="102"/>
  <c r="K653" i="102"/>
  <c r="K327" i="102"/>
  <c r="K644" i="102"/>
  <c r="F330" i="102"/>
  <c r="I330" i="102" s="1"/>
  <c r="F647" i="102"/>
  <c r="N58" i="102"/>
  <c r="I58" i="102"/>
  <c r="F103" i="102" s="1"/>
  <c r="F335" i="102"/>
  <c r="I335" i="102" s="1"/>
  <c r="F652" i="102"/>
  <c r="I63" i="102"/>
  <c r="F108" i="102" s="1"/>
  <c r="J332" i="102"/>
  <c r="J649" i="102"/>
  <c r="K335" i="102"/>
  <c r="K652" i="102"/>
  <c r="K331" i="102"/>
  <c r="K648" i="102"/>
  <c r="K326" i="102"/>
  <c r="K643" i="102"/>
  <c r="K49" i="102"/>
  <c r="I332" i="102"/>
  <c r="I327" i="102"/>
  <c r="O36" i="105"/>
  <c r="O55" i="105" s="1"/>
  <c r="M36" i="105"/>
  <c r="M55" i="105" s="1"/>
  <c r="K470" i="102"/>
  <c r="K787" i="102"/>
  <c r="K868" i="102"/>
  <c r="K551" i="102"/>
  <c r="K742" i="102"/>
  <c r="K425" i="102"/>
  <c r="K823" i="102"/>
  <c r="K506" i="102"/>
  <c r="K778" i="102"/>
  <c r="K461" i="102"/>
  <c r="K603" i="102"/>
  <c r="M64" i="102"/>
  <c r="J109" i="102" s="1"/>
  <c r="K874" i="102"/>
  <c r="K557" i="102"/>
  <c r="K604" i="102"/>
  <c r="K733" i="102"/>
  <c r="K416" i="102"/>
  <c r="K875" i="102"/>
  <c r="K558" i="102"/>
  <c r="K605" i="102"/>
  <c r="N36" i="105"/>
  <c r="N55" i="105" s="1"/>
  <c r="K559" i="102"/>
  <c r="K876" i="102"/>
  <c r="K513" i="102"/>
  <c r="K830" i="102"/>
  <c r="L36" i="105"/>
  <c r="L55" i="105" s="1"/>
  <c r="K831" i="102"/>
  <c r="K514" i="102"/>
  <c r="K36" i="105"/>
  <c r="K55" i="105" s="1"/>
  <c r="K468" i="102"/>
  <c r="K785" i="102"/>
  <c r="K515" i="102"/>
  <c r="K832" i="102"/>
  <c r="K596" i="102"/>
  <c r="K469" i="102"/>
  <c r="K786" i="102"/>
  <c r="J36" i="105"/>
  <c r="J55" i="105" s="1"/>
  <c r="N64" i="102"/>
  <c r="N63" i="102"/>
  <c r="H647" i="102"/>
  <c r="G653" i="102"/>
  <c r="L416" i="102"/>
  <c r="L733" i="102"/>
  <c r="L464" i="102"/>
  <c r="L781" i="102"/>
  <c r="L828" i="102"/>
  <c r="L511" i="102"/>
  <c r="L875" i="102"/>
  <c r="L558" i="102"/>
  <c r="L605" i="102"/>
  <c r="L509" i="102"/>
  <c r="L826" i="102"/>
  <c r="H652" i="102"/>
  <c r="L649" i="102"/>
  <c r="L734" i="102"/>
  <c r="L417" i="102"/>
  <c r="L465" i="102"/>
  <c r="L782" i="102"/>
  <c r="L829" i="102"/>
  <c r="L512" i="102"/>
  <c r="L559" i="102"/>
  <c r="L876" i="102"/>
  <c r="L606" i="102"/>
  <c r="G648" i="102"/>
  <c r="G652" i="102"/>
  <c r="N62" i="102"/>
  <c r="L736" i="102"/>
  <c r="L419" i="102"/>
  <c r="L783" i="102"/>
  <c r="L466" i="102"/>
  <c r="L513" i="102"/>
  <c r="L830" i="102"/>
  <c r="L560" i="102"/>
  <c r="L877" i="102"/>
  <c r="G647" i="102"/>
  <c r="H651" i="102"/>
  <c r="L648" i="102"/>
  <c r="L737" i="102"/>
  <c r="L420" i="102"/>
  <c r="L467" i="102"/>
  <c r="L784" i="102"/>
  <c r="L514" i="102"/>
  <c r="L831" i="102"/>
  <c r="L878" i="102"/>
  <c r="L561" i="102"/>
  <c r="M55" i="102"/>
  <c r="J100" i="102" s="1"/>
  <c r="G646" i="102"/>
  <c r="G651" i="102"/>
  <c r="L738" i="102"/>
  <c r="L421" i="102"/>
  <c r="L468" i="102"/>
  <c r="L785" i="102"/>
  <c r="L832" i="102"/>
  <c r="L515" i="102"/>
  <c r="L596" i="102"/>
  <c r="L461" i="102"/>
  <c r="L778" i="102"/>
  <c r="G649" i="102"/>
  <c r="L653" i="102"/>
  <c r="L422" i="102"/>
  <c r="L739" i="102"/>
  <c r="L786" i="102"/>
  <c r="L469" i="102"/>
  <c r="L833" i="102"/>
  <c r="L516" i="102"/>
  <c r="L597" i="102"/>
  <c r="H650" i="102"/>
  <c r="L647" i="102"/>
  <c r="G643" i="102"/>
  <c r="H649" i="102"/>
  <c r="G650" i="102"/>
  <c r="L740" i="102"/>
  <c r="L423" i="102"/>
  <c r="L470" i="102"/>
  <c r="L787" i="102"/>
  <c r="L551" i="102"/>
  <c r="L868" i="102"/>
  <c r="L599" i="102"/>
  <c r="G644" i="102"/>
  <c r="H648" i="102"/>
  <c r="M63" i="102"/>
  <c r="J108" i="102" s="1"/>
  <c r="M108" i="102" s="1"/>
  <c r="J153" i="102" s="1"/>
  <c r="M153" i="102" s="1"/>
  <c r="J198" i="102" s="1"/>
  <c r="M198" i="102" s="1"/>
  <c r="J243" i="102" s="1"/>
  <c r="L652" i="102"/>
  <c r="L646" i="102"/>
  <c r="L424" i="102"/>
  <c r="L741" i="102"/>
  <c r="L471" i="102"/>
  <c r="L788" i="102"/>
  <c r="L552" i="102"/>
  <c r="L869" i="102"/>
  <c r="L600" i="102"/>
  <c r="L425" i="102"/>
  <c r="L742" i="102"/>
  <c r="L506" i="102"/>
  <c r="L823" i="102"/>
  <c r="L554" i="102"/>
  <c r="L871" i="102"/>
  <c r="L601" i="102"/>
  <c r="F643" i="102"/>
  <c r="H646" i="102"/>
  <c r="L651" i="102"/>
  <c r="L644" i="102"/>
  <c r="L426" i="102"/>
  <c r="L743" i="102"/>
  <c r="L824" i="102"/>
  <c r="L507" i="102"/>
  <c r="L555" i="102"/>
  <c r="L872" i="102"/>
  <c r="L602" i="102"/>
  <c r="L603" i="102"/>
  <c r="H644" i="102"/>
  <c r="L556" i="102"/>
  <c r="L873" i="102"/>
  <c r="H643" i="102"/>
  <c r="H653" i="102"/>
  <c r="L650" i="102"/>
  <c r="L643" i="102"/>
  <c r="L462" i="102"/>
  <c r="L779" i="102"/>
  <c r="L510" i="102"/>
  <c r="L827" i="102"/>
  <c r="L874" i="102"/>
  <c r="L557" i="102"/>
  <c r="L604" i="102"/>
  <c r="J17" i="105"/>
  <c r="M60" i="102"/>
  <c r="J105" i="102" s="1"/>
  <c r="M58" i="102"/>
  <c r="J103" i="102" s="1"/>
  <c r="M57" i="102"/>
  <c r="J102" i="102" s="1"/>
  <c r="M62" i="102"/>
  <c r="J107" i="102" s="1"/>
  <c r="N61" i="102"/>
  <c r="I54" i="102"/>
  <c r="F99" i="102" s="1"/>
  <c r="I55" i="102"/>
  <c r="F100" i="102" s="1"/>
  <c r="M54" i="102"/>
  <c r="J99" i="102" s="1"/>
  <c r="M99" i="102" s="1"/>
  <c r="J144" i="102" s="1"/>
  <c r="M144" i="102" s="1"/>
  <c r="J189" i="102" s="1"/>
  <c r="M189" i="102" s="1"/>
  <c r="J234" i="102" s="1"/>
  <c r="M234" i="102" s="1"/>
  <c r="J279" i="102" s="1"/>
  <c r="M59" i="102"/>
  <c r="M61" i="102"/>
  <c r="J106" i="102" s="1"/>
  <c r="M279" i="102" l="1"/>
  <c r="J913" i="102"/>
  <c r="M913" i="102" s="1"/>
  <c r="O59" i="102"/>
  <c r="J104" i="102"/>
  <c r="N336" i="102"/>
  <c r="N94" i="102"/>
  <c r="M329" i="102"/>
  <c r="O329" i="102" s="1"/>
  <c r="N332" i="102"/>
  <c r="O62" i="102"/>
  <c r="N331" i="102"/>
  <c r="O57" i="102"/>
  <c r="O60" i="102"/>
  <c r="O64" i="102"/>
  <c r="N326" i="102"/>
  <c r="N333" i="102"/>
  <c r="O63" i="102"/>
  <c r="M327" i="102"/>
  <c r="O327" i="102" s="1"/>
  <c r="O61" i="102"/>
  <c r="O58" i="102"/>
  <c r="I647" i="102"/>
  <c r="I326" i="102"/>
  <c r="I651" i="102"/>
  <c r="N334" i="102"/>
  <c r="M335" i="102"/>
  <c r="O335" i="102" s="1"/>
  <c r="M333" i="102"/>
  <c r="O333" i="102" s="1"/>
  <c r="M330" i="102"/>
  <c r="O330" i="102" s="1"/>
  <c r="I652" i="102"/>
  <c r="N329" i="102"/>
  <c r="M326" i="102"/>
  <c r="N335" i="102"/>
  <c r="N327" i="102"/>
  <c r="M332" i="102"/>
  <c r="O332" i="102" s="1"/>
  <c r="M331" i="102"/>
  <c r="O331" i="102" s="1"/>
  <c r="M334" i="102"/>
  <c r="O334" i="102" s="1"/>
  <c r="I649" i="102"/>
  <c r="M336" i="102"/>
  <c r="O336" i="102" s="1"/>
  <c r="M49" i="102"/>
  <c r="O55" i="102"/>
  <c r="K366" i="102"/>
  <c r="I650" i="102"/>
  <c r="I49" i="102"/>
  <c r="O54" i="102"/>
  <c r="I643" i="102"/>
  <c r="N49" i="102"/>
  <c r="I646" i="102"/>
  <c r="I648" i="102"/>
  <c r="I653" i="102"/>
  <c r="I644" i="102"/>
  <c r="M646" i="102"/>
  <c r="M644" i="102"/>
  <c r="M648" i="102"/>
  <c r="M643" i="102"/>
  <c r="M647" i="102"/>
  <c r="M649" i="102"/>
  <c r="N653" i="102"/>
  <c r="N650" i="102"/>
  <c r="N651" i="102"/>
  <c r="M651" i="102"/>
  <c r="N646" i="102"/>
  <c r="M688" i="102"/>
  <c r="N648" i="102"/>
  <c r="M653" i="102"/>
  <c r="M652" i="102"/>
  <c r="M650" i="102"/>
  <c r="N644" i="102"/>
  <c r="N652" i="102"/>
  <c r="N647" i="102"/>
  <c r="N643" i="102"/>
  <c r="N649" i="102"/>
  <c r="O326" i="102" l="1"/>
  <c r="N366" i="102"/>
  <c r="O646" i="102"/>
  <c r="N379" i="102"/>
  <c r="I379" i="102"/>
  <c r="N375" i="102"/>
  <c r="I378" i="102"/>
  <c r="N378" i="102"/>
  <c r="N377" i="102"/>
  <c r="N380" i="102"/>
  <c r="N372" i="102"/>
  <c r="N376" i="102"/>
  <c r="N374" i="102"/>
  <c r="N381" i="102"/>
  <c r="I381" i="102"/>
  <c r="I107" i="102"/>
  <c r="O49" i="102"/>
  <c r="O644" i="102"/>
  <c r="O643" i="102"/>
  <c r="O648" i="102"/>
  <c r="O651" i="102"/>
  <c r="O649" i="102"/>
  <c r="O647" i="102"/>
  <c r="J733" i="102"/>
  <c r="M733" i="102" s="1"/>
  <c r="J416" i="102"/>
  <c r="M416" i="102" s="1"/>
  <c r="O652" i="102"/>
  <c r="J742" i="102"/>
  <c r="M742" i="102" s="1"/>
  <c r="J425" i="102"/>
  <c r="M425" i="102" s="1"/>
  <c r="I696" i="102"/>
  <c r="N696" i="102"/>
  <c r="I695" i="102"/>
  <c r="N695" i="102"/>
  <c r="N693" i="102"/>
  <c r="O650" i="102"/>
  <c r="O653" i="102"/>
  <c r="I698" i="102"/>
  <c r="N698" i="102"/>
  <c r="N689" i="102"/>
  <c r="N697" i="102"/>
  <c r="M697" i="102"/>
  <c r="I109" i="102" l="1"/>
  <c r="F743" i="102"/>
  <c r="I743" i="102" s="1"/>
  <c r="F740" i="102"/>
  <c r="I740" i="102" s="1"/>
  <c r="I106" i="102"/>
  <c r="F426" i="102"/>
  <c r="I426" i="102" s="1"/>
  <c r="F94" i="102"/>
  <c r="F424" i="102"/>
  <c r="I424" i="102" s="1"/>
  <c r="F741" i="102"/>
  <c r="I741" i="102" s="1"/>
  <c r="F423" i="102"/>
  <c r="I423" i="102" s="1"/>
  <c r="N692" i="102"/>
  <c r="J778" i="102"/>
  <c r="J461" i="102"/>
  <c r="M461" i="102" s="1"/>
  <c r="N694" i="102"/>
  <c r="J787" i="102"/>
  <c r="J470" i="102"/>
  <c r="M470" i="102" s="1"/>
  <c r="N691" i="102"/>
  <c r="F151" i="102" l="1"/>
  <c r="F468" i="102" s="1"/>
  <c r="F152" i="102"/>
  <c r="F154" i="102"/>
  <c r="F471" i="102" s="1"/>
  <c r="N371" i="102"/>
  <c r="N688" i="102"/>
  <c r="J515" i="102"/>
  <c r="J832" i="102"/>
  <c r="M832" i="102" s="1"/>
  <c r="M778" i="102"/>
  <c r="M787" i="102"/>
  <c r="J506" i="102"/>
  <c r="J823" i="102"/>
  <c r="F785" i="102" l="1"/>
  <c r="I785" i="102" s="1"/>
  <c r="F788" i="102"/>
  <c r="I788" i="102" s="1"/>
  <c r="I152" i="102"/>
  <c r="F469" i="102"/>
  <c r="I469" i="102" s="1"/>
  <c r="F786" i="102"/>
  <c r="I786" i="102" s="1"/>
  <c r="I154" i="102"/>
  <c r="I151" i="102"/>
  <c r="M506" i="102"/>
  <c r="I468" i="102"/>
  <c r="I471" i="102"/>
  <c r="M515" i="102"/>
  <c r="M823" i="102"/>
  <c r="J551" i="102"/>
  <c r="M551" i="102" s="1"/>
  <c r="J868" i="102"/>
  <c r="J560" i="102"/>
  <c r="J877" i="102"/>
  <c r="F197" i="102" l="1"/>
  <c r="F199" i="102"/>
  <c r="F196" i="102"/>
  <c r="F513" i="102" s="1"/>
  <c r="J596" i="102"/>
  <c r="M596" i="102" s="1"/>
  <c r="M868" i="102"/>
  <c r="F833" i="102" l="1"/>
  <c r="I833" i="102" s="1"/>
  <c r="I199" i="102"/>
  <c r="F516" i="102"/>
  <c r="F831" i="102"/>
  <c r="I831" i="102" s="1"/>
  <c r="I197" i="102"/>
  <c r="F514" i="102"/>
  <c r="I514" i="102" s="1"/>
  <c r="F830" i="102"/>
  <c r="I196" i="102"/>
  <c r="I513" i="102"/>
  <c r="I830" i="102" l="1"/>
  <c r="F241" i="102"/>
  <c r="F558" i="102" s="1"/>
  <c r="I516" i="102"/>
  <c r="F242" i="102"/>
  <c r="F244" i="102"/>
  <c r="I244" i="102" l="1"/>
  <c r="F878" i="102"/>
  <c r="I878" i="102" s="1"/>
  <c r="F876" i="102"/>
  <c r="I876" i="102" s="1"/>
  <c r="I242" i="102"/>
  <c r="F559" i="102"/>
  <c r="I559" i="102" s="1"/>
  <c r="I241" i="102"/>
  <c r="F875" i="102"/>
  <c r="F561" i="102"/>
  <c r="I558" i="102"/>
  <c r="I561" i="102" l="1"/>
  <c r="F286" i="102"/>
  <c r="F603" i="102" s="1"/>
  <c r="I875" i="102"/>
  <c r="F287" i="102"/>
  <c r="F289" i="102"/>
  <c r="F923" i="102" l="1"/>
  <c r="I289" i="102"/>
  <c r="I287" i="102"/>
  <c r="F921" i="102"/>
  <c r="F604" i="102"/>
  <c r="I604" i="102" s="1"/>
  <c r="F606" i="102"/>
  <c r="I606" i="102" s="1"/>
  <c r="I286" i="102"/>
  <c r="F920" i="102"/>
  <c r="I603" i="102"/>
  <c r="I921" i="102" l="1"/>
  <c r="I920" i="102"/>
  <c r="I923" i="102"/>
  <c r="L953" i="176"/>
  <c r="J953" i="176"/>
  <c r="H953" i="176"/>
  <c r="G953" i="176"/>
  <c r="F953" i="176"/>
  <c r="N952" i="176"/>
  <c r="I952" i="176"/>
  <c r="K952" i="176" s="1"/>
  <c r="O952" i="176" s="1"/>
  <c r="N951" i="176"/>
  <c r="I951" i="176"/>
  <c r="K951" i="176" s="1"/>
  <c r="N950" i="176"/>
  <c r="I950" i="176"/>
  <c r="K950" i="176" s="1"/>
  <c r="N949" i="176"/>
  <c r="N315" i="176" s="1"/>
  <c r="I949" i="176"/>
  <c r="K949" i="176" s="1"/>
  <c r="N948" i="176"/>
  <c r="I948" i="176"/>
  <c r="K948" i="176" s="1"/>
  <c r="N947" i="176"/>
  <c r="K947" i="176"/>
  <c r="M947" i="176" s="1"/>
  <c r="I947" i="176"/>
  <c r="N945" i="176"/>
  <c r="I945" i="176"/>
  <c r="K945" i="176" s="1"/>
  <c r="N944" i="176"/>
  <c r="I944" i="176"/>
  <c r="K944" i="176" s="1"/>
  <c r="O944" i="176" s="1"/>
  <c r="N943" i="176"/>
  <c r="I943" i="176"/>
  <c r="K943" i="176" s="1"/>
  <c r="N942" i="176"/>
  <c r="I942" i="176"/>
  <c r="N940" i="176"/>
  <c r="I940" i="176"/>
  <c r="K940" i="176" s="1"/>
  <c r="N939" i="176"/>
  <c r="I939" i="176"/>
  <c r="N937" i="176"/>
  <c r="I937" i="176"/>
  <c r="K937" i="176" s="1"/>
  <c r="N936" i="176"/>
  <c r="I936" i="176"/>
  <c r="K936" i="176" s="1"/>
  <c r="N935" i="176"/>
  <c r="N301" i="176" s="1"/>
  <c r="I935" i="176"/>
  <c r="K935" i="176" s="1"/>
  <c r="N934" i="176"/>
  <c r="I934" i="176"/>
  <c r="N933" i="176"/>
  <c r="N299" i="176" s="1"/>
  <c r="I933" i="176"/>
  <c r="N931" i="176"/>
  <c r="K931" i="176"/>
  <c r="M931" i="176" s="1"/>
  <c r="O931" i="176" s="1"/>
  <c r="I931" i="176"/>
  <c r="N930" i="176"/>
  <c r="I930" i="176"/>
  <c r="N929" i="176"/>
  <c r="I929" i="176"/>
  <c r="K929" i="176" s="1"/>
  <c r="M929" i="176" s="1"/>
  <c r="O929" i="176" s="1"/>
  <c r="N928" i="176"/>
  <c r="I928" i="176"/>
  <c r="K928" i="176" s="1"/>
  <c r="M928" i="176" s="1"/>
  <c r="O928" i="176" s="1"/>
  <c r="N927" i="176"/>
  <c r="I927" i="176"/>
  <c r="N926" i="176"/>
  <c r="I926" i="176"/>
  <c r="N924" i="176"/>
  <c r="I924" i="176"/>
  <c r="N923" i="176"/>
  <c r="I923" i="176"/>
  <c r="N921" i="176"/>
  <c r="N287" i="176" s="1"/>
  <c r="I921" i="176"/>
  <c r="I287" i="176" s="1"/>
  <c r="N919" i="176"/>
  <c r="I919" i="176"/>
  <c r="K919" i="176" s="1"/>
  <c r="M919" i="176" s="1"/>
  <c r="N918" i="176"/>
  <c r="I918" i="176"/>
  <c r="N917" i="176"/>
  <c r="I917" i="176"/>
  <c r="N916" i="176"/>
  <c r="I916" i="176"/>
  <c r="K916" i="176" s="1"/>
  <c r="M916" i="176" s="1"/>
  <c r="O916" i="176" s="1"/>
  <c r="N914" i="176"/>
  <c r="N280" i="176" s="1"/>
  <c r="I914" i="176"/>
  <c r="N913" i="176"/>
  <c r="N279" i="176" s="1"/>
  <c r="K913" i="176"/>
  <c r="M913" i="176" s="1"/>
  <c r="I913" i="176"/>
  <c r="L908" i="176"/>
  <c r="J908" i="176"/>
  <c r="H908" i="176"/>
  <c r="G908" i="176"/>
  <c r="F908" i="176"/>
  <c r="N907" i="176"/>
  <c r="I907" i="176"/>
  <c r="K907" i="176" s="1"/>
  <c r="N906" i="176"/>
  <c r="I906" i="176"/>
  <c r="K906" i="176" s="1"/>
  <c r="N905" i="176"/>
  <c r="K905" i="176"/>
  <c r="O905" i="176" s="1"/>
  <c r="I905" i="176"/>
  <c r="N904" i="176"/>
  <c r="I904" i="176"/>
  <c r="K904" i="176" s="1"/>
  <c r="N903" i="176"/>
  <c r="K903" i="176"/>
  <c r="I903" i="176"/>
  <c r="N902" i="176"/>
  <c r="I902" i="176"/>
  <c r="K902" i="176" s="1"/>
  <c r="N900" i="176"/>
  <c r="I900" i="176"/>
  <c r="K900" i="176" s="1"/>
  <c r="N899" i="176"/>
  <c r="N265" i="176" s="1"/>
  <c r="I899" i="176"/>
  <c r="N898" i="176"/>
  <c r="I898" i="176"/>
  <c r="K898" i="176" s="1"/>
  <c r="N897" i="176"/>
  <c r="I897" i="176"/>
  <c r="K897" i="176" s="1"/>
  <c r="O897" i="176" s="1"/>
  <c r="N895" i="176"/>
  <c r="I895" i="176"/>
  <c r="K895" i="176" s="1"/>
  <c r="N894" i="176"/>
  <c r="I894" i="176"/>
  <c r="K894" i="176" s="1"/>
  <c r="N892" i="176"/>
  <c r="I892" i="176"/>
  <c r="K892" i="176" s="1"/>
  <c r="K258" i="176" s="1"/>
  <c r="N891" i="176"/>
  <c r="I891" i="176"/>
  <c r="K891" i="176" s="1"/>
  <c r="O891" i="176" s="1"/>
  <c r="N890" i="176"/>
  <c r="I890" i="176"/>
  <c r="K890" i="176" s="1"/>
  <c r="M890" i="176" s="1"/>
  <c r="O890" i="176" s="1"/>
  <c r="N889" i="176"/>
  <c r="I889" i="176"/>
  <c r="N888" i="176"/>
  <c r="I888" i="176"/>
  <c r="N886" i="176"/>
  <c r="I886" i="176"/>
  <c r="I252" i="176" s="1"/>
  <c r="N885" i="176"/>
  <c r="N251" i="176" s="1"/>
  <c r="I885" i="176"/>
  <c r="N884" i="176"/>
  <c r="I884" i="176"/>
  <c r="N883" i="176"/>
  <c r="I883" i="176"/>
  <c r="N882" i="176"/>
  <c r="K882" i="176"/>
  <c r="M882" i="176" s="1"/>
  <c r="I882" i="176"/>
  <c r="N881" i="176"/>
  <c r="I881" i="176"/>
  <c r="I247" i="176" s="1"/>
  <c r="N879" i="176"/>
  <c r="I879" i="176"/>
  <c r="K879" i="176" s="1"/>
  <c r="N878" i="176"/>
  <c r="I878" i="176"/>
  <c r="N876" i="176"/>
  <c r="I876" i="176"/>
  <c r="N874" i="176"/>
  <c r="K874" i="176"/>
  <c r="M874" i="176" s="1"/>
  <c r="O874" i="176" s="1"/>
  <c r="I874" i="176"/>
  <c r="N873" i="176"/>
  <c r="I873" i="176"/>
  <c r="K873" i="176" s="1"/>
  <c r="M873" i="176" s="1"/>
  <c r="N872" i="176"/>
  <c r="N238" i="176" s="1"/>
  <c r="I872" i="176"/>
  <c r="K872" i="176" s="1"/>
  <c r="N871" i="176"/>
  <c r="I871" i="176"/>
  <c r="N869" i="176"/>
  <c r="I869" i="176"/>
  <c r="K869" i="176" s="1"/>
  <c r="N868" i="176"/>
  <c r="K868" i="176"/>
  <c r="M868" i="176" s="1"/>
  <c r="I868" i="176"/>
  <c r="L863" i="176"/>
  <c r="J863" i="176"/>
  <c r="H863" i="176"/>
  <c r="G863" i="176"/>
  <c r="F863" i="176"/>
  <c r="N862" i="176"/>
  <c r="I862" i="176"/>
  <c r="K862" i="176" s="1"/>
  <c r="N861" i="176"/>
  <c r="I861" i="176"/>
  <c r="K861" i="176" s="1"/>
  <c r="N860" i="176"/>
  <c r="I860" i="176"/>
  <c r="K860" i="176" s="1"/>
  <c r="N859" i="176"/>
  <c r="I859" i="176"/>
  <c r="I225" i="176" s="1"/>
  <c r="N858" i="176"/>
  <c r="N224" i="176" s="1"/>
  <c r="I858" i="176"/>
  <c r="K858" i="176" s="1"/>
  <c r="M858" i="176" s="1"/>
  <c r="N857" i="176"/>
  <c r="I857" i="176"/>
  <c r="K857" i="176" s="1"/>
  <c r="N855" i="176"/>
  <c r="N221" i="176" s="1"/>
  <c r="I855" i="176"/>
  <c r="K855" i="176" s="1"/>
  <c r="N854" i="176"/>
  <c r="I854" i="176"/>
  <c r="K854" i="176" s="1"/>
  <c r="N853" i="176"/>
  <c r="I853" i="176"/>
  <c r="K853" i="176" s="1"/>
  <c r="O853" i="176" s="1"/>
  <c r="N852" i="176"/>
  <c r="K852" i="176"/>
  <c r="M852" i="176" s="1"/>
  <c r="I852" i="176"/>
  <c r="N850" i="176"/>
  <c r="I850" i="176"/>
  <c r="K850" i="176" s="1"/>
  <c r="N849" i="176"/>
  <c r="N215" i="176" s="1"/>
  <c r="I849" i="176"/>
  <c r="K849" i="176" s="1"/>
  <c r="M849" i="176" s="1"/>
  <c r="N847" i="176"/>
  <c r="I847" i="176"/>
  <c r="K847" i="176" s="1"/>
  <c r="N846" i="176"/>
  <c r="I846" i="176"/>
  <c r="N845" i="176"/>
  <c r="N211" i="176" s="1"/>
  <c r="I845" i="176"/>
  <c r="N844" i="176"/>
  <c r="I844" i="176"/>
  <c r="N843" i="176"/>
  <c r="I843" i="176"/>
  <c r="K843" i="176" s="1"/>
  <c r="M843" i="176" s="1"/>
  <c r="O843" i="176" s="1"/>
  <c r="N841" i="176"/>
  <c r="I841" i="176"/>
  <c r="N840" i="176"/>
  <c r="I840" i="176"/>
  <c r="K840" i="176" s="1"/>
  <c r="M840" i="176" s="1"/>
  <c r="O840" i="176" s="1"/>
  <c r="N839" i="176"/>
  <c r="I839" i="176"/>
  <c r="I205" i="176" s="1"/>
  <c r="N838" i="176"/>
  <c r="K838" i="176"/>
  <c r="M838" i="176" s="1"/>
  <c r="I838" i="176"/>
  <c r="N837" i="176"/>
  <c r="I837" i="176"/>
  <c r="K837" i="176" s="1"/>
  <c r="M837" i="176" s="1"/>
  <c r="O837" i="176" s="1"/>
  <c r="N836" i="176"/>
  <c r="I836" i="176"/>
  <c r="N834" i="176"/>
  <c r="I834" i="176"/>
  <c r="K834" i="176" s="1"/>
  <c r="N833" i="176"/>
  <c r="I833" i="176"/>
  <c r="K833" i="176" s="1"/>
  <c r="M833" i="176" s="1"/>
  <c r="O833" i="176" s="1"/>
  <c r="N831" i="176"/>
  <c r="I831" i="176"/>
  <c r="I197" i="176" s="1"/>
  <c r="N829" i="176"/>
  <c r="I829" i="176"/>
  <c r="N828" i="176"/>
  <c r="I828" i="176"/>
  <c r="N827" i="176"/>
  <c r="K827" i="176"/>
  <c r="M827" i="176" s="1"/>
  <c r="O827" i="176" s="1"/>
  <c r="I827" i="176"/>
  <c r="N826" i="176"/>
  <c r="I826" i="176"/>
  <c r="N824" i="176"/>
  <c r="I824" i="176"/>
  <c r="I190" i="176" s="1"/>
  <c r="N823" i="176"/>
  <c r="I823" i="176"/>
  <c r="L818" i="176"/>
  <c r="J818" i="176"/>
  <c r="H818" i="176"/>
  <c r="G818" i="176"/>
  <c r="F818" i="176"/>
  <c r="N817" i="176"/>
  <c r="I817" i="176"/>
  <c r="K817" i="176" s="1"/>
  <c r="N816" i="176"/>
  <c r="I816" i="176"/>
  <c r="K816" i="176" s="1"/>
  <c r="N815" i="176"/>
  <c r="N181" i="176" s="1"/>
  <c r="I815" i="176"/>
  <c r="K815" i="176" s="1"/>
  <c r="N814" i="176"/>
  <c r="I814" i="176"/>
  <c r="K814" i="176" s="1"/>
  <c r="N813" i="176"/>
  <c r="I813" i="176"/>
  <c r="K813" i="176" s="1"/>
  <c r="N812" i="176"/>
  <c r="I812" i="176"/>
  <c r="N810" i="176"/>
  <c r="I810" i="176"/>
  <c r="K810" i="176" s="1"/>
  <c r="O810" i="176" s="1"/>
  <c r="N809" i="176"/>
  <c r="N175" i="176" s="1"/>
  <c r="I809" i="176"/>
  <c r="K809" i="176" s="1"/>
  <c r="N808" i="176"/>
  <c r="I808" i="176"/>
  <c r="K808" i="176" s="1"/>
  <c r="O808" i="176" s="1"/>
  <c r="N807" i="176"/>
  <c r="I807" i="176"/>
  <c r="K807" i="176" s="1"/>
  <c r="N805" i="176"/>
  <c r="I805" i="176"/>
  <c r="K805" i="176" s="1"/>
  <c r="N804" i="176"/>
  <c r="I804" i="176"/>
  <c r="K804" i="176" s="1"/>
  <c r="M804" i="176" s="1"/>
  <c r="N802" i="176"/>
  <c r="I802" i="176"/>
  <c r="K802" i="176" s="1"/>
  <c r="N801" i="176"/>
  <c r="N167" i="176" s="1"/>
  <c r="K801" i="176"/>
  <c r="O801" i="176" s="1"/>
  <c r="I801" i="176"/>
  <c r="N800" i="176"/>
  <c r="I800" i="176"/>
  <c r="K800" i="176" s="1"/>
  <c r="M800" i="176" s="1"/>
  <c r="O800" i="176" s="1"/>
  <c r="N799" i="176"/>
  <c r="I799" i="176"/>
  <c r="N798" i="176"/>
  <c r="I798" i="176"/>
  <c r="N796" i="176"/>
  <c r="I796" i="176"/>
  <c r="K796" i="176" s="1"/>
  <c r="M796" i="176" s="1"/>
  <c r="N795" i="176"/>
  <c r="K795" i="176"/>
  <c r="I795" i="176"/>
  <c r="N794" i="176"/>
  <c r="I794" i="176"/>
  <c r="N793" i="176"/>
  <c r="I793" i="176"/>
  <c r="N792" i="176"/>
  <c r="I792" i="176"/>
  <c r="N791" i="176"/>
  <c r="I791" i="176"/>
  <c r="K791" i="176" s="1"/>
  <c r="M791" i="176" s="1"/>
  <c r="N789" i="176"/>
  <c r="N155" i="176" s="1"/>
  <c r="I789" i="176"/>
  <c r="N788" i="176"/>
  <c r="N154" i="176" s="1"/>
  <c r="I788" i="176"/>
  <c r="N786" i="176"/>
  <c r="I786" i="176"/>
  <c r="K786" i="176" s="1"/>
  <c r="M786" i="176" s="1"/>
  <c r="O786" i="176" s="1"/>
  <c r="N784" i="176"/>
  <c r="K784" i="176"/>
  <c r="M784" i="176" s="1"/>
  <c r="O784" i="176" s="1"/>
  <c r="I784" i="176"/>
  <c r="N783" i="176"/>
  <c r="I783" i="176"/>
  <c r="N782" i="176"/>
  <c r="I782" i="176"/>
  <c r="N781" i="176"/>
  <c r="I781" i="176"/>
  <c r="N779" i="176"/>
  <c r="I779" i="176"/>
  <c r="K779" i="176" s="1"/>
  <c r="M779" i="176" s="1"/>
  <c r="O779" i="176" s="1"/>
  <c r="N778" i="176"/>
  <c r="I778" i="176"/>
  <c r="K778" i="176" s="1"/>
  <c r="L773" i="176"/>
  <c r="J773" i="176"/>
  <c r="H773" i="176"/>
  <c r="G773" i="176"/>
  <c r="F773" i="176"/>
  <c r="N772" i="176"/>
  <c r="N138" i="176" s="1"/>
  <c r="M772" i="176"/>
  <c r="K772" i="176"/>
  <c r="O772" i="176" s="1"/>
  <c r="I772" i="176"/>
  <c r="N771" i="176"/>
  <c r="K771" i="176"/>
  <c r="M771" i="176" s="1"/>
  <c r="I771" i="176"/>
  <c r="N770" i="176"/>
  <c r="I770" i="176"/>
  <c r="N769" i="176"/>
  <c r="I769" i="176"/>
  <c r="K769" i="176" s="1"/>
  <c r="M769" i="176" s="1"/>
  <c r="N768" i="176"/>
  <c r="I768" i="176"/>
  <c r="N767" i="176"/>
  <c r="I767" i="176"/>
  <c r="K767" i="176" s="1"/>
  <c r="N765" i="176"/>
  <c r="I765" i="176"/>
  <c r="K765" i="176" s="1"/>
  <c r="N764" i="176"/>
  <c r="I764" i="176"/>
  <c r="K764" i="176" s="1"/>
  <c r="N763" i="176"/>
  <c r="I763" i="176"/>
  <c r="K763" i="176" s="1"/>
  <c r="N762" i="176"/>
  <c r="N128" i="176" s="1"/>
  <c r="I762" i="176"/>
  <c r="K762" i="176" s="1"/>
  <c r="N760" i="176"/>
  <c r="I760" i="176"/>
  <c r="N759" i="176"/>
  <c r="N125" i="176" s="1"/>
  <c r="I759" i="176"/>
  <c r="K759" i="176" s="1"/>
  <c r="N757" i="176"/>
  <c r="I757" i="176"/>
  <c r="K757" i="176" s="1"/>
  <c r="N756" i="176"/>
  <c r="I756" i="176"/>
  <c r="K756" i="176" s="1"/>
  <c r="N755" i="176"/>
  <c r="N121" i="176" s="1"/>
  <c r="I755" i="176"/>
  <c r="K755" i="176" s="1"/>
  <c r="M755" i="176" s="1"/>
  <c r="O755" i="176" s="1"/>
  <c r="N754" i="176"/>
  <c r="I754" i="176"/>
  <c r="K754" i="176" s="1"/>
  <c r="M754" i="176" s="1"/>
  <c r="O754" i="176" s="1"/>
  <c r="N753" i="176"/>
  <c r="I753" i="176"/>
  <c r="K753" i="176" s="1"/>
  <c r="M753" i="176" s="1"/>
  <c r="O753" i="176" s="1"/>
  <c r="N751" i="176"/>
  <c r="I751" i="176"/>
  <c r="K751" i="176" s="1"/>
  <c r="M751" i="176" s="1"/>
  <c r="O751" i="176" s="1"/>
  <c r="N750" i="176"/>
  <c r="I750" i="176"/>
  <c r="N749" i="176"/>
  <c r="I749" i="176"/>
  <c r="O748" i="176"/>
  <c r="N748" i="176"/>
  <c r="N114" i="176" s="1"/>
  <c r="K748" i="176"/>
  <c r="M748" i="176" s="1"/>
  <c r="I748" i="176"/>
  <c r="N747" i="176"/>
  <c r="I747" i="176"/>
  <c r="N746" i="176"/>
  <c r="I746" i="176"/>
  <c r="K746" i="176" s="1"/>
  <c r="M746" i="176" s="1"/>
  <c r="O746" i="176" s="1"/>
  <c r="N744" i="176"/>
  <c r="I744" i="176"/>
  <c r="N743" i="176"/>
  <c r="I743" i="176"/>
  <c r="I109" i="176" s="1"/>
  <c r="N741" i="176"/>
  <c r="N107" i="176" s="1"/>
  <c r="I741" i="176"/>
  <c r="K741" i="176" s="1"/>
  <c r="M741" i="176" s="1"/>
  <c r="O741" i="176" s="1"/>
  <c r="N739" i="176"/>
  <c r="I739" i="176"/>
  <c r="N738" i="176"/>
  <c r="K738" i="176"/>
  <c r="M738" i="176" s="1"/>
  <c r="O738" i="176" s="1"/>
  <c r="I738" i="176"/>
  <c r="N737" i="176"/>
  <c r="I737" i="176"/>
  <c r="K737" i="176" s="1"/>
  <c r="M737" i="176" s="1"/>
  <c r="O737" i="176" s="1"/>
  <c r="N736" i="176"/>
  <c r="I736" i="176"/>
  <c r="N734" i="176"/>
  <c r="I734" i="176"/>
  <c r="I100" i="176" s="1"/>
  <c r="N733" i="176"/>
  <c r="I733" i="176"/>
  <c r="L728" i="176"/>
  <c r="J728" i="176"/>
  <c r="H728" i="176"/>
  <c r="G728" i="176"/>
  <c r="F728" i="176"/>
  <c r="N727" i="176"/>
  <c r="I727" i="176"/>
  <c r="K727" i="176" s="1"/>
  <c r="O727" i="176" s="1"/>
  <c r="N726" i="176"/>
  <c r="N92" i="176" s="1"/>
  <c r="I726" i="176"/>
  <c r="K726" i="176" s="1"/>
  <c r="N725" i="176"/>
  <c r="I725" i="176"/>
  <c r="K725" i="176" s="1"/>
  <c r="O725" i="176" s="1"/>
  <c r="N724" i="176"/>
  <c r="I724" i="176"/>
  <c r="K724" i="176" s="1"/>
  <c r="N723" i="176"/>
  <c r="I723" i="176"/>
  <c r="K723" i="176" s="1"/>
  <c r="O723" i="176" s="1"/>
  <c r="N722" i="176"/>
  <c r="I722" i="176"/>
  <c r="K722" i="176" s="1"/>
  <c r="N720" i="176"/>
  <c r="I720" i="176"/>
  <c r="K720" i="176" s="1"/>
  <c r="O720" i="176" s="1"/>
  <c r="N719" i="176"/>
  <c r="N85" i="176" s="1"/>
  <c r="I719" i="176"/>
  <c r="K719" i="176" s="1"/>
  <c r="M719" i="176" s="1"/>
  <c r="N718" i="176"/>
  <c r="I718" i="176"/>
  <c r="K718" i="176" s="1"/>
  <c r="N717" i="176"/>
  <c r="N83" i="176" s="1"/>
  <c r="I717" i="176"/>
  <c r="K717" i="176" s="1"/>
  <c r="N715" i="176"/>
  <c r="I715" i="176"/>
  <c r="K715" i="176" s="1"/>
  <c r="N714" i="176"/>
  <c r="I714" i="176"/>
  <c r="K714" i="176" s="1"/>
  <c r="N712" i="176"/>
  <c r="N78" i="176" s="1"/>
  <c r="I712" i="176"/>
  <c r="K712" i="176" s="1"/>
  <c r="O712" i="176" s="1"/>
  <c r="N711" i="176"/>
  <c r="I711" i="176"/>
  <c r="K711" i="176" s="1"/>
  <c r="N710" i="176"/>
  <c r="I710" i="176"/>
  <c r="K710" i="176" s="1"/>
  <c r="M710" i="176" s="1"/>
  <c r="N709" i="176"/>
  <c r="I709" i="176"/>
  <c r="K709" i="176" s="1"/>
  <c r="M709" i="176" s="1"/>
  <c r="O709" i="176" s="1"/>
  <c r="N708" i="176"/>
  <c r="I708" i="176"/>
  <c r="K708" i="176" s="1"/>
  <c r="M708" i="176" s="1"/>
  <c r="O708" i="176" s="1"/>
  <c r="N706" i="176"/>
  <c r="I706" i="176"/>
  <c r="K706" i="176" s="1"/>
  <c r="N705" i="176"/>
  <c r="I705" i="176"/>
  <c r="K705" i="176" s="1"/>
  <c r="M705" i="176" s="1"/>
  <c r="O705" i="176" s="1"/>
  <c r="N704" i="176"/>
  <c r="I704" i="176"/>
  <c r="K704" i="176" s="1"/>
  <c r="M704" i="176" s="1"/>
  <c r="O704" i="176" s="1"/>
  <c r="N703" i="176"/>
  <c r="I703" i="176"/>
  <c r="N702" i="176"/>
  <c r="I702" i="176"/>
  <c r="K702" i="176" s="1"/>
  <c r="M702" i="176" s="1"/>
  <c r="O702" i="176" s="1"/>
  <c r="N701" i="176"/>
  <c r="I701" i="176"/>
  <c r="I67" i="176" s="1"/>
  <c r="N699" i="176"/>
  <c r="I699" i="176"/>
  <c r="N698" i="176"/>
  <c r="K698" i="176"/>
  <c r="M698" i="176" s="1"/>
  <c r="I698" i="176"/>
  <c r="N696" i="176"/>
  <c r="I696" i="176"/>
  <c r="N694" i="176"/>
  <c r="I694" i="176"/>
  <c r="N693" i="176"/>
  <c r="I693" i="176"/>
  <c r="K693" i="176" s="1"/>
  <c r="M693" i="176" s="1"/>
  <c r="O693" i="176" s="1"/>
  <c r="N692" i="176"/>
  <c r="I692" i="176"/>
  <c r="N691" i="176"/>
  <c r="K691" i="176"/>
  <c r="M691" i="176" s="1"/>
  <c r="O691" i="176" s="1"/>
  <c r="I691" i="176"/>
  <c r="N689" i="176"/>
  <c r="I689" i="176"/>
  <c r="K689" i="176" s="1"/>
  <c r="M689" i="176" s="1"/>
  <c r="O689" i="176" s="1"/>
  <c r="N688" i="176"/>
  <c r="I688" i="176"/>
  <c r="L683" i="176"/>
  <c r="J683" i="176"/>
  <c r="H683" i="176"/>
  <c r="G683" i="176"/>
  <c r="F683" i="176"/>
  <c r="O682" i="176"/>
  <c r="N682" i="176"/>
  <c r="N48" i="176" s="1"/>
  <c r="I682" i="176"/>
  <c r="K682" i="176" s="1"/>
  <c r="M682" i="176" s="1"/>
  <c r="N681" i="176"/>
  <c r="I681" i="176"/>
  <c r="K681" i="176" s="1"/>
  <c r="N680" i="176"/>
  <c r="I680" i="176"/>
  <c r="N679" i="176"/>
  <c r="N45" i="176" s="1"/>
  <c r="I679" i="176"/>
  <c r="K679" i="176" s="1"/>
  <c r="K45" i="176" s="1"/>
  <c r="N678" i="176"/>
  <c r="K678" i="176"/>
  <c r="I678" i="176"/>
  <c r="N677" i="176"/>
  <c r="K677" i="176"/>
  <c r="K43" i="176" s="1"/>
  <c r="I677" i="176"/>
  <c r="N675" i="176"/>
  <c r="I675" i="176"/>
  <c r="K675" i="176" s="1"/>
  <c r="O675" i="176" s="1"/>
  <c r="N674" i="176"/>
  <c r="I674" i="176"/>
  <c r="K674" i="176" s="1"/>
  <c r="N673" i="176"/>
  <c r="I673" i="176"/>
  <c r="K673" i="176" s="1"/>
  <c r="O673" i="176" s="1"/>
  <c r="N672" i="176"/>
  <c r="I672" i="176"/>
  <c r="K672" i="176" s="1"/>
  <c r="N670" i="176"/>
  <c r="I670" i="176"/>
  <c r="K670" i="176" s="1"/>
  <c r="N669" i="176"/>
  <c r="I669" i="176"/>
  <c r="K669" i="176" s="1"/>
  <c r="N667" i="176"/>
  <c r="I667" i="176"/>
  <c r="K667" i="176" s="1"/>
  <c r="N666" i="176"/>
  <c r="I666" i="176"/>
  <c r="K666" i="176" s="1"/>
  <c r="O666" i="176" s="1"/>
  <c r="N665" i="176"/>
  <c r="K665" i="176"/>
  <c r="M665" i="176" s="1"/>
  <c r="O665" i="176" s="1"/>
  <c r="I665" i="176"/>
  <c r="N664" i="176"/>
  <c r="I664" i="176"/>
  <c r="K664" i="176" s="1"/>
  <c r="M664" i="176" s="1"/>
  <c r="N663" i="176"/>
  <c r="I663" i="176"/>
  <c r="K663" i="176" s="1"/>
  <c r="M663" i="176" s="1"/>
  <c r="N661" i="176"/>
  <c r="I661" i="176"/>
  <c r="K661" i="176" s="1"/>
  <c r="M661" i="176" s="1"/>
  <c r="O661" i="176" s="1"/>
  <c r="N660" i="176"/>
  <c r="I660" i="176"/>
  <c r="K660" i="176" s="1"/>
  <c r="M660" i="176" s="1"/>
  <c r="O660" i="176" s="1"/>
  <c r="N659" i="176"/>
  <c r="I659" i="176"/>
  <c r="N658" i="176"/>
  <c r="I658" i="176"/>
  <c r="K658" i="176" s="1"/>
  <c r="M658" i="176" s="1"/>
  <c r="O658" i="176" s="1"/>
  <c r="N657" i="176"/>
  <c r="K657" i="176"/>
  <c r="M657" i="176" s="1"/>
  <c r="O657" i="176" s="1"/>
  <c r="I657" i="176"/>
  <c r="N656" i="176"/>
  <c r="I656" i="176"/>
  <c r="N654" i="176"/>
  <c r="I654" i="176"/>
  <c r="N653" i="176"/>
  <c r="I653" i="176"/>
  <c r="N651" i="176"/>
  <c r="I651" i="176"/>
  <c r="N649" i="176"/>
  <c r="I649" i="176"/>
  <c r="K649" i="176" s="1"/>
  <c r="N648" i="176"/>
  <c r="I648" i="176"/>
  <c r="K648" i="176" s="1"/>
  <c r="M648" i="176" s="1"/>
  <c r="N647" i="176"/>
  <c r="I647" i="176"/>
  <c r="N646" i="176"/>
  <c r="I646" i="176"/>
  <c r="N644" i="176"/>
  <c r="I644" i="176"/>
  <c r="K644" i="176" s="1"/>
  <c r="M644" i="176" s="1"/>
  <c r="O644" i="176" s="1"/>
  <c r="N643" i="176"/>
  <c r="I643" i="176"/>
  <c r="K643" i="176" s="1"/>
  <c r="M643" i="176" s="1"/>
  <c r="L636" i="176"/>
  <c r="J636" i="176"/>
  <c r="H636" i="176"/>
  <c r="G636" i="176"/>
  <c r="F636" i="176"/>
  <c r="N635" i="176"/>
  <c r="I635" i="176"/>
  <c r="K635" i="176" s="1"/>
  <c r="N634" i="176"/>
  <c r="N317" i="176" s="1"/>
  <c r="I634" i="176"/>
  <c r="I317" i="176" s="1"/>
  <c r="N633" i="176"/>
  <c r="I633" i="176"/>
  <c r="N632" i="176"/>
  <c r="I632" i="176"/>
  <c r="I315" i="176" s="1"/>
  <c r="N631" i="176"/>
  <c r="I631" i="176"/>
  <c r="N630" i="176"/>
  <c r="I630" i="176"/>
  <c r="K630" i="176" s="1"/>
  <c r="N628" i="176"/>
  <c r="N311" i="176" s="1"/>
  <c r="I628" i="176"/>
  <c r="N627" i="176"/>
  <c r="N310" i="176" s="1"/>
  <c r="I627" i="176"/>
  <c r="N626" i="176"/>
  <c r="I626" i="176"/>
  <c r="K626" i="176" s="1"/>
  <c r="N625" i="176"/>
  <c r="I625" i="176"/>
  <c r="K625" i="176" s="1"/>
  <c r="N623" i="176"/>
  <c r="N306" i="176" s="1"/>
  <c r="K623" i="176"/>
  <c r="I623" i="176"/>
  <c r="N622" i="176"/>
  <c r="I622" i="176"/>
  <c r="K622" i="176" s="1"/>
  <c r="N620" i="176"/>
  <c r="N303" i="176" s="1"/>
  <c r="I620" i="176"/>
  <c r="N619" i="176"/>
  <c r="N302" i="176" s="1"/>
  <c r="I619" i="176"/>
  <c r="K619" i="176" s="1"/>
  <c r="N618" i="176"/>
  <c r="I618" i="176"/>
  <c r="N617" i="176"/>
  <c r="N300" i="176" s="1"/>
  <c r="I617" i="176"/>
  <c r="K617" i="176" s="1"/>
  <c r="M617" i="176" s="1"/>
  <c r="N616" i="176"/>
  <c r="I616" i="176"/>
  <c r="K616" i="176" s="1"/>
  <c r="M616" i="176" s="1"/>
  <c r="O616" i="176" s="1"/>
  <c r="N614" i="176"/>
  <c r="I614" i="176"/>
  <c r="N613" i="176"/>
  <c r="N296" i="176" s="1"/>
  <c r="I613" i="176"/>
  <c r="K613" i="176" s="1"/>
  <c r="M613" i="176" s="1"/>
  <c r="N612" i="176"/>
  <c r="N295" i="176" s="1"/>
  <c r="I612" i="176"/>
  <c r="K612" i="176" s="1"/>
  <c r="N611" i="176"/>
  <c r="I611" i="176"/>
  <c r="N610" i="176"/>
  <c r="N293" i="176" s="1"/>
  <c r="I610" i="176"/>
  <c r="K610" i="176" s="1"/>
  <c r="M610" i="176" s="1"/>
  <c r="N609" i="176"/>
  <c r="I609" i="176"/>
  <c r="N607" i="176"/>
  <c r="N290" i="176" s="1"/>
  <c r="I607" i="176"/>
  <c r="N606" i="176"/>
  <c r="I606" i="176"/>
  <c r="N604" i="176"/>
  <c r="I604" i="176"/>
  <c r="N602" i="176"/>
  <c r="N285" i="176" s="1"/>
  <c r="I602" i="176"/>
  <c r="K602" i="176" s="1"/>
  <c r="N601" i="176"/>
  <c r="N284" i="176" s="1"/>
  <c r="I601" i="176"/>
  <c r="N600" i="176"/>
  <c r="I600" i="176"/>
  <c r="N599" i="176"/>
  <c r="N282" i="176" s="1"/>
  <c r="K599" i="176"/>
  <c r="I599" i="176"/>
  <c r="N597" i="176"/>
  <c r="I597" i="176"/>
  <c r="N596" i="176"/>
  <c r="I596" i="176"/>
  <c r="L591" i="176"/>
  <c r="J591" i="176"/>
  <c r="H591" i="176"/>
  <c r="G591" i="176"/>
  <c r="F591" i="176"/>
  <c r="N590" i="176"/>
  <c r="I590" i="176"/>
  <c r="N589" i="176"/>
  <c r="I589" i="176"/>
  <c r="K589" i="176" s="1"/>
  <c r="M589" i="176" s="1"/>
  <c r="N588" i="176"/>
  <c r="I588" i="176"/>
  <c r="K588" i="176" s="1"/>
  <c r="N587" i="176"/>
  <c r="N270" i="176" s="1"/>
  <c r="I587" i="176"/>
  <c r="K587" i="176" s="1"/>
  <c r="N586" i="176"/>
  <c r="I586" i="176"/>
  <c r="K586" i="176" s="1"/>
  <c r="N585" i="176"/>
  <c r="I585" i="176"/>
  <c r="K585" i="176" s="1"/>
  <c r="N583" i="176"/>
  <c r="K583" i="176"/>
  <c r="I583" i="176"/>
  <c r="N582" i="176"/>
  <c r="I582" i="176"/>
  <c r="K582" i="176" s="1"/>
  <c r="N581" i="176"/>
  <c r="I581" i="176"/>
  <c r="I264" i="176" s="1"/>
  <c r="N580" i="176"/>
  <c r="N263" i="176" s="1"/>
  <c r="I580" i="176"/>
  <c r="N578" i="176"/>
  <c r="N261" i="176" s="1"/>
  <c r="I578" i="176"/>
  <c r="K578" i="176" s="1"/>
  <c r="N577" i="176"/>
  <c r="I577" i="176"/>
  <c r="K577" i="176" s="1"/>
  <c r="O577" i="176" s="1"/>
  <c r="N575" i="176"/>
  <c r="M575" i="176"/>
  <c r="K575" i="176"/>
  <c r="O575" i="176" s="1"/>
  <c r="I575" i="176"/>
  <c r="N574" i="176"/>
  <c r="N257" i="176" s="1"/>
  <c r="I574" i="176"/>
  <c r="K574" i="176" s="1"/>
  <c r="N573" i="176"/>
  <c r="I573" i="176"/>
  <c r="I256" i="176" s="1"/>
  <c r="N572" i="176"/>
  <c r="I572" i="176"/>
  <c r="K572" i="176" s="1"/>
  <c r="M572" i="176" s="1"/>
  <c r="O572" i="176" s="1"/>
  <c r="N571" i="176"/>
  <c r="K571" i="176"/>
  <c r="M571" i="176" s="1"/>
  <c r="I571" i="176"/>
  <c r="N569" i="176"/>
  <c r="I569" i="176"/>
  <c r="N568" i="176"/>
  <c r="I568" i="176"/>
  <c r="K568" i="176" s="1"/>
  <c r="M568" i="176" s="1"/>
  <c r="O568" i="176" s="1"/>
  <c r="N567" i="176"/>
  <c r="N250" i="176" s="1"/>
  <c r="I567" i="176"/>
  <c r="N566" i="176"/>
  <c r="I566" i="176"/>
  <c r="N565" i="176"/>
  <c r="I565" i="176"/>
  <c r="K565" i="176" s="1"/>
  <c r="M565" i="176" s="1"/>
  <c r="O565" i="176" s="1"/>
  <c r="N564" i="176"/>
  <c r="N247" i="176" s="1"/>
  <c r="I564" i="176"/>
  <c r="N562" i="176"/>
  <c r="K562" i="176"/>
  <c r="M562" i="176" s="1"/>
  <c r="I562" i="176"/>
  <c r="N561" i="176"/>
  <c r="N244" i="176" s="1"/>
  <c r="I561" i="176"/>
  <c r="K561" i="176" s="1"/>
  <c r="M561" i="176" s="1"/>
  <c r="O561" i="176" s="1"/>
  <c r="N559" i="176"/>
  <c r="N242" i="176" s="1"/>
  <c r="I559" i="176"/>
  <c r="N557" i="176"/>
  <c r="I557" i="176"/>
  <c r="I240" i="176" s="1"/>
  <c r="N556" i="176"/>
  <c r="N239" i="176" s="1"/>
  <c r="I556" i="176"/>
  <c r="I239" i="176" s="1"/>
  <c r="N555" i="176"/>
  <c r="I555" i="176"/>
  <c r="K555" i="176" s="1"/>
  <c r="M555" i="176" s="1"/>
  <c r="O555" i="176" s="1"/>
  <c r="N554" i="176"/>
  <c r="I554" i="176"/>
  <c r="N552" i="176"/>
  <c r="N235" i="176" s="1"/>
  <c r="I552" i="176"/>
  <c r="N551" i="176"/>
  <c r="I551" i="176"/>
  <c r="I234" i="176" s="1"/>
  <c r="L546" i="176"/>
  <c r="J546" i="176"/>
  <c r="H546" i="176"/>
  <c r="G546" i="176"/>
  <c r="F546" i="176"/>
  <c r="O545" i="176"/>
  <c r="N545" i="176"/>
  <c r="I545" i="176"/>
  <c r="K545" i="176" s="1"/>
  <c r="N544" i="176"/>
  <c r="I544" i="176"/>
  <c r="K544" i="176" s="1"/>
  <c r="N543" i="176"/>
  <c r="N226" i="176" s="1"/>
  <c r="I543" i="176"/>
  <c r="K543" i="176" s="1"/>
  <c r="N542" i="176"/>
  <c r="I542" i="176"/>
  <c r="K542" i="176" s="1"/>
  <c r="N541" i="176"/>
  <c r="I541" i="176"/>
  <c r="N540" i="176"/>
  <c r="K540" i="176"/>
  <c r="I540" i="176"/>
  <c r="I223" i="176" s="1"/>
  <c r="N538" i="176"/>
  <c r="I538" i="176"/>
  <c r="K538" i="176" s="1"/>
  <c r="M538" i="176" s="1"/>
  <c r="N537" i="176"/>
  <c r="I537" i="176"/>
  <c r="N536" i="176"/>
  <c r="I536" i="176"/>
  <c r="K536" i="176" s="1"/>
  <c r="N535" i="176"/>
  <c r="K535" i="176"/>
  <c r="I535" i="176"/>
  <c r="I218" i="176" s="1"/>
  <c r="O533" i="176"/>
  <c r="N533" i="176"/>
  <c r="N216" i="176" s="1"/>
  <c r="I533" i="176"/>
  <c r="K533" i="176" s="1"/>
  <c r="M533" i="176" s="1"/>
  <c r="N532" i="176"/>
  <c r="I532" i="176"/>
  <c r="K532" i="176" s="1"/>
  <c r="N530" i="176"/>
  <c r="N213" i="176" s="1"/>
  <c r="I530" i="176"/>
  <c r="I213" i="176" s="1"/>
  <c r="N529" i="176"/>
  <c r="I529" i="176"/>
  <c r="K529" i="176" s="1"/>
  <c r="N528" i="176"/>
  <c r="I528" i="176"/>
  <c r="N527" i="176"/>
  <c r="I527" i="176"/>
  <c r="K527" i="176" s="1"/>
  <c r="M527" i="176" s="1"/>
  <c r="N526" i="176"/>
  <c r="I526" i="176"/>
  <c r="I209" i="176" s="1"/>
  <c r="N524" i="176"/>
  <c r="N207" i="176" s="1"/>
  <c r="I524" i="176"/>
  <c r="N523" i="176"/>
  <c r="N206" i="176" s="1"/>
  <c r="I523" i="176"/>
  <c r="K523" i="176" s="1"/>
  <c r="N522" i="176"/>
  <c r="I522" i="176"/>
  <c r="N521" i="176"/>
  <c r="I521" i="176"/>
  <c r="K521" i="176" s="1"/>
  <c r="N520" i="176"/>
  <c r="I520" i="176"/>
  <c r="I203" i="176" s="1"/>
  <c r="N519" i="176"/>
  <c r="N202" i="176" s="1"/>
  <c r="I519" i="176"/>
  <c r="N517" i="176"/>
  <c r="K517" i="176"/>
  <c r="M517" i="176" s="1"/>
  <c r="O517" i="176" s="1"/>
  <c r="I517" i="176"/>
  <c r="N516" i="176"/>
  <c r="I516" i="176"/>
  <c r="N514" i="176"/>
  <c r="I514" i="176"/>
  <c r="K514" i="176" s="1"/>
  <c r="M514" i="176" s="1"/>
  <c r="O514" i="176" s="1"/>
  <c r="N512" i="176"/>
  <c r="I512" i="176"/>
  <c r="N511" i="176"/>
  <c r="N194" i="176" s="1"/>
  <c r="I511" i="176"/>
  <c r="K511" i="176" s="1"/>
  <c r="N510" i="176"/>
  <c r="N193" i="176" s="1"/>
  <c r="I510" i="176"/>
  <c r="I193" i="176" s="1"/>
  <c r="N509" i="176"/>
  <c r="N192" i="176" s="1"/>
  <c r="I509" i="176"/>
  <c r="K509" i="176" s="1"/>
  <c r="M509" i="176" s="1"/>
  <c r="N507" i="176"/>
  <c r="I507" i="176"/>
  <c r="K507" i="176" s="1"/>
  <c r="M507" i="176" s="1"/>
  <c r="O507" i="176" s="1"/>
  <c r="N506" i="176"/>
  <c r="I506" i="176"/>
  <c r="L501" i="176"/>
  <c r="J501" i="176"/>
  <c r="H501" i="176"/>
  <c r="G501" i="176"/>
  <c r="F501" i="176"/>
  <c r="N500" i="176"/>
  <c r="I500" i="176"/>
  <c r="K500" i="176" s="1"/>
  <c r="N499" i="176"/>
  <c r="I499" i="176"/>
  <c r="K499" i="176" s="1"/>
  <c r="N498" i="176"/>
  <c r="I498" i="176"/>
  <c r="K498" i="176" s="1"/>
  <c r="M498" i="176" s="1"/>
  <c r="N497" i="176"/>
  <c r="N180" i="176" s="1"/>
  <c r="I497" i="176"/>
  <c r="K497" i="176" s="1"/>
  <c r="O497" i="176" s="1"/>
  <c r="N496" i="176"/>
  <c r="N179" i="176" s="1"/>
  <c r="I496" i="176"/>
  <c r="N495" i="176"/>
  <c r="I495" i="176"/>
  <c r="K495" i="176" s="1"/>
  <c r="N493" i="176"/>
  <c r="I493" i="176"/>
  <c r="K493" i="176" s="1"/>
  <c r="N492" i="176"/>
  <c r="I492" i="176"/>
  <c r="N491" i="176"/>
  <c r="I491" i="176"/>
  <c r="K491" i="176" s="1"/>
  <c r="M491" i="176" s="1"/>
  <c r="N490" i="176"/>
  <c r="N173" i="176" s="1"/>
  <c r="I490" i="176"/>
  <c r="K490" i="176" s="1"/>
  <c r="N488" i="176"/>
  <c r="N171" i="176" s="1"/>
  <c r="I488" i="176"/>
  <c r="I171" i="176" s="1"/>
  <c r="N487" i="176"/>
  <c r="I487" i="176"/>
  <c r="K487" i="176" s="1"/>
  <c r="N485" i="176"/>
  <c r="I485" i="176"/>
  <c r="K485" i="176" s="1"/>
  <c r="N484" i="176"/>
  <c r="I484" i="176"/>
  <c r="N483" i="176"/>
  <c r="N166" i="176" s="1"/>
  <c r="I483" i="176"/>
  <c r="K483" i="176" s="1"/>
  <c r="N482" i="176"/>
  <c r="N165" i="176" s="1"/>
  <c r="I482" i="176"/>
  <c r="N481" i="176"/>
  <c r="I481" i="176"/>
  <c r="I164" i="176" s="1"/>
  <c r="N479" i="176"/>
  <c r="I479" i="176"/>
  <c r="K479" i="176" s="1"/>
  <c r="N478" i="176"/>
  <c r="N161" i="176" s="1"/>
  <c r="I478" i="176"/>
  <c r="K478" i="176" s="1"/>
  <c r="M478" i="176" s="1"/>
  <c r="N477" i="176"/>
  <c r="N160" i="176" s="1"/>
  <c r="I477" i="176"/>
  <c r="K477" i="176" s="1"/>
  <c r="M477" i="176" s="1"/>
  <c r="N476" i="176"/>
  <c r="I476" i="176"/>
  <c r="N475" i="176"/>
  <c r="N158" i="176" s="1"/>
  <c r="I475" i="176"/>
  <c r="K475" i="176" s="1"/>
  <c r="M475" i="176" s="1"/>
  <c r="O475" i="176" s="1"/>
  <c r="N474" i="176"/>
  <c r="I474" i="176"/>
  <c r="K474" i="176" s="1"/>
  <c r="K157" i="176" s="1"/>
  <c r="N472" i="176"/>
  <c r="I472" i="176"/>
  <c r="K472" i="176" s="1"/>
  <c r="N471" i="176"/>
  <c r="I471" i="176"/>
  <c r="I154" i="176" s="1"/>
  <c r="N469" i="176"/>
  <c r="N152" i="176" s="1"/>
  <c r="I469" i="176"/>
  <c r="K469" i="176" s="1"/>
  <c r="N467" i="176"/>
  <c r="N150" i="176" s="1"/>
  <c r="I467" i="176"/>
  <c r="I150" i="176" s="1"/>
  <c r="N466" i="176"/>
  <c r="I466" i="176"/>
  <c r="N465" i="176"/>
  <c r="I465" i="176"/>
  <c r="N464" i="176"/>
  <c r="K464" i="176"/>
  <c r="I464" i="176"/>
  <c r="N462" i="176"/>
  <c r="I462" i="176"/>
  <c r="K462" i="176" s="1"/>
  <c r="N461" i="176"/>
  <c r="N144" i="176" s="1"/>
  <c r="I461" i="176"/>
  <c r="L456" i="176"/>
  <c r="J456" i="176"/>
  <c r="H456" i="176"/>
  <c r="G456" i="176"/>
  <c r="F456" i="176"/>
  <c r="N455" i="176"/>
  <c r="I455" i="176"/>
  <c r="K455" i="176" s="1"/>
  <c r="N454" i="176"/>
  <c r="N137" i="176" s="1"/>
  <c r="I454" i="176"/>
  <c r="K454" i="176" s="1"/>
  <c r="M454" i="176" s="1"/>
  <c r="N453" i="176"/>
  <c r="I453" i="176"/>
  <c r="K453" i="176" s="1"/>
  <c r="N452" i="176"/>
  <c r="N135" i="176" s="1"/>
  <c r="I452" i="176"/>
  <c r="N451" i="176"/>
  <c r="I451" i="176"/>
  <c r="K451" i="176" s="1"/>
  <c r="N450" i="176"/>
  <c r="I450" i="176"/>
  <c r="I133" i="176" s="1"/>
  <c r="N448" i="176"/>
  <c r="I448" i="176"/>
  <c r="K448" i="176" s="1"/>
  <c r="M448" i="176" s="1"/>
  <c r="N447" i="176"/>
  <c r="N130" i="176" s="1"/>
  <c r="I447" i="176"/>
  <c r="I130" i="176" s="1"/>
  <c r="N446" i="176"/>
  <c r="K446" i="176"/>
  <c r="I446" i="176"/>
  <c r="N445" i="176"/>
  <c r="I445" i="176"/>
  <c r="K445" i="176" s="1"/>
  <c r="K128" i="176" s="1"/>
  <c r="N443" i="176"/>
  <c r="N126" i="176" s="1"/>
  <c r="I443" i="176"/>
  <c r="K443" i="176" s="1"/>
  <c r="O443" i="176" s="1"/>
  <c r="N442" i="176"/>
  <c r="I442" i="176"/>
  <c r="K442" i="176" s="1"/>
  <c r="N440" i="176"/>
  <c r="N123" i="176" s="1"/>
  <c r="I440" i="176"/>
  <c r="K440" i="176" s="1"/>
  <c r="N439" i="176"/>
  <c r="N122" i="176" s="1"/>
  <c r="I439" i="176"/>
  <c r="N438" i="176"/>
  <c r="I438" i="176"/>
  <c r="N437" i="176"/>
  <c r="K437" i="176"/>
  <c r="I437" i="176"/>
  <c r="N436" i="176"/>
  <c r="I436" i="176"/>
  <c r="N434" i="176"/>
  <c r="N117" i="176" s="1"/>
  <c r="I434" i="176"/>
  <c r="K434" i="176" s="1"/>
  <c r="N433" i="176"/>
  <c r="N116" i="176" s="1"/>
  <c r="I433" i="176"/>
  <c r="K433" i="176" s="1"/>
  <c r="M433" i="176" s="1"/>
  <c r="O433" i="176" s="1"/>
  <c r="N432" i="176"/>
  <c r="I432" i="176"/>
  <c r="N431" i="176"/>
  <c r="I431" i="176"/>
  <c r="K431" i="176" s="1"/>
  <c r="N430" i="176"/>
  <c r="I430" i="176"/>
  <c r="N429" i="176"/>
  <c r="I429" i="176"/>
  <c r="N427" i="176"/>
  <c r="N110" i="176" s="1"/>
  <c r="I427" i="176"/>
  <c r="K427" i="176" s="1"/>
  <c r="M427" i="176" s="1"/>
  <c r="O427" i="176" s="1"/>
  <c r="N426" i="176"/>
  <c r="N109" i="176" s="1"/>
  <c r="K426" i="176"/>
  <c r="M426" i="176" s="1"/>
  <c r="I426" i="176"/>
  <c r="N424" i="176"/>
  <c r="I424" i="176"/>
  <c r="N422" i="176"/>
  <c r="N105" i="176" s="1"/>
  <c r="I422" i="176"/>
  <c r="N421" i="176"/>
  <c r="N104" i="176" s="1"/>
  <c r="I421" i="176"/>
  <c r="K421" i="176" s="1"/>
  <c r="M421" i="176" s="1"/>
  <c r="N420" i="176"/>
  <c r="I420" i="176"/>
  <c r="I103" i="176" s="1"/>
  <c r="N419" i="176"/>
  <c r="N102" i="176" s="1"/>
  <c r="I419" i="176"/>
  <c r="N417" i="176"/>
  <c r="N100" i="176" s="1"/>
  <c r="I417" i="176"/>
  <c r="K417" i="176" s="1"/>
  <c r="M417" i="176" s="1"/>
  <c r="N416" i="176"/>
  <c r="K416" i="176"/>
  <c r="M416" i="176" s="1"/>
  <c r="I416" i="176"/>
  <c r="L411" i="176"/>
  <c r="J411" i="176"/>
  <c r="H411" i="176"/>
  <c r="G411" i="176"/>
  <c r="F411" i="176"/>
  <c r="N410" i="176"/>
  <c r="I410" i="176"/>
  <c r="K410" i="176" s="1"/>
  <c r="O410" i="176" s="1"/>
  <c r="N409" i="176"/>
  <c r="I409" i="176"/>
  <c r="N408" i="176"/>
  <c r="K408" i="176"/>
  <c r="I408" i="176"/>
  <c r="N407" i="176"/>
  <c r="I407" i="176"/>
  <c r="K407" i="176" s="1"/>
  <c r="M407" i="176" s="1"/>
  <c r="N406" i="176"/>
  <c r="I406" i="176"/>
  <c r="I89" i="176" s="1"/>
  <c r="N405" i="176"/>
  <c r="I405" i="176"/>
  <c r="K405" i="176" s="1"/>
  <c r="N403" i="176"/>
  <c r="N86" i="176" s="1"/>
  <c r="I403" i="176"/>
  <c r="K403" i="176" s="1"/>
  <c r="N402" i="176"/>
  <c r="I402" i="176"/>
  <c r="O401" i="176"/>
  <c r="N401" i="176"/>
  <c r="I401" i="176"/>
  <c r="K401" i="176" s="1"/>
  <c r="M401" i="176" s="1"/>
  <c r="N400" i="176"/>
  <c r="I400" i="176"/>
  <c r="K400" i="176" s="1"/>
  <c r="N398" i="176"/>
  <c r="I398" i="176"/>
  <c r="I81" i="176" s="1"/>
  <c r="N397" i="176"/>
  <c r="I397" i="176"/>
  <c r="K397" i="176" s="1"/>
  <c r="N395" i="176"/>
  <c r="I395" i="176"/>
  <c r="K395" i="176" s="1"/>
  <c r="O395" i="176" s="1"/>
  <c r="N394" i="176"/>
  <c r="I394" i="176"/>
  <c r="N393" i="176"/>
  <c r="N76" i="176" s="1"/>
  <c r="I393" i="176"/>
  <c r="I76" i="176" s="1"/>
  <c r="N392" i="176"/>
  <c r="I392" i="176"/>
  <c r="N391" i="176"/>
  <c r="N74" i="176" s="1"/>
  <c r="I391" i="176"/>
  <c r="N389" i="176"/>
  <c r="I389" i="176"/>
  <c r="K389" i="176" s="1"/>
  <c r="M389" i="176" s="1"/>
  <c r="N388" i="176"/>
  <c r="I388" i="176"/>
  <c r="I71" i="176" s="1"/>
  <c r="N387" i="176"/>
  <c r="I387" i="176"/>
  <c r="K387" i="176" s="1"/>
  <c r="K70" i="176" s="1"/>
  <c r="N386" i="176"/>
  <c r="N69" i="176" s="1"/>
  <c r="I386" i="176"/>
  <c r="K386" i="176" s="1"/>
  <c r="N385" i="176"/>
  <c r="I385" i="176"/>
  <c r="K385" i="176" s="1"/>
  <c r="N384" i="176"/>
  <c r="N67" i="176" s="1"/>
  <c r="K384" i="176"/>
  <c r="M384" i="176" s="1"/>
  <c r="O384" i="176" s="1"/>
  <c r="I384" i="176"/>
  <c r="N382" i="176"/>
  <c r="I382" i="176"/>
  <c r="K382" i="176" s="1"/>
  <c r="N381" i="176"/>
  <c r="I381" i="176"/>
  <c r="I64" i="176" s="1"/>
  <c r="N379" i="176"/>
  <c r="I379" i="176"/>
  <c r="N377" i="176"/>
  <c r="N60" i="176" s="1"/>
  <c r="I377" i="176"/>
  <c r="K377" i="176" s="1"/>
  <c r="M377" i="176" s="1"/>
  <c r="O377" i="176" s="1"/>
  <c r="N376" i="176"/>
  <c r="N59" i="176" s="1"/>
  <c r="M376" i="176"/>
  <c r="K376" i="176"/>
  <c r="I376" i="176"/>
  <c r="N375" i="176"/>
  <c r="I375" i="176"/>
  <c r="I58" i="176" s="1"/>
  <c r="N374" i="176"/>
  <c r="K374" i="176"/>
  <c r="M374" i="176" s="1"/>
  <c r="O374" i="176" s="1"/>
  <c r="I374" i="176"/>
  <c r="N372" i="176"/>
  <c r="I372" i="176"/>
  <c r="N371" i="176"/>
  <c r="N54" i="176" s="1"/>
  <c r="I371" i="176"/>
  <c r="K371" i="176" s="1"/>
  <c r="L366" i="176"/>
  <c r="J366" i="176"/>
  <c r="H366" i="176"/>
  <c r="G366" i="176"/>
  <c r="F366" i="176"/>
  <c r="N365" i="176"/>
  <c r="K365" i="176"/>
  <c r="I365" i="176"/>
  <c r="N364" i="176"/>
  <c r="N47" i="176" s="1"/>
  <c r="I364" i="176"/>
  <c r="I47" i="176" s="1"/>
  <c r="N363" i="176"/>
  <c r="N46" i="176" s="1"/>
  <c r="I363" i="176"/>
  <c r="K363" i="176" s="1"/>
  <c r="N362" i="176"/>
  <c r="I362" i="176"/>
  <c r="K362" i="176" s="1"/>
  <c r="N361" i="176"/>
  <c r="I361" i="176"/>
  <c r="N360" i="176"/>
  <c r="I360" i="176"/>
  <c r="K360" i="176" s="1"/>
  <c r="M360" i="176" s="1"/>
  <c r="N358" i="176"/>
  <c r="I358" i="176"/>
  <c r="K358" i="176" s="1"/>
  <c r="M358" i="176" s="1"/>
  <c r="N357" i="176"/>
  <c r="N40" i="176" s="1"/>
  <c r="I357" i="176"/>
  <c r="I40" i="176" s="1"/>
  <c r="N356" i="176"/>
  <c r="N39" i="176" s="1"/>
  <c r="I356" i="176"/>
  <c r="N355" i="176"/>
  <c r="I355" i="176"/>
  <c r="K355" i="176" s="1"/>
  <c r="N353" i="176"/>
  <c r="I353" i="176"/>
  <c r="K353" i="176" s="1"/>
  <c r="N352" i="176"/>
  <c r="N35" i="176" s="1"/>
  <c r="I352" i="176"/>
  <c r="K352" i="176" s="1"/>
  <c r="N350" i="176"/>
  <c r="I350" i="176"/>
  <c r="K350" i="176" s="1"/>
  <c r="O350" i="176" s="1"/>
  <c r="N349" i="176"/>
  <c r="I349" i="176"/>
  <c r="K349" i="176" s="1"/>
  <c r="N348" i="176"/>
  <c r="N31" i="176" s="1"/>
  <c r="I348" i="176"/>
  <c r="K348" i="176" s="1"/>
  <c r="M348" i="176" s="1"/>
  <c r="N347" i="176"/>
  <c r="N30" i="176" s="1"/>
  <c r="I347" i="176"/>
  <c r="I30" i="176" s="1"/>
  <c r="N346" i="176"/>
  <c r="N29" i="176" s="1"/>
  <c r="I346" i="176"/>
  <c r="K346" i="176" s="1"/>
  <c r="M346" i="176" s="1"/>
  <c r="O346" i="176" s="1"/>
  <c r="N344" i="176"/>
  <c r="I344" i="176"/>
  <c r="K344" i="176" s="1"/>
  <c r="M344" i="176" s="1"/>
  <c r="N343" i="176"/>
  <c r="I343" i="176"/>
  <c r="N342" i="176"/>
  <c r="I342" i="176"/>
  <c r="I25" i="176" s="1"/>
  <c r="N341" i="176"/>
  <c r="N24" i="176" s="1"/>
  <c r="I341" i="176"/>
  <c r="K341" i="176" s="1"/>
  <c r="K24" i="176" s="1"/>
  <c r="N340" i="176"/>
  <c r="I340" i="176"/>
  <c r="N339" i="176"/>
  <c r="I339" i="176"/>
  <c r="K339" i="176" s="1"/>
  <c r="M339" i="176" s="1"/>
  <c r="N337" i="176"/>
  <c r="I337" i="176"/>
  <c r="K337" i="176" s="1"/>
  <c r="M337" i="176" s="1"/>
  <c r="N336" i="176"/>
  <c r="I336" i="176"/>
  <c r="K336" i="176" s="1"/>
  <c r="M336" i="176" s="1"/>
  <c r="O336" i="176" s="1"/>
  <c r="N334" i="176"/>
  <c r="N17" i="176" s="1"/>
  <c r="I334" i="176"/>
  <c r="I17" i="176" s="1"/>
  <c r="N332" i="176"/>
  <c r="I332" i="176"/>
  <c r="K332" i="176" s="1"/>
  <c r="M332" i="176" s="1"/>
  <c r="N331" i="176"/>
  <c r="N14" i="176" s="1"/>
  <c r="I331" i="176"/>
  <c r="K331" i="176" s="1"/>
  <c r="M331" i="176" s="1"/>
  <c r="O331" i="176" s="1"/>
  <c r="N330" i="176"/>
  <c r="I330" i="176"/>
  <c r="N329" i="176"/>
  <c r="I329" i="176"/>
  <c r="K329" i="176" s="1"/>
  <c r="M329" i="176" s="1"/>
  <c r="O329" i="176" s="1"/>
  <c r="N327" i="176"/>
  <c r="N10" i="176" s="1"/>
  <c r="I327" i="176"/>
  <c r="K327" i="176" s="1"/>
  <c r="M327" i="176" s="1"/>
  <c r="N326" i="176"/>
  <c r="K326" i="176"/>
  <c r="I326" i="176"/>
  <c r="L318" i="176"/>
  <c r="J318" i="176"/>
  <c r="I318" i="176"/>
  <c r="H318" i="176"/>
  <c r="G318" i="176"/>
  <c r="F318" i="176"/>
  <c r="L317" i="176"/>
  <c r="J317" i="176"/>
  <c r="H317" i="176"/>
  <c r="G317" i="176"/>
  <c r="F317" i="176"/>
  <c r="L316" i="176"/>
  <c r="J316" i="176"/>
  <c r="H316" i="176"/>
  <c r="G316" i="176"/>
  <c r="F316" i="176"/>
  <c r="L315" i="176"/>
  <c r="J315" i="176"/>
  <c r="H315" i="176"/>
  <c r="G315" i="176"/>
  <c r="F315" i="176"/>
  <c r="L314" i="176"/>
  <c r="J314" i="176"/>
  <c r="H314" i="176"/>
  <c r="G314" i="176"/>
  <c r="F314" i="176"/>
  <c r="N313" i="176"/>
  <c r="L313" i="176"/>
  <c r="J313" i="176"/>
  <c r="I313" i="176"/>
  <c r="H313" i="176"/>
  <c r="G313" i="176"/>
  <c r="F313" i="176"/>
  <c r="L311" i="176"/>
  <c r="J311" i="176"/>
  <c r="H311" i="176"/>
  <c r="G311" i="176"/>
  <c r="F311" i="176"/>
  <c r="L310" i="176"/>
  <c r="J310" i="176"/>
  <c r="H310" i="176"/>
  <c r="G310" i="176"/>
  <c r="F310" i="176"/>
  <c r="L309" i="176"/>
  <c r="J309" i="176"/>
  <c r="H309" i="176"/>
  <c r="G309" i="176"/>
  <c r="F309" i="176"/>
  <c r="N308" i="176"/>
  <c r="L308" i="176"/>
  <c r="J308" i="176"/>
  <c r="H308" i="176"/>
  <c r="G308" i="176"/>
  <c r="F308" i="176"/>
  <c r="L306" i="176"/>
  <c r="J306" i="176"/>
  <c r="H306" i="176"/>
  <c r="G306" i="176"/>
  <c r="F306" i="176"/>
  <c r="N305" i="176"/>
  <c r="L305" i="176"/>
  <c r="J305" i="176"/>
  <c r="H305" i="176"/>
  <c r="G305" i="176"/>
  <c r="F305" i="176"/>
  <c r="L303" i="176"/>
  <c r="J303" i="176"/>
  <c r="H303" i="176"/>
  <c r="G303" i="176"/>
  <c r="F303" i="176"/>
  <c r="L302" i="176"/>
  <c r="K302" i="176"/>
  <c r="J302" i="176"/>
  <c r="I302" i="176"/>
  <c r="H302" i="176"/>
  <c r="G302" i="176"/>
  <c r="F302" i="176"/>
  <c r="L301" i="176"/>
  <c r="J301" i="176"/>
  <c r="H301" i="176"/>
  <c r="G301" i="176"/>
  <c r="F301" i="176"/>
  <c r="L300" i="176"/>
  <c r="J300" i="176"/>
  <c r="H300" i="176"/>
  <c r="G300" i="176"/>
  <c r="F300" i="176"/>
  <c r="L299" i="176"/>
  <c r="J299" i="176"/>
  <c r="H299" i="176"/>
  <c r="G299" i="176"/>
  <c r="F299" i="176"/>
  <c r="N297" i="176"/>
  <c r="L297" i="176"/>
  <c r="J297" i="176"/>
  <c r="H297" i="176"/>
  <c r="G297" i="176"/>
  <c r="F297" i="176"/>
  <c r="L296" i="176"/>
  <c r="J296" i="176"/>
  <c r="I296" i="176"/>
  <c r="H296" i="176"/>
  <c r="G296" i="176"/>
  <c r="F296" i="176"/>
  <c r="L295" i="176"/>
  <c r="J295" i="176"/>
  <c r="I295" i="176"/>
  <c r="H295" i="176"/>
  <c r="G295" i="176"/>
  <c r="F295" i="176"/>
  <c r="N294" i="176"/>
  <c r="L294" i="176"/>
  <c r="J294" i="176"/>
  <c r="H294" i="176"/>
  <c r="G294" i="176"/>
  <c r="F294" i="176"/>
  <c r="L293" i="176"/>
  <c r="J293" i="176"/>
  <c r="H293" i="176"/>
  <c r="G293" i="176"/>
  <c r="F293" i="176"/>
  <c r="L292" i="176"/>
  <c r="J292" i="176"/>
  <c r="H292" i="176"/>
  <c r="G292" i="176"/>
  <c r="F292" i="176"/>
  <c r="L290" i="176"/>
  <c r="J290" i="176"/>
  <c r="H290" i="176"/>
  <c r="G290" i="176"/>
  <c r="F290" i="176"/>
  <c r="L289" i="176"/>
  <c r="J289" i="176"/>
  <c r="H289" i="176"/>
  <c r="G289" i="176"/>
  <c r="F289" i="176"/>
  <c r="L287" i="176"/>
  <c r="J287" i="176"/>
  <c r="H287" i="176"/>
  <c r="G287" i="176"/>
  <c r="F287" i="176"/>
  <c r="L285" i="176"/>
  <c r="J285" i="176"/>
  <c r="I285" i="176"/>
  <c r="H285" i="176"/>
  <c r="G285" i="176"/>
  <c r="F285" i="176"/>
  <c r="L284" i="176"/>
  <c r="J284" i="176"/>
  <c r="H284" i="176"/>
  <c r="G284" i="176"/>
  <c r="F284" i="176"/>
  <c r="L283" i="176"/>
  <c r="J283" i="176"/>
  <c r="H283" i="176"/>
  <c r="G283" i="176"/>
  <c r="F283" i="176"/>
  <c r="L282" i="176"/>
  <c r="J282" i="176"/>
  <c r="I282" i="176"/>
  <c r="H282" i="176"/>
  <c r="G282" i="176"/>
  <c r="F282" i="176"/>
  <c r="L280" i="176"/>
  <c r="J280" i="176"/>
  <c r="H280" i="176"/>
  <c r="G280" i="176"/>
  <c r="F280" i="176"/>
  <c r="L279" i="176"/>
  <c r="J279" i="176"/>
  <c r="H279" i="176"/>
  <c r="G279" i="176"/>
  <c r="F279" i="176"/>
  <c r="N273" i="176"/>
  <c r="L273" i="176"/>
  <c r="J273" i="176"/>
  <c r="H273" i="176"/>
  <c r="G273" i="176"/>
  <c r="F273" i="176"/>
  <c r="L272" i="176"/>
  <c r="J272" i="176"/>
  <c r="H272" i="176"/>
  <c r="G272" i="176"/>
  <c r="F272" i="176"/>
  <c r="N271" i="176"/>
  <c r="L271" i="176"/>
  <c r="J271" i="176"/>
  <c r="I271" i="176"/>
  <c r="H271" i="176"/>
  <c r="G271" i="176"/>
  <c r="F271" i="176"/>
  <c r="L270" i="176"/>
  <c r="J270" i="176"/>
  <c r="I270" i="176"/>
  <c r="H270" i="176"/>
  <c r="G270" i="176"/>
  <c r="F270" i="176"/>
  <c r="L269" i="176"/>
  <c r="J269" i="176"/>
  <c r="H269" i="176"/>
  <c r="G269" i="176"/>
  <c r="F269" i="176"/>
  <c r="N268" i="176"/>
  <c r="L268" i="176"/>
  <c r="J268" i="176"/>
  <c r="H268" i="176"/>
  <c r="G268" i="176"/>
  <c r="F268" i="176"/>
  <c r="L266" i="176"/>
  <c r="J266" i="176"/>
  <c r="H266" i="176"/>
  <c r="G266" i="176"/>
  <c r="F266" i="176"/>
  <c r="L265" i="176"/>
  <c r="J265" i="176"/>
  <c r="H265" i="176"/>
  <c r="G265" i="176"/>
  <c r="F265" i="176"/>
  <c r="L264" i="176"/>
  <c r="J264" i="176"/>
  <c r="H264" i="176"/>
  <c r="G264" i="176"/>
  <c r="F264" i="176"/>
  <c r="L263" i="176"/>
  <c r="J263" i="176"/>
  <c r="H263" i="176"/>
  <c r="G263" i="176"/>
  <c r="F263" i="176"/>
  <c r="L261" i="176"/>
  <c r="K261" i="176"/>
  <c r="J261" i="176"/>
  <c r="I261" i="176"/>
  <c r="H261" i="176"/>
  <c r="G261" i="176"/>
  <c r="F261" i="176"/>
  <c r="L260" i="176"/>
  <c r="J260" i="176"/>
  <c r="H260" i="176"/>
  <c r="G260" i="176"/>
  <c r="F260" i="176"/>
  <c r="L258" i="176"/>
  <c r="J258" i="176"/>
  <c r="H258" i="176"/>
  <c r="G258" i="176"/>
  <c r="F258" i="176"/>
  <c r="L257" i="176"/>
  <c r="J257" i="176"/>
  <c r="I257" i="176"/>
  <c r="H257" i="176"/>
  <c r="G257" i="176"/>
  <c r="F257" i="176"/>
  <c r="L256" i="176"/>
  <c r="J256" i="176"/>
  <c r="H256" i="176"/>
  <c r="G256" i="176"/>
  <c r="F256" i="176"/>
  <c r="N255" i="176"/>
  <c r="L255" i="176"/>
  <c r="J255" i="176"/>
  <c r="I255" i="176"/>
  <c r="H255" i="176"/>
  <c r="G255" i="176"/>
  <c r="F255" i="176"/>
  <c r="L254" i="176"/>
  <c r="J254" i="176"/>
  <c r="H254" i="176"/>
  <c r="G254" i="176"/>
  <c r="F254" i="176"/>
  <c r="L252" i="176"/>
  <c r="J252" i="176"/>
  <c r="H252" i="176"/>
  <c r="G252" i="176"/>
  <c r="F252" i="176"/>
  <c r="L251" i="176"/>
  <c r="J251" i="176"/>
  <c r="H251" i="176"/>
  <c r="G251" i="176"/>
  <c r="F251" i="176"/>
  <c r="L250" i="176"/>
  <c r="J250" i="176"/>
  <c r="H250" i="176"/>
  <c r="G250" i="176"/>
  <c r="F250" i="176"/>
  <c r="L249" i="176"/>
  <c r="J249" i="176"/>
  <c r="H249" i="176"/>
  <c r="G249" i="176"/>
  <c r="F249" i="176"/>
  <c r="N248" i="176"/>
  <c r="L248" i="176"/>
  <c r="K248" i="176"/>
  <c r="J248" i="176"/>
  <c r="I248" i="176"/>
  <c r="H248" i="176"/>
  <c r="G248" i="176"/>
  <c r="F248" i="176"/>
  <c r="L247" i="176"/>
  <c r="J247" i="176"/>
  <c r="H247" i="176"/>
  <c r="G247" i="176"/>
  <c r="F247" i="176"/>
  <c r="L245" i="176"/>
  <c r="J245" i="176"/>
  <c r="H245" i="176"/>
  <c r="G245" i="176"/>
  <c r="F245" i="176"/>
  <c r="L244" i="176"/>
  <c r="J244" i="176"/>
  <c r="H244" i="176"/>
  <c r="G244" i="176"/>
  <c r="F244" i="176"/>
  <c r="L242" i="176"/>
  <c r="J242" i="176"/>
  <c r="H242" i="176"/>
  <c r="G242" i="176"/>
  <c r="F242" i="176"/>
  <c r="L240" i="176"/>
  <c r="J240" i="176"/>
  <c r="H240" i="176"/>
  <c r="G240" i="176"/>
  <c r="F240" i="176"/>
  <c r="L239" i="176"/>
  <c r="J239" i="176"/>
  <c r="H239" i="176"/>
  <c r="G239" i="176"/>
  <c r="F239" i="176"/>
  <c r="L238" i="176"/>
  <c r="J238" i="176"/>
  <c r="H238" i="176"/>
  <c r="G238" i="176"/>
  <c r="F238" i="176"/>
  <c r="N237" i="176"/>
  <c r="L237" i="176"/>
  <c r="J237" i="176"/>
  <c r="I237" i="176"/>
  <c r="H237" i="176"/>
  <c r="G237" i="176"/>
  <c r="F237" i="176"/>
  <c r="L235" i="176"/>
  <c r="J235" i="176"/>
  <c r="H235" i="176"/>
  <c r="G235" i="176"/>
  <c r="F235" i="176"/>
  <c r="L234" i="176"/>
  <c r="J234" i="176"/>
  <c r="H234" i="176"/>
  <c r="G234" i="176"/>
  <c r="F234" i="176"/>
  <c r="L228" i="176"/>
  <c r="J228" i="176"/>
  <c r="I228" i="176"/>
  <c r="H228" i="176"/>
  <c r="G228" i="176"/>
  <c r="F228" i="176"/>
  <c r="L227" i="176"/>
  <c r="J227" i="176"/>
  <c r="I227" i="176"/>
  <c r="H227" i="176"/>
  <c r="G227" i="176"/>
  <c r="F227" i="176"/>
  <c r="L226" i="176"/>
  <c r="J226" i="176"/>
  <c r="I226" i="176"/>
  <c r="H226" i="176"/>
  <c r="G226" i="176"/>
  <c r="F226" i="176"/>
  <c r="N225" i="176"/>
  <c r="L225" i="176"/>
  <c r="J225" i="176"/>
  <c r="H225" i="176"/>
  <c r="G225" i="176"/>
  <c r="F225" i="176"/>
  <c r="L224" i="176"/>
  <c r="J224" i="176"/>
  <c r="H224" i="176"/>
  <c r="G224" i="176"/>
  <c r="F224" i="176"/>
  <c r="N223" i="176"/>
  <c r="L223" i="176"/>
  <c r="J223" i="176"/>
  <c r="H223" i="176"/>
  <c r="G223" i="176"/>
  <c r="F223" i="176"/>
  <c r="L221" i="176"/>
  <c r="J221" i="176"/>
  <c r="H221" i="176"/>
  <c r="G221" i="176"/>
  <c r="F221" i="176"/>
  <c r="N220" i="176"/>
  <c r="L220" i="176"/>
  <c r="J220" i="176"/>
  <c r="H220" i="176"/>
  <c r="G220" i="176"/>
  <c r="F220" i="176"/>
  <c r="N219" i="176"/>
  <c r="L219" i="176"/>
  <c r="J219" i="176"/>
  <c r="H219" i="176"/>
  <c r="G219" i="176"/>
  <c r="F219" i="176"/>
  <c r="N218" i="176"/>
  <c r="L218" i="176"/>
  <c r="J218" i="176"/>
  <c r="H218" i="176"/>
  <c r="G218" i="176"/>
  <c r="F218" i="176"/>
  <c r="L216" i="176"/>
  <c r="K216" i="176"/>
  <c r="J216" i="176"/>
  <c r="I216" i="176"/>
  <c r="H216" i="176"/>
  <c r="G216" i="176"/>
  <c r="F216" i="176"/>
  <c r="L215" i="176"/>
  <c r="J215" i="176"/>
  <c r="H215" i="176"/>
  <c r="G215" i="176"/>
  <c r="F215" i="176"/>
  <c r="L213" i="176"/>
  <c r="J213" i="176"/>
  <c r="H213" i="176"/>
  <c r="G213" i="176"/>
  <c r="F213" i="176"/>
  <c r="L212" i="176"/>
  <c r="J212" i="176"/>
  <c r="H212" i="176"/>
  <c r="G212" i="176"/>
  <c r="F212" i="176"/>
  <c r="L211" i="176"/>
  <c r="J211" i="176"/>
  <c r="H211" i="176"/>
  <c r="G211" i="176"/>
  <c r="F211" i="176"/>
  <c r="L210" i="176"/>
  <c r="J210" i="176"/>
  <c r="H210" i="176"/>
  <c r="G210" i="176"/>
  <c r="F210" i="176"/>
  <c r="N209" i="176"/>
  <c r="L209" i="176"/>
  <c r="J209" i="176"/>
  <c r="H209" i="176"/>
  <c r="G209" i="176"/>
  <c r="F209" i="176"/>
  <c r="L207" i="176"/>
  <c r="J207" i="176"/>
  <c r="I207" i="176"/>
  <c r="H207" i="176"/>
  <c r="G207" i="176"/>
  <c r="F207" i="176"/>
  <c r="L206" i="176"/>
  <c r="J206" i="176"/>
  <c r="I206" i="176"/>
  <c r="H206" i="176"/>
  <c r="G206" i="176"/>
  <c r="F206" i="176"/>
  <c r="L205" i="176"/>
  <c r="J205" i="176"/>
  <c r="H205" i="176"/>
  <c r="G205" i="176"/>
  <c r="F205" i="176"/>
  <c r="L204" i="176"/>
  <c r="J204" i="176"/>
  <c r="I204" i="176"/>
  <c r="H204" i="176"/>
  <c r="G204" i="176"/>
  <c r="F204" i="176"/>
  <c r="N203" i="176"/>
  <c r="L203" i="176"/>
  <c r="J203" i="176"/>
  <c r="H203" i="176"/>
  <c r="G203" i="176"/>
  <c r="F203" i="176"/>
  <c r="L202" i="176"/>
  <c r="J202" i="176"/>
  <c r="H202" i="176"/>
  <c r="G202" i="176"/>
  <c r="F202" i="176"/>
  <c r="N200" i="176"/>
  <c r="L200" i="176"/>
  <c r="J200" i="176"/>
  <c r="I200" i="176"/>
  <c r="H200" i="176"/>
  <c r="G200" i="176"/>
  <c r="F200" i="176"/>
  <c r="N199" i="176"/>
  <c r="L199" i="176"/>
  <c r="J199" i="176"/>
  <c r="H199" i="176"/>
  <c r="G199" i="176"/>
  <c r="F199" i="176"/>
  <c r="L197" i="176"/>
  <c r="J197" i="176"/>
  <c r="H197" i="176"/>
  <c r="G197" i="176"/>
  <c r="F197" i="176"/>
  <c r="N195" i="176"/>
  <c r="L195" i="176"/>
  <c r="J195" i="176"/>
  <c r="I195" i="176"/>
  <c r="H195" i="176"/>
  <c r="G195" i="176"/>
  <c r="F195" i="176"/>
  <c r="L194" i="176"/>
  <c r="J194" i="176"/>
  <c r="H194" i="176"/>
  <c r="G194" i="176"/>
  <c r="F194" i="176"/>
  <c r="L193" i="176"/>
  <c r="J193" i="176"/>
  <c r="H193" i="176"/>
  <c r="G193" i="176"/>
  <c r="F193" i="176"/>
  <c r="L192" i="176"/>
  <c r="J192" i="176"/>
  <c r="I192" i="176"/>
  <c r="H192" i="176"/>
  <c r="G192" i="176"/>
  <c r="F192" i="176"/>
  <c r="L190" i="176"/>
  <c r="J190" i="176"/>
  <c r="H190" i="176"/>
  <c r="G190" i="176"/>
  <c r="F190" i="176"/>
  <c r="N189" i="176"/>
  <c r="L189" i="176"/>
  <c r="J189" i="176"/>
  <c r="H189" i="176"/>
  <c r="G189" i="176"/>
  <c r="F189" i="176"/>
  <c r="N183" i="176"/>
  <c r="L183" i="176"/>
  <c r="J183" i="176"/>
  <c r="I183" i="176"/>
  <c r="H183" i="176"/>
  <c r="G183" i="176"/>
  <c r="F183" i="176"/>
  <c r="L182" i="176"/>
  <c r="J182" i="176"/>
  <c r="H182" i="176"/>
  <c r="G182" i="176"/>
  <c r="F182" i="176"/>
  <c r="L181" i="176"/>
  <c r="J181" i="176"/>
  <c r="I181" i="176"/>
  <c r="H181" i="176"/>
  <c r="G181" i="176"/>
  <c r="F181" i="176"/>
  <c r="L180" i="176"/>
  <c r="J180" i="176"/>
  <c r="H180" i="176"/>
  <c r="G180" i="176"/>
  <c r="F180" i="176"/>
  <c r="L179" i="176"/>
  <c r="J179" i="176"/>
  <c r="H179" i="176"/>
  <c r="G179" i="176"/>
  <c r="F179" i="176"/>
  <c r="L178" i="176"/>
  <c r="J178" i="176"/>
  <c r="H178" i="176"/>
  <c r="G178" i="176"/>
  <c r="F178" i="176"/>
  <c r="N176" i="176"/>
  <c r="L176" i="176"/>
  <c r="J176" i="176"/>
  <c r="I176" i="176"/>
  <c r="H176" i="176"/>
  <c r="G176" i="176"/>
  <c r="F176" i="176"/>
  <c r="L175" i="176"/>
  <c r="J175" i="176"/>
  <c r="H175" i="176"/>
  <c r="G175" i="176"/>
  <c r="F175" i="176"/>
  <c r="L174" i="176"/>
  <c r="J174" i="176"/>
  <c r="I174" i="176"/>
  <c r="H174" i="176"/>
  <c r="G174" i="176"/>
  <c r="F174" i="176"/>
  <c r="L173" i="176"/>
  <c r="J173" i="176"/>
  <c r="H173" i="176"/>
  <c r="G173" i="176"/>
  <c r="F173" i="176"/>
  <c r="L171" i="176"/>
  <c r="J171" i="176"/>
  <c r="H171" i="176"/>
  <c r="G171" i="176"/>
  <c r="F171" i="176"/>
  <c r="L170" i="176"/>
  <c r="J170" i="176"/>
  <c r="I170" i="176"/>
  <c r="H170" i="176"/>
  <c r="G170" i="176"/>
  <c r="F170" i="176"/>
  <c r="L168" i="176"/>
  <c r="J168" i="176"/>
  <c r="I168" i="176"/>
  <c r="H168" i="176"/>
  <c r="G168" i="176"/>
  <c r="F168" i="176"/>
  <c r="L167" i="176"/>
  <c r="J167" i="176"/>
  <c r="H167" i="176"/>
  <c r="G167" i="176"/>
  <c r="F167" i="176"/>
  <c r="L166" i="176"/>
  <c r="J166" i="176"/>
  <c r="I166" i="176"/>
  <c r="H166" i="176"/>
  <c r="G166" i="176"/>
  <c r="F166" i="176"/>
  <c r="L165" i="176"/>
  <c r="J165" i="176"/>
  <c r="H165" i="176"/>
  <c r="G165" i="176"/>
  <c r="F165" i="176"/>
  <c r="L164" i="176"/>
  <c r="J164" i="176"/>
  <c r="H164" i="176"/>
  <c r="G164" i="176"/>
  <c r="F164" i="176"/>
  <c r="L162" i="176"/>
  <c r="J162" i="176"/>
  <c r="H162" i="176"/>
  <c r="G162" i="176"/>
  <c r="F162" i="176"/>
  <c r="L161" i="176"/>
  <c r="J161" i="176"/>
  <c r="I161" i="176"/>
  <c r="H161" i="176"/>
  <c r="G161" i="176"/>
  <c r="F161" i="176"/>
  <c r="L160" i="176"/>
  <c r="J160" i="176"/>
  <c r="I160" i="176"/>
  <c r="H160" i="176"/>
  <c r="G160" i="176"/>
  <c r="F160" i="176"/>
  <c r="L159" i="176"/>
  <c r="J159" i="176"/>
  <c r="H159" i="176"/>
  <c r="G159" i="176"/>
  <c r="F159" i="176"/>
  <c r="L158" i="176"/>
  <c r="J158" i="176"/>
  <c r="I158" i="176"/>
  <c r="H158" i="176"/>
  <c r="G158" i="176"/>
  <c r="F158" i="176"/>
  <c r="N157" i="176"/>
  <c r="L157" i="176"/>
  <c r="J157" i="176"/>
  <c r="I157" i="176"/>
  <c r="H157" i="176"/>
  <c r="G157" i="176"/>
  <c r="F157" i="176"/>
  <c r="L155" i="176"/>
  <c r="J155" i="176"/>
  <c r="H155" i="176"/>
  <c r="G155" i="176"/>
  <c r="F155" i="176"/>
  <c r="L154" i="176"/>
  <c r="J154" i="176"/>
  <c r="H154" i="176"/>
  <c r="G154" i="176"/>
  <c r="F154" i="176"/>
  <c r="L152" i="176"/>
  <c r="J152" i="176"/>
  <c r="I152" i="176"/>
  <c r="H152" i="176"/>
  <c r="G152" i="176"/>
  <c r="F152" i="176"/>
  <c r="L150" i="176"/>
  <c r="J150" i="176"/>
  <c r="H150" i="176"/>
  <c r="G150" i="176"/>
  <c r="F150" i="176"/>
  <c r="N149" i="176"/>
  <c r="L149" i="176"/>
  <c r="J149" i="176"/>
  <c r="I149" i="176"/>
  <c r="H149" i="176"/>
  <c r="G149" i="176"/>
  <c r="F149" i="176"/>
  <c r="L148" i="176"/>
  <c r="J148" i="176"/>
  <c r="H148" i="176"/>
  <c r="G148" i="176"/>
  <c r="F148" i="176"/>
  <c r="L147" i="176"/>
  <c r="J147" i="176"/>
  <c r="H147" i="176"/>
  <c r="G147" i="176"/>
  <c r="F147" i="176"/>
  <c r="N145" i="176"/>
  <c r="L145" i="176"/>
  <c r="J145" i="176"/>
  <c r="I145" i="176"/>
  <c r="H145" i="176"/>
  <c r="G145" i="176"/>
  <c r="F145" i="176"/>
  <c r="L144" i="176"/>
  <c r="J144" i="176"/>
  <c r="H144" i="176"/>
  <c r="G144" i="176"/>
  <c r="F144" i="176"/>
  <c r="L138" i="176"/>
  <c r="J138" i="176"/>
  <c r="I138" i="176"/>
  <c r="H138" i="176"/>
  <c r="G138" i="176"/>
  <c r="F138" i="176"/>
  <c r="M137" i="176"/>
  <c r="L137" i="176"/>
  <c r="J137" i="176"/>
  <c r="H137" i="176"/>
  <c r="G137" i="176"/>
  <c r="F137" i="176"/>
  <c r="N136" i="176"/>
  <c r="L136" i="176"/>
  <c r="J136" i="176"/>
  <c r="H136" i="176"/>
  <c r="G136" i="176"/>
  <c r="F136" i="176"/>
  <c r="L135" i="176"/>
  <c r="J135" i="176"/>
  <c r="H135" i="176"/>
  <c r="G135" i="176"/>
  <c r="F135" i="176"/>
  <c r="L134" i="176"/>
  <c r="J134" i="176"/>
  <c r="H134" i="176"/>
  <c r="G134" i="176"/>
  <c r="F134" i="176"/>
  <c r="L133" i="176"/>
  <c r="J133" i="176"/>
  <c r="H133" i="176"/>
  <c r="G133" i="176"/>
  <c r="F133" i="176"/>
  <c r="N131" i="176"/>
  <c r="L131" i="176"/>
  <c r="K131" i="176"/>
  <c r="J131" i="176"/>
  <c r="H131" i="176"/>
  <c r="G131" i="176"/>
  <c r="F131" i="176"/>
  <c r="L130" i="176"/>
  <c r="J130" i="176"/>
  <c r="H130" i="176"/>
  <c r="G130" i="176"/>
  <c r="F130" i="176"/>
  <c r="L129" i="176"/>
  <c r="J129" i="176"/>
  <c r="H129" i="176"/>
  <c r="G129" i="176"/>
  <c r="F129" i="176"/>
  <c r="L128" i="176"/>
  <c r="J128" i="176"/>
  <c r="I128" i="176"/>
  <c r="H128" i="176"/>
  <c r="G128" i="176"/>
  <c r="F128" i="176"/>
  <c r="L126" i="176"/>
  <c r="J126" i="176"/>
  <c r="H126" i="176"/>
  <c r="G126" i="176"/>
  <c r="F126" i="176"/>
  <c r="L125" i="176"/>
  <c r="J125" i="176"/>
  <c r="I125" i="176"/>
  <c r="H125" i="176"/>
  <c r="G125" i="176"/>
  <c r="F125" i="176"/>
  <c r="L123" i="176"/>
  <c r="J123" i="176"/>
  <c r="H123" i="176"/>
  <c r="G123" i="176"/>
  <c r="F123" i="176"/>
  <c r="L122" i="176"/>
  <c r="J122" i="176"/>
  <c r="H122" i="176"/>
  <c r="G122" i="176"/>
  <c r="F122" i="176"/>
  <c r="L121" i="176"/>
  <c r="J121" i="176"/>
  <c r="H121" i="176"/>
  <c r="G121" i="176"/>
  <c r="F121" i="176"/>
  <c r="L120" i="176"/>
  <c r="J120" i="176"/>
  <c r="I120" i="176"/>
  <c r="H120" i="176"/>
  <c r="G120" i="176"/>
  <c r="F120" i="176"/>
  <c r="L119" i="176"/>
  <c r="J119" i="176"/>
  <c r="H119" i="176"/>
  <c r="G119" i="176"/>
  <c r="F119" i="176"/>
  <c r="L117" i="176"/>
  <c r="J117" i="176"/>
  <c r="I117" i="176"/>
  <c r="H117" i="176"/>
  <c r="G117" i="176"/>
  <c r="F117" i="176"/>
  <c r="L116" i="176"/>
  <c r="J116" i="176"/>
  <c r="H116" i="176"/>
  <c r="G116" i="176"/>
  <c r="F116" i="176"/>
  <c r="L115" i="176"/>
  <c r="J115" i="176"/>
  <c r="H115" i="176"/>
  <c r="G115" i="176"/>
  <c r="F115" i="176"/>
  <c r="L114" i="176"/>
  <c r="J114" i="176"/>
  <c r="I114" i="176"/>
  <c r="H114" i="176"/>
  <c r="G114" i="176"/>
  <c r="F114" i="176"/>
  <c r="N113" i="176"/>
  <c r="L113" i="176"/>
  <c r="J113" i="176"/>
  <c r="H113" i="176"/>
  <c r="G113" i="176"/>
  <c r="F113" i="176"/>
  <c r="N112" i="176"/>
  <c r="L112" i="176"/>
  <c r="J112" i="176"/>
  <c r="H112" i="176"/>
  <c r="G112" i="176"/>
  <c r="F112" i="176"/>
  <c r="L110" i="176"/>
  <c r="J110" i="176"/>
  <c r="I110" i="176"/>
  <c r="H110" i="176"/>
  <c r="G110" i="176"/>
  <c r="F110" i="176"/>
  <c r="L109" i="176"/>
  <c r="J109" i="176"/>
  <c r="H109" i="176"/>
  <c r="G109" i="176"/>
  <c r="F109" i="176"/>
  <c r="L107" i="176"/>
  <c r="J107" i="176"/>
  <c r="H107" i="176"/>
  <c r="G107" i="176"/>
  <c r="F107" i="176"/>
  <c r="L105" i="176"/>
  <c r="J105" i="176"/>
  <c r="H105" i="176"/>
  <c r="G105" i="176"/>
  <c r="F105" i="176"/>
  <c r="L104" i="176"/>
  <c r="J104" i="176"/>
  <c r="H104" i="176"/>
  <c r="G104" i="176"/>
  <c r="F104" i="176"/>
  <c r="N103" i="176"/>
  <c r="L103" i="176"/>
  <c r="J103" i="176"/>
  <c r="H103" i="176"/>
  <c r="G103" i="176"/>
  <c r="F103" i="176"/>
  <c r="L102" i="176"/>
  <c r="J102" i="176"/>
  <c r="H102" i="176"/>
  <c r="G102" i="176"/>
  <c r="F102" i="176"/>
  <c r="L100" i="176"/>
  <c r="J100" i="176"/>
  <c r="H100" i="176"/>
  <c r="G100" i="176"/>
  <c r="F100" i="176"/>
  <c r="L99" i="176"/>
  <c r="J99" i="176"/>
  <c r="I99" i="176"/>
  <c r="H99" i="176"/>
  <c r="G99" i="176"/>
  <c r="F99" i="176"/>
  <c r="L93" i="176"/>
  <c r="J93" i="176"/>
  <c r="H93" i="176"/>
  <c r="G93" i="176"/>
  <c r="F93" i="176"/>
  <c r="L92" i="176"/>
  <c r="J92" i="176"/>
  <c r="H92" i="176"/>
  <c r="G92" i="176"/>
  <c r="F92" i="176"/>
  <c r="L91" i="176"/>
  <c r="J91" i="176"/>
  <c r="H91" i="176"/>
  <c r="G91" i="176"/>
  <c r="F91" i="176"/>
  <c r="N90" i="176"/>
  <c r="L90" i="176"/>
  <c r="J90" i="176"/>
  <c r="I90" i="176"/>
  <c r="H90" i="176"/>
  <c r="G90" i="176"/>
  <c r="F90" i="176"/>
  <c r="N89" i="176"/>
  <c r="L89" i="176"/>
  <c r="J89" i="176"/>
  <c r="H89" i="176"/>
  <c r="G89" i="176"/>
  <c r="F89" i="176"/>
  <c r="L88" i="176"/>
  <c r="J88" i="176"/>
  <c r="H88" i="176"/>
  <c r="G88" i="176"/>
  <c r="F88" i="176"/>
  <c r="L86" i="176"/>
  <c r="J86" i="176"/>
  <c r="H86" i="176"/>
  <c r="G86" i="176"/>
  <c r="F86" i="176"/>
  <c r="L85" i="176"/>
  <c r="J85" i="176"/>
  <c r="H85" i="176"/>
  <c r="G85" i="176"/>
  <c r="F85" i="176"/>
  <c r="N84" i="176"/>
  <c r="L84" i="176"/>
  <c r="K84" i="176"/>
  <c r="J84" i="176"/>
  <c r="I84" i="176"/>
  <c r="H84" i="176"/>
  <c r="G84" i="176"/>
  <c r="F84" i="176"/>
  <c r="L83" i="176"/>
  <c r="J83" i="176"/>
  <c r="H83" i="176"/>
  <c r="G83" i="176"/>
  <c r="F83" i="176"/>
  <c r="L81" i="176"/>
  <c r="J81" i="176"/>
  <c r="H81" i="176"/>
  <c r="G81" i="176"/>
  <c r="F81" i="176"/>
  <c r="N80" i="176"/>
  <c r="L80" i="176"/>
  <c r="J80" i="176"/>
  <c r="I80" i="176"/>
  <c r="H80" i="176"/>
  <c r="G80" i="176"/>
  <c r="F80" i="176"/>
  <c r="L78" i="176"/>
  <c r="J78" i="176"/>
  <c r="H78" i="176"/>
  <c r="G78" i="176"/>
  <c r="F78" i="176"/>
  <c r="L77" i="176"/>
  <c r="J77" i="176"/>
  <c r="H77" i="176"/>
  <c r="G77" i="176"/>
  <c r="F77" i="176"/>
  <c r="L76" i="176"/>
  <c r="J76" i="176"/>
  <c r="H76" i="176"/>
  <c r="G76" i="176"/>
  <c r="F76" i="176"/>
  <c r="N75" i="176"/>
  <c r="L75" i="176"/>
  <c r="J75" i="176"/>
  <c r="H75" i="176"/>
  <c r="G75" i="176"/>
  <c r="F75" i="176"/>
  <c r="L74" i="176"/>
  <c r="J74" i="176"/>
  <c r="H74" i="176"/>
  <c r="G74" i="176"/>
  <c r="F74" i="176"/>
  <c r="L72" i="176"/>
  <c r="J72" i="176"/>
  <c r="H72" i="176"/>
  <c r="G72" i="176"/>
  <c r="F72" i="176"/>
  <c r="N71" i="176"/>
  <c r="L71" i="176"/>
  <c r="J71" i="176"/>
  <c r="H71" i="176"/>
  <c r="G71" i="176"/>
  <c r="F71" i="176"/>
  <c r="L70" i="176"/>
  <c r="J70" i="176"/>
  <c r="I70" i="176"/>
  <c r="H70" i="176"/>
  <c r="G70" i="176"/>
  <c r="F70" i="176"/>
  <c r="L69" i="176"/>
  <c r="J69" i="176"/>
  <c r="I69" i="176"/>
  <c r="H69" i="176"/>
  <c r="G69" i="176"/>
  <c r="F69" i="176"/>
  <c r="L68" i="176"/>
  <c r="J68" i="176"/>
  <c r="I68" i="176"/>
  <c r="H68" i="176"/>
  <c r="G68" i="176"/>
  <c r="F68" i="176"/>
  <c r="L67" i="176"/>
  <c r="J67" i="176"/>
  <c r="H67" i="176"/>
  <c r="G67" i="176"/>
  <c r="F67" i="176"/>
  <c r="L65" i="176"/>
  <c r="J65" i="176"/>
  <c r="H65" i="176"/>
  <c r="G65" i="176"/>
  <c r="F65" i="176"/>
  <c r="N64" i="176"/>
  <c r="L64" i="176"/>
  <c r="J64" i="176"/>
  <c r="H64" i="176"/>
  <c r="G64" i="176"/>
  <c r="F64" i="176"/>
  <c r="N62" i="176"/>
  <c r="L62" i="176"/>
  <c r="J62" i="176"/>
  <c r="I62" i="176"/>
  <c r="H62" i="176"/>
  <c r="G62" i="176"/>
  <c r="F62" i="176"/>
  <c r="L60" i="176"/>
  <c r="J60" i="176"/>
  <c r="H60" i="176"/>
  <c r="G60" i="176"/>
  <c r="F60" i="176"/>
  <c r="L59" i="176"/>
  <c r="J59" i="176"/>
  <c r="I59" i="176"/>
  <c r="H59" i="176"/>
  <c r="G59" i="176"/>
  <c r="F59" i="176"/>
  <c r="N58" i="176"/>
  <c r="L58" i="176"/>
  <c r="J58" i="176"/>
  <c r="H58" i="176"/>
  <c r="G58" i="176"/>
  <c r="F58" i="176"/>
  <c r="M57" i="176"/>
  <c r="L57" i="176"/>
  <c r="J57" i="176"/>
  <c r="I57" i="176"/>
  <c r="H57" i="176"/>
  <c r="G57" i="176"/>
  <c r="F57" i="176"/>
  <c r="N55" i="176"/>
  <c r="L55" i="176"/>
  <c r="J55" i="176"/>
  <c r="H55" i="176"/>
  <c r="G55" i="176"/>
  <c r="F55" i="176"/>
  <c r="L54" i="176"/>
  <c r="J54" i="176"/>
  <c r="H54" i="176"/>
  <c r="G54" i="176"/>
  <c r="F54" i="176"/>
  <c r="L48" i="176"/>
  <c r="J48" i="176"/>
  <c r="I48" i="176"/>
  <c r="H48" i="176"/>
  <c r="G48" i="176"/>
  <c r="F48" i="176"/>
  <c r="L47" i="176"/>
  <c r="J47" i="176"/>
  <c r="H47" i="176"/>
  <c r="G47" i="176"/>
  <c r="F47" i="176"/>
  <c r="L46" i="176"/>
  <c r="J46" i="176"/>
  <c r="H46" i="176"/>
  <c r="G46" i="176"/>
  <c r="F46" i="176"/>
  <c r="L45" i="176"/>
  <c r="J45" i="176"/>
  <c r="H45" i="176"/>
  <c r="G45" i="176"/>
  <c r="F45" i="176"/>
  <c r="L44" i="176"/>
  <c r="J44" i="176"/>
  <c r="H44" i="176"/>
  <c r="G44" i="176"/>
  <c r="F44" i="176"/>
  <c r="N43" i="176"/>
  <c r="L43" i="176"/>
  <c r="J43" i="176"/>
  <c r="I43" i="176"/>
  <c r="H43" i="176"/>
  <c r="G43" i="176"/>
  <c r="F43" i="176"/>
  <c r="N41" i="176"/>
  <c r="L41" i="176"/>
  <c r="K41" i="176"/>
  <c r="J41" i="176"/>
  <c r="I41" i="176"/>
  <c r="H41" i="176"/>
  <c r="G41" i="176"/>
  <c r="F41" i="176"/>
  <c r="L40" i="176"/>
  <c r="J40" i="176"/>
  <c r="H40" i="176"/>
  <c r="G40" i="176"/>
  <c r="F40" i="176"/>
  <c r="L39" i="176"/>
  <c r="J39" i="176"/>
  <c r="H39" i="176"/>
  <c r="G39" i="176"/>
  <c r="F39" i="176"/>
  <c r="N38" i="176"/>
  <c r="L38" i="176"/>
  <c r="K38" i="176"/>
  <c r="J38" i="176"/>
  <c r="I38" i="176"/>
  <c r="H38" i="176"/>
  <c r="G38" i="176"/>
  <c r="F38" i="176"/>
  <c r="N36" i="176"/>
  <c r="L36" i="176"/>
  <c r="J36" i="176"/>
  <c r="H36" i="176"/>
  <c r="G36" i="176"/>
  <c r="F36" i="176"/>
  <c r="L35" i="176"/>
  <c r="J35" i="176"/>
  <c r="H35" i="176"/>
  <c r="G35" i="176"/>
  <c r="F35" i="176"/>
  <c r="N33" i="176"/>
  <c r="L33" i="176"/>
  <c r="J33" i="176"/>
  <c r="H33" i="176"/>
  <c r="G33" i="176"/>
  <c r="F33" i="176"/>
  <c r="L32" i="176"/>
  <c r="J32" i="176"/>
  <c r="I32" i="176"/>
  <c r="H32" i="176"/>
  <c r="G32" i="176"/>
  <c r="F32" i="176"/>
  <c r="L31" i="176"/>
  <c r="J31" i="176"/>
  <c r="I31" i="176"/>
  <c r="H31" i="176"/>
  <c r="G31" i="176"/>
  <c r="F31" i="176"/>
  <c r="L30" i="176"/>
  <c r="J30" i="176"/>
  <c r="H30" i="176"/>
  <c r="G30" i="176"/>
  <c r="F30" i="176"/>
  <c r="L29" i="176"/>
  <c r="K29" i="176"/>
  <c r="J29" i="176"/>
  <c r="I29" i="176"/>
  <c r="H29" i="176"/>
  <c r="G29" i="176"/>
  <c r="F29" i="176"/>
  <c r="N27" i="176"/>
  <c r="L27" i="176"/>
  <c r="K27" i="176"/>
  <c r="J27" i="176"/>
  <c r="I27" i="176"/>
  <c r="H27" i="176"/>
  <c r="G27" i="176"/>
  <c r="F27" i="176"/>
  <c r="N26" i="176"/>
  <c r="L26" i="176"/>
  <c r="J26" i="176"/>
  <c r="I26" i="176"/>
  <c r="H26" i="176"/>
  <c r="G26" i="176"/>
  <c r="F26" i="176"/>
  <c r="L25" i="176"/>
  <c r="J25" i="176"/>
  <c r="H25" i="176"/>
  <c r="G25" i="176"/>
  <c r="F25" i="176"/>
  <c r="L24" i="176"/>
  <c r="J24" i="176"/>
  <c r="I24" i="176"/>
  <c r="H24" i="176"/>
  <c r="G24" i="176"/>
  <c r="F24" i="176"/>
  <c r="N23" i="176"/>
  <c r="L23" i="176"/>
  <c r="J23" i="176"/>
  <c r="I23" i="176"/>
  <c r="H23" i="176"/>
  <c r="G23" i="176"/>
  <c r="F23" i="176"/>
  <c r="N22" i="176"/>
  <c r="L22" i="176"/>
  <c r="J22" i="176"/>
  <c r="H22" i="176"/>
  <c r="G22" i="176"/>
  <c r="F22" i="176"/>
  <c r="N20" i="176"/>
  <c r="L20" i="176"/>
  <c r="J20" i="176"/>
  <c r="H20" i="176"/>
  <c r="G20" i="176"/>
  <c r="F20" i="176"/>
  <c r="N19" i="176"/>
  <c r="L19" i="176"/>
  <c r="J19" i="176"/>
  <c r="H19" i="176"/>
  <c r="G19" i="176"/>
  <c r="F19" i="176"/>
  <c r="L17" i="176"/>
  <c r="J17" i="176"/>
  <c r="H17" i="176"/>
  <c r="G17" i="176"/>
  <c r="F17" i="176"/>
  <c r="N15" i="176"/>
  <c r="L15" i="176"/>
  <c r="J15" i="176"/>
  <c r="H15" i="176"/>
  <c r="G15" i="176"/>
  <c r="F15" i="176"/>
  <c r="L14" i="176"/>
  <c r="J14" i="176"/>
  <c r="H14" i="176"/>
  <c r="G14" i="176"/>
  <c r="F14" i="176"/>
  <c r="L13" i="176"/>
  <c r="J13" i="176"/>
  <c r="I13" i="176"/>
  <c r="H13" i="176"/>
  <c r="G13" i="176"/>
  <c r="F13" i="176"/>
  <c r="N12" i="176"/>
  <c r="L12" i="176"/>
  <c r="J12" i="176"/>
  <c r="I12" i="176"/>
  <c r="H12" i="176"/>
  <c r="G12" i="176"/>
  <c r="F12" i="176"/>
  <c r="L10" i="176"/>
  <c r="J10" i="176"/>
  <c r="H10" i="176"/>
  <c r="G10" i="176"/>
  <c r="F10" i="176"/>
  <c r="L9" i="176"/>
  <c r="J9" i="176"/>
  <c r="I9" i="176"/>
  <c r="H9" i="176"/>
  <c r="G9" i="176"/>
  <c r="F9" i="176"/>
  <c r="M855" i="176" l="1"/>
  <c r="M221" i="176" s="1"/>
  <c r="O855" i="176"/>
  <c r="M529" i="176"/>
  <c r="O529" i="176"/>
  <c r="M649" i="176"/>
  <c r="O649" i="176" s="1"/>
  <c r="K15" i="176"/>
  <c r="O715" i="176"/>
  <c r="M715" i="176"/>
  <c r="M499" i="176"/>
  <c r="O499" i="176"/>
  <c r="M602" i="176"/>
  <c r="O602" i="176" s="1"/>
  <c r="K285" i="176"/>
  <c r="O763" i="176"/>
  <c r="M763" i="176"/>
  <c r="K129" i="176"/>
  <c r="M434" i="176"/>
  <c r="M117" i="176" s="1"/>
  <c r="K117" i="176"/>
  <c r="O400" i="176"/>
  <c r="K83" i="176"/>
  <c r="O663" i="176"/>
  <c r="O29" i="176" s="1"/>
  <c r="M29" i="176"/>
  <c r="O950" i="176"/>
  <c r="M950" i="176"/>
  <c r="M722" i="176"/>
  <c r="O722" i="176"/>
  <c r="K161" i="176"/>
  <c r="I54" i="176"/>
  <c r="I86" i="176"/>
  <c r="I123" i="176"/>
  <c r="I129" i="176"/>
  <c r="I215" i="176"/>
  <c r="N44" i="176"/>
  <c r="N91" i="176"/>
  <c r="N120" i="176"/>
  <c r="N148" i="176"/>
  <c r="N266" i="176"/>
  <c r="K632" i="176"/>
  <c r="I238" i="176"/>
  <c r="I269" i="176"/>
  <c r="F49" i="176"/>
  <c r="I131" i="176"/>
  <c r="M15" i="176"/>
  <c r="K80" i="176"/>
  <c r="I115" i="176"/>
  <c r="N134" i="176"/>
  <c r="K170" i="176"/>
  <c r="I65" i="176"/>
  <c r="N119" i="176"/>
  <c r="N139" i="176" s="1"/>
  <c r="O947" i="176"/>
  <c r="I116" i="176"/>
  <c r="I258" i="176"/>
  <c r="I266" i="176"/>
  <c r="N256" i="176"/>
  <c r="I19" i="176"/>
  <c r="K57" i="176"/>
  <c r="K86" i="176"/>
  <c r="I93" i="176"/>
  <c r="M31" i="176"/>
  <c r="K59" i="176"/>
  <c r="N72" i="176"/>
  <c r="O426" i="176"/>
  <c r="N115" i="176"/>
  <c r="N162" i="176"/>
  <c r="N309" i="176"/>
  <c r="I316" i="176"/>
  <c r="N65" i="176"/>
  <c r="O78" i="176"/>
  <c r="N133" i="176"/>
  <c r="K181" i="176"/>
  <c r="N228" i="176"/>
  <c r="I265" i="176"/>
  <c r="K824" i="176"/>
  <c r="M824" i="176" s="1"/>
  <c r="O824" i="176" s="1"/>
  <c r="O190" i="176" s="1"/>
  <c r="I72" i="176"/>
  <c r="M10" i="176"/>
  <c r="N25" i="176"/>
  <c r="K357" i="176"/>
  <c r="O357" i="176" s="1"/>
  <c r="K447" i="176"/>
  <c r="K130" i="176" s="1"/>
  <c r="K152" i="176"/>
  <c r="N159" i="176"/>
  <c r="I235" i="176"/>
  <c r="K270" i="176"/>
  <c r="N190" i="176"/>
  <c r="N229" i="176" s="1"/>
  <c r="O858" i="176"/>
  <c r="I46" i="176"/>
  <c r="N205" i="176"/>
  <c r="K398" i="176"/>
  <c r="M398" i="176" s="1"/>
  <c r="N227" i="176"/>
  <c r="I137" i="176"/>
  <c r="I219" i="176"/>
  <c r="I272" i="176"/>
  <c r="N68" i="176"/>
  <c r="N129" i="176"/>
  <c r="O769" i="176"/>
  <c r="N170" i="176"/>
  <c r="N212" i="176"/>
  <c r="I78" i="176"/>
  <c r="I88" i="176"/>
  <c r="I221" i="176"/>
  <c r="I301" i="176"/>
  <c r="I119" i="176"/>
  <c r="O454" i="176"/>
  <c r="N210" i="176"/>
  <c r="I22" i="176"/>
  <c r="N88" i="176"/>
  <c r="N164" i="176"/>
  <c r="O804" i="176"/>
  <c r="I178" i="176"/>
  <c r="I14" i="176"/>
  <c r="K313" i="176"/>
  <c r="I45" i="176"/>
  <c r="K137" i="176"/>
  <c r="I173" i="176"/>
  <c r="I180" i="176"/>
  <c r="N204" i="176"/>
  <c r="N245" i="176"/>
  <c r="N252" i="176"/>
  <c r="M14" i="176"/>
  <c r="N178" i="176"/>
  <c r="N316" i="176"/>
  <c r="I10" i="176"/>
  <c r="I182" i="176"/>
  <c r="K221" i="176"/>
  <c r="I244" i="176"/>
  <c r="I306" i="176"/>
  <c r="I309" i="176"/>
  <c r="K450" i="176"/>
  <c r="K133" i="176" s="1"/>
  <c r="N147" i="176"/>
  <c r="N184" i="176" s="1"/>
  <c r="N197" i="176"/>
  <c r="N258" i="176"/>
  <c r="N272" i="176"/>
  <c r="I104" i="176"/>
  <c r="N234" i="176"/>
  <c r="N240" i="176"/>
  <c r="N292" i="176"/>
  <c r="O674" i="176"/>
  <c r="M674" i="176"/>
  <c r="K40" i="176"/>
  <c r="M385" i="176"/>
  <c r="M68" i="176" s="1"/>
  <c r="K68" i="176"/>
  <c r="M724" i="176"/>
  <c r="M90" i="176" s="1"/>
  <c r="K90" i="176"/>
  <c r="K828" i="176"/>
  <c r="M828" i="176" s="1"/>
  <c r="O828" i="176" s="1"/>
  <c r="I194" i="176"/>
  <c r="K933" i="176"/>
  <c r="I299" i="176"/>
  <c r="I55" i="176"/>
  <c r="K406" i="176"/>
  <c r="K89" i="176" s="1"/>
  <c r="K394" i="176"/>
  <c r="I77" i="176"/>
  <c r="I85" i="176"/>
  <c r="K402" i="176"/>
  <c r="O402" i="176" s="1"/>
  <c r="O85" i="176" s="1"/>
  <c r="M431" i="176"/>
  <c r="K114" i="176"/>
  <c r="I135" i="176"/>
  <c r="K452" i="176"/>
  <c r="O452" i="176" s="1"/>
  <c r="O135" i="176" s="1"/>
  <c r="M462" i="176"/>
  <c r="K145" i="176"/>
  <c r="K484" i="176"/>
  <c r="I167" i="176"/>
  <c r="M523" i="176"/>
  <c r="K206" i="176"/>
  <c r="I283" i="176"/>
  <c r="K600" i="176"/>
  <c r="M600" i="176" s="1"/>
  <c r="O600" i="176" s="1"/>
  <c r="K620" i="176"/>
  <c r="K303" i="176" s="1"/>
  <c r="I303" i="176"/>
  <c r="M677" i="176"/>
  <c r="M43" i="176" s="1"/>
  <c r="O677" i="176"/>
  <c r="K680" i="176"/>
  <c r="O724" i="176"/>
  <c r="I155" i="176"/>
  <c r="K789" i="176"/>
  <c r="M789" i="176" s="1"/>
  <c r="O789" i="176" s="1"/>
  <c r="M801" i="176"/>
  <c r="O882" i="176"/>
  <c r="O248" i="176" s="1"/>
  <c r="M248" i="176"/>
  <c r="O352" i="176"/>
  <c r="M352" i="176"/>
  <c r="K409" i="176"/>
  <c r="K92" i="176" s="1"/>
  <c r="I92" i="176"/>
  <c r="O137" i="176"/>
  <c r="K580" i="176"/>
  <c r="I263" i="176"/>
  <c r="K488" i="176"/>
  <c r="K633" i="176"/>
  <c r="O898" i="176"/>
  <c r="M898" i="176"/>
  <c r="I33" i="176"/>
  <c r="K271" i="176"/>
  <c r="M363" i="176"/>
  <c r="O376" i="176"/>
  <c r="O59" i="176" s="1"/>
  <c r="M59" i="176"/>
  <c r="N77" i="176"/>
  <c r="K439" i="176"/>
  <c r="I122" i="176"/>
  <c r="I211" i="176"/>
  <c r="K528" i="176"/>
  <c r="M532" i="176"/>
  <c r="M215" i="176" s="1"/>
  <c r="O532" i="176"/>
  <c r="K215" i="176"/>
  <c r="M586" i="176"/>
  <c r="K269" i="176"/>
  <c r="I279" i="176"/>
  <c r="K596" i="176"/>
  <c r="I314" i="176"/>
  <c r="K631" i="176"/>
  <c r="O903" i="176"/>
  <c r="M903" i="176"/>
  <c r="K927" i="176"/>
  <c r="I293" i="176"/>
  <c r="I292" i="176"/>
  <c r="K609" i="176"/>
  <c r="M609" i="176" s="1"/>
  <c r="O609" i="176" s="1"/>
  <c r="G49" i="176"/>
  <c r="K552" i="176"/>
  <c r="M552" i="176" s="1"/>
  <c r="O552" i="176" s="1"/>
  <c r="O625" i="176"/>
  <c r="M625" i="176"/>
  <c r="K770" i="176"/>
  <c r="I136" i="176"/>
  <c r="K200" i="176"/>
  <c r="M834" i="176"/>
  <c r="I35" i="176"/>
  <c r="O544" i="176"/>
  <c r="K227" i="176"/>
  <c r="M544" i="176"/>
  <c r="I273" i="176"/>
  <c r="K590" i="176"/>
  <c r="M590" i="176" s="1"/>
  <c r="O622" i="176"/>
  <c r="M622" i="176"/>
  <c r="I113" i="176"/>
  <c r="K747" i="176"/>
  <c r="M747" i="176" s="1"/>
  <c r="O747" i="176" s="1"/>
  <c r="I134" i="176"/>
  <c r="K768" i="176"/>
  <c r="K134" i="176" s="1"/>
  <c r="K781" i="176"/>
  <c r="M781" i="176" s="1"/>
  <c r="I147" i="176"/>
  <c r="O781" i="176"/>
  <c r="K799" i="176"/>
  <c r="M799" i="176" s="1"/>
  <c r="O799" i="176" s="1"/>
  <c r="I165" i="176"/>
  <c r="O816" i="176"/>
  <c r="O182" i="176" s="1"/>
  <c r="M816" i="176"/>
  <c r="M182" i="176" s="1"/>
  <c r="K182" i="176"/>
  <c r="I254" i="176"/>
  <c r="K888" i="176"/>
  <c r="K899" i="176"/>
  <c r="I289" i="176"/>
  <c r="M944" i="176"/>
  <c r="K260" i="176"/>
  <c r="O894" i="176"/>
  <c r="O260" i="176" s="1"/>
  <c r="O937" i="176"/>
  <c r="M937" i="176"/>
  <c r="O398" i="176"/>
  <c r="O81" i="176" s="1"/>
  <c r="K81" i="176"/>
  <c r="M667" i="176"/>
  <c r="O667" i="176"/>
  <c r="O33" i="176" s="1"/>
  <c r="K33" i="176"/>
  <c r="K432" i="176"/>
  <c r="M432" i="176" s="1"/>
  <c r="O432" i="176" s="1"/>
  <c r="M474" i="176"/>
  <c r="K496" i="176"/>
  <c r="O496" i="176" s="1"/>
  <c r="I179" i="176"/>
  <c r="K516" i="176"/>
  <c r="I199" i="176"/>
  <c r="K537" i="176"/>
  <c r="I220" i="176"/>
  <c r="K541" i="176"/>
  <c r="K224" i="176" s="1"/>
  <c r="I224" i="176"/>
  <c r="O586" i="176"/>
  <c r="O610" i="176"/>
  <c r="I310" i="176"/>
  <c r="K627" i="176"/>
  <c r="K760" i="176"/>
  <c r="O760" i="176" s="1"/>
  <c r="O126" i="176" s="1"/>
  <c r="I126" i="176"/>
  <c r="K923" i="176"/>
  <c r="M923" i="176" s="1"/>
  <c r="O923" i="176" s="1"/>
  <c r="M612" i="176"/>
  <c r="K295" i="176"/>
  <c r="K793" i="176"/>
  <c r="M793" i="176" s="1"/>
  <c r="O793" i="176" s="1"/>
  <c r="M894" i="176"/>
  <c r="M905" i="176"/>
  <c r="K10" i="176"/>
  <c r="K35" i="176"/>
  <c r="F94" i="176"/>
  <c r="I39" i="176"/>
  <c r="K356" i="176"/>
  <c r="I75" i="176"/>
  <c r="K392" i="176"/>
  <c r="K429" i="176"/>
  <c r="M429" i="176" s="1"/>
  <c r="I112" i="176"/>
  <c r="M545" i="176"/>
  <c r="K228" i="176"/>
  <c r="K566" i="176"/>
  <c r="M566" i="176" s="1"/>
  <c r="O566" i="176" s="1"/>
  <c r="I249" i="176"/>
  <c r="O571" i="176"/>
  <c r="O698" i="176"/>
  <c r="M795" i="176"/>
  <c r="M161" i="176" s="1"/>
  <c r="N174" i="176"/>
  <c r="O849" i="176"/>
  <c r="O884" i="176"/>
  <c r="I250" i="176"/>
  <c r="K884" i="176"/>
  <c r="M884" i="176" s="1"/>
  <c r="M952" i="176"/>
  <c r="K318" i="176"/>
  <c r="M483" i="176"/>
  <c r="M166" i="176" s="1"/>
  <c r="K166" i="176"/>
  <c r="K846" i="176"/>
  <c r="K212" i="176" s="1"/>
  <c r="I212" i="176"/>
  <c r="M872" i="176"/>
  <c r="M238" i="176" s="1"/>
  <c r="K238" i="176"/>
  <c r="I260" i="176"/>
  <c r="O385" i="176"/>
  <c r="O68" i="176" s="1"/>
  <c r="M472" i="176"/>
  <c r="O472" i="176" s="1"/>
  <c r="I15" i="176"/>
  <c r="K424" i="176"/>
  <c r="I107" i="176"/>
  <c r="K465" i="176"/>
  <c r="M465" i="176" s="1"/>
  <c r="O465" i="176" s="1"/>
  <c r="I148" i="176"/>
  <c r="I175" i="176"/>
  <c r="K492" i="176"/>
  <c r="K175" i="176" s="1"/>
  <c r="I245" i="176"/>
  <c r="O562" i="176"/>
  <c r="M583" i="176"/>
  <c r="K266" i="176"/>
  <c r="O583" i="176"/>
  <c r="O623" i="176"/>
  <c r="K306" i="176"/>
  <c r="K659" i="176"/>
  <c r="M659" i="176" s="1"/>
  <c r="O659" i="176" s="1"/>
  <c r="M672" i="176"/>
  <c r="O672" i="176"/>
  <c r="K72" i="176"/>
  <c r="M706" i="176"/>
  <c r="M727" i="176"/>
  <c r="K93" i="176"/>
  <c r="M756" i="176"/>
  <c r="O756" i="176"/>
  <c r="K881" i="176"/>
  <c r="M881" i="176" s="1"/>
  <c r="O881" i="176" s="1"/>
  <c r="M897" i="176"/>
  <c r="I280" i="176"/>
  <c r="K914" i="176"/>
  <c r="N249" i="176"/>
  <c r="N81" i="176"/>
  <c r="N260" i="176"/>
  <c r="I308" i="176"/>
  <c r="G184" i="176"/>
  <c r="O57" i="176"/>
  <c r="O93" i="176"/>
  <c r="N283" i="176"/>
  <c r="K618" i="176"/>
  <c r="M618" i="176" s="1"/>
  <c r="O618" i="176" s="1"/>
  <c r="K653" i="176"/>
  <c r="K701" i="176"/>
  <c r="N863" i="176"/>
  <c r="N254" i="176"/>
  <c r="N269" i="176"/>
  <c r="N289" i="176"/>
  <c r="H184" i="176"/>
  <c r="J184" i="176"/>
  <c r="O360" i="176"/>
  <c r="N57" i="176"/>
  <c r="N93" i="176"/>
  <c r="K120" i="176"/>
  <c r="M577" i="176"/>
  <c r="N182" i="176"/>
  <c r="K342" i="176"/>
  <c r="N32" i="176"/>
  <c r="O407" i="176"/>
  <c r="O90" i="176" s="1"/>
  <c r="N99" i="176"/>
  <c r="O538" i="176"/>
  <c r="O221" i="176" s="1"/>
  <c r="K646" i="176"/>
  <c r="N168" i="176"/>
  <c r="M810" i="176"/>
  <c r="F139" i="176"/>
  <c r="N13" i="176"/>
  <c r="O40" i="176"/>
  <c r="O389" i="176"/>
  <c r="O421" i="176"/>
  <c r="O104" i="176" s="1"/>
  <c r="N70" i="176"/>
  <c r="O710" i="176"/>
  <c r="O771" i="176"/>
  <c r="I305" i="176"/>
  <c r="K147" i="176"/>
  <c r="O852" i="176"/>
  <c r="N264" i="176"/>
  <c r="N318" i="176"/>
  <c r="H94" i="176"/>
  <c r="O337" i="176"/>
  <c r="I74" i="176"/>
  <c r="K391" i="176"/>
  <c r="K162" i="176"/>
  <c r="M479" i="176"/>
  <c r="M162" i="176" s="1"/>
  <c r="K557" i="176"/>
  <c r="L49" i="176"/>
  <c r="I44" i="176"/>
  <c r="K361" i="176"/>
  <c r="M599" i="176"/>
  <c r="M282" i="176" s="1"/>
  <c r="K282" i="176"/>
  <c r="L94" i="176"/>
  <c r="O344" i="176"/>
  <c r="O27" i="176" s="1"/>
  <c r="M27" i="176"/>
  <c r="M464" i="176"/>
  <c r="M147" i="176" s="1"/>
  <c r="K530" i="176"/>
  <c r="I863" i="176"/>
  <c r="K823" i="176"/>
  <c r="I189" i="176"/>
  <c r="O943" i="176"/>
  <c r="M943" i="176"/>
  <c r="K309" i="176"/>
  <c r="O349" i="176"/>
  <c r="O32" i="176" s="1"/>
  <c r="M349" i="176"/>
  <c r="K32" i="176"/>
  <c r="M386" i="176"/>
  <c r="O455" i="176"/>
  <c r="O138" i="176" s="1"/>
  <c r="K138" i="176"/>
  <c r="M455" i="176"/>
  <c r="M138" i="176" s="1"/>
  <c r="O535" i="176"/>
  <c r="M535" i="176"/>
  <c r="M218" i="176" s="1"/>
  <c r="K218" i="176"/>
  <c r="O540" i="176"/>
  <c r="M540" i="176"/>
  <c r="K223" i="176"/>
  <c r="F184" i="176"/>
  <c r="N366" i="176"/>
  <c r="N9" i="176"/>
  <c r="M382" i="176"/>
  <c r="O382" i="176" s="1"/>
  <c r="O527" i="176"/>
  <c r="M948" i="176"/>
  <c r="K314" i="176"/>
  <c r="O948" i="176"/>
  <c r="M521" i="176"/>
  <c r="K204" i="176"/>
  <c r="O770" i="176"/>
  <c r="M770" i="176"/>
  <c r="K136" i="176"/>
  <c r="K812" i="176"/>
  <c r="J49" i="176"/>
  <c r="G94" i="176"/>
  <c r="L229" i="176"/>
  <c r="M440" i="176"/>
  <c r="K123" i="176"/>
  <c r="O440" i="176"/>
  <c r="M725" i="176"/>
  <c r="O949" i="176"/>
  <c r="M949" i="176"/>
  <c r="O906" i="176"/>
  <c r="K272" i="176"/>
  <c r="M906" i="176"/>
  <c r="M272" i="176" s="1"/>
  <c r="J139" i="176"/>
  <c r="L319" i="176"/>
  <c r="M371" i="176"/>
  <c r="O371" i="176" s="1"/>
  <c r="O711" i="176"/>
  <c r="M711" i="176"/>
  <c r="O767" i="176"/>
  <c r="M767" i="176"/>
  <c r="K885" i="176"/>
  <c r="I251" i="176"/>
  <c r="L184" i="176"/>
  <c r="O405" i="176"/>
  <c r="O88" i="176" s="1"/>
  <c r="M405" i="176"/>
  <c r="K88" i="176"/>
  <c r="M442" i="176"/>
  <c r="O442" i="176"/>
  <c r="K125" i="176"/>
  <c r="O802" i="176"/>
  <c r="M802" i="176"/>
  <c r="J94" i="176"/>
  <c r="F274" i="176"/>
  <c r="O632" i="176"/>
  <c r="O315" i="176" s="1"/>
  <c r="K315" i="176"/>
  <c r="M632" i="176"/>
  <c r="M315" i="176" s="1"/>
  <c r="M484" i="176"/>
  <c r="M167" i="176" s="1"/>
  <c r="K167" i="176"/>
  <c r="O484" i="176"/>
  <c r="O167" i="176" s="1"/>
  <c r="O585" i="176"/>
  <c r="K268" i="176"/>
  <c r="M585" i="176"/>
  <c r="L139" i="176"/>
  <c r="I162" i="176"/>
  <c r="O613" i="176"/>
  <c r="K699" i="176"/>
  <c r="M699" i="176" s="1"/>
  <c r="O699" i="176" s="1"/>
  <c r="O408" i="176"/>
  <c r="O91" i="176" s="1"/>
  <c r="M408" i="176"/>
  <c r="K654" i="176"/>
  <c r="M654" i="176" s="1"/>
  <c r="O654" i="176" s="1"/>
  <c r="O681" i="176"/>
  <c r="M681" i="176"/>
  <c r="O919" i="176"/>
  <c r="O951" i="176"/>
  <c r="M951" i="176"/>
  <c r="I20" i="176"/>
  <c r="I83" i="176"/>
  <c r="K180" i="176"/>
  <c r="J319" i="176"/>
  <c r="M326" i="176"/>
  <c r="O326" i="176" s="1"/>
  <c r="M341" i="176"/>
  <c r="M24" i="176" s="1"/>
  <c r="K364" i="176"/>
  <c r="I411" i="176"/>
  <c r="K393" i="176"/>
  <c r="M104" i="176"/>
  <c r="M437" i="176"/>
  <c r="O447" i="176"/>
  <c r="M447" i="176"/>
  <c r="M469" i="176"/>
  <c r="O643" i="176"/>
  <c r="O807" i="176"/>
  <c r="M807" i="176"/>
  <c r="N818" i="176"/>
  <c r="O857" i="176"/>
  <c r="M857" i="176"/>
  <c r="H49" i="176"/>
  <c r="G139" i="176"/>
  <c r="F229" i="176"/>
  <c r="O365" i="176"/>
  <c r="O48" i="176" s="1"/>
  <c r="M365" i="176"/>
  <c r="M48" i="176" s="1"/>
  <c r="K438" i="176"/>
  <c r="K471" i="176"/>
  <c r="I159" i="176"/>
  <c r="O485" i="176"/>
  <c r="M485" i="176"/>
  <c r="K168" i="176"/>
  <c r="K559" i="176"/>
  <c r="I311" i="176"/>
  <c r="K628" i="176"/>
  <c r="I60" i="176"/>
  <c r="O717" i="176"/>
  <c r="O83" i="176" s="1"/>
  <c r="M717" i="176"/>
  <c r="M869" i="176"/>
  <c r="O869" i="176" s="1"/>
  <c r="H139" i="176"/>
  <c r="I105" i="176"/>
  <c r="K174" i="176"/>
  <c r="G229" i="176"/>
  <c r="G274" i="176"/>
  <c r="M394" i="176"/>
  <c r="O394" i="176"/>
  <c r="K77" i="176"/>
  <c r="M410" i="176"/>
  <c r="K422" i="176"/>
  <c r="N456" i="176"/>
  <c r="K476" i="176"/>
  <c r="O574" i="176"/>
  <c r="O257" i="176" s="1"/>
  <c r="M574" i="176"/>
  <c r="K257" i="176"/>
  <c r="M587" i="176"/>
  <c r="K614" i="176"/>
  <c r="K694" i="176"/>
  <c r="O726" i="176"/>
  <c r="M726" i="176"/>
  <c r="M808" i="176"/>
  <c r="M174" i="176" s="1"/>
  <c r="O817" i="176"/>
  <c r="M817" i="176"/>
  <c r="K183" i="176"/>
  <c r="H229" i="176"/>
  <c r="H274" i="176"/>
  <c r="O536" i="176"/>
  <c r="O219" i="176" s="1"/>
  <c r="M536" i="176"/>
  <c r="K219" i="176"/>
  <c r="O670" i="176"/>
  <c r="M670" i="176"/>
  <c r="O764" i="176"/>
  <c r="M764" i="176"/>
  <c r="K934" i="176"/>
  <c r="I300" i="176"/>
  <c r="K9" i="176"/>
  <c r="K173" i="176"/>
  <c r="I268" i="176"/>
  <c r="I290" i="176"/>
  <c r="I294" i="176"/>
  <c r="O332" i="176"/>
  <c r="O15" i="176" s="1"/>
  <c r="M357" i="176"/>
  <c r="M40" i="176" s="1"/>
  <c r="M362" i="176"/>
  <c r="O362" i="176"/>
  <c r="M387" i="176"/>
  <c r="M70" i="176" s="1"/>
  <c r="O417" i="176"/>
  <c r="O445" i="176"/>
  <c r="O128" i="176" s="1"/>
  <c r="M445" i="176"/>
  <c r="M128" i="176" s="1"/>
  <c r="I501" i="176"/>
  <c r="I144" i="176"/>
  <c r="O487" i="176"/>
  <c r="M487" i="176"/>
  <c r="M170" i="176" s="1"/>
  <c r="M497" i="176"/>
  <c r="M528" i="176"/>
  <c r="M542" i="176"/>
  <c r="O542" i="176"/>
  <c r="O587" i="176"/>
  <c r="K607" i="176"/>
  <c r="K611" i="176"/>
  <c r="M712" i="176"/>
  <c r="O809" i="176"/>
  <c r="M809" i="176"/>
  <c r="O814" i="176"/>
  <c r="O180" i="176" s="1"/>
  <c r="M814" i="176"/>
  <c r="I908" i="176"/>
  <c r="K876" i="176"/>
  <c r="M876" i="176" s="1"/>
  <c r="O876" i="176" s="1"/>
  <c r="K939" i="176"/>
  <c r="K31" i="176"/>
  <c r="K91" i="176"/>
  <c r="J229" i="176"/>
  <c r="I242" i="176"/>
  <c r="I297" i="176"/>
  <c r="O348" i="176"/>
  <c r="O31" i="176" s="1"/>
  <c r="M353" i="176"/>
  <c r="K36" i="176"/>
  <c r="I102" i="176"/>
  <c r="K461" i="176"/>
  <c r="K466" i="176"/>
  <c r="M492" i="176"/>
  <c r="O580" i="176"/>
  <c r="O263" i="176" s="1"/>
  <c r="O588" i="176"/>
  <c r="O271" i="176" s="1"/>
  <c r="M588" i="176"/>
  <c r="M271" i="176" s="1"/>
  <c r="K836" i="176"/>
  <c r="M836" i="176" s="1"/>
  <c r="O836" i="176" s="1"/>
  <c r="I202" i="176"/>
  <c r="I36" i="176"/>
  <c r="K48" i="176"/>
  <c r="F319" i="176"/>
  <c r="K334" i="176"/>
  <c r="K340" i="176"/>
  <c r="I366" i="176"/>
  <c r="K419" i="176"/>
  <c r="M511" i="176"/>
  <c r="K647" i="176"/>
  <c r="M647" i="176" s="1"/>
  <c r="O647" i="176" s="1"/>
  <c r="M675" i="176"/>
  <c r="M41" i="176" s="1"/>
  <c r="I683" i="176"/>
  <c r="K859" i="176"/>
  <c r="K225" i="176" s="1"/>
  <c r="K918" i="176"/>
  <c r="M918" i="176" s="1"/>
  <c r="O918" i="176" s="1"/>
  <c r="I284" i="176"/>
  <c r="K104" i="176"/>
  <c r="G319" i="176"/>
  <c r="K330" i="176"/>
  <c r="O353" i="176"/>
  <c r="K379" i="176"/>
  <c r="O397" i="176"/>
  <c r="M397" i="176"/>
  <c r="O446" i="176"/>
  <c r="O129" i="176" s="1"/>
  <c r="M446" i="176"/>
  <c r="M129" i="176" s="1"/>
  <c r="K581" i="176"/>
  <c r="K634" i="176"/>
  <c r="N773" i="176"/>
  <c r="K831" i="176"/>
  <c r="K889" i="176"/>
  <c r="K14" i="176"/>
  <c r="K78" i="176"/>
  <c r="I121" i="176"/>
  <c r="I274" i="176"/>
  <c r="H319" i="176"/>
  <c r="O355" i="176"/>
  <c r="M355" i="176"/>
  <c r="O363" i="176"/>
  <c r="K375" i="176"/>
  <c r="M402" i="176"/>
  <c r="M85" i="176" s="1"/>
  <c r="I91" i="176"/>
  <c r="O493" i="176"/>
  <c r="O176" i="176" s="1"/>
  <c r="M493" i="176"/>
  <c r="M176" i="176" s="1"/>
  <c r="K176" i="176"/>
  <c r="K567" i="176"/>
  <c r="N314" i="176"/>
  <c r="O762" i="176"/>
  <c r="M762" i="176"/>
  <c r="M879" i="176"/>
  <c r="K245" i="176"/>
  <c r="O490" i="176"/>
  <c r="O173" i="176" s="1"/>
  <c r="M490" i="176"/>
  <c r="M173" i="176" s="1"/>
  <c r="O635" i="176"/>
  <c r="O318" i="176" s="1"/>
  <c r="M635" i="176"/>
  <c r="M318" i="176" s="1"/>
  <c r="N728" i="176"/>
  <c r="K734" i="176"/>
  <c r="O847" i="176"/>
  <c r="M847" i="176"/>
  <c r="J274" i="176"/>
  <c r="K343" i="176"/>
  <c r="N411" i="176"/>
  <c r="M395" i="176"/>
  <c r="M400" i="176"/>
  <c r="K430" i="176"/>
  <c r="O434" i="176"/>
  <c r="O117" i="176" s="1"/>
  <c r="M443" i="176"/>
  <c r="K467" i="176"/>
  <c r="O477" i="176"/>
  <c r="K512" i="176"/>
  <c r="K564" i="176"/>
  <c r="M619" i="176"/>
  <c r="M302" i="176" s="1"/>
  <c r="O619" i="176"/>
  <c r="O302" i="176" s="1"/>
  <c r="K749" i="176"/>
  <c r="I818" i="176"/>
  <c r="O778" i="176"/>
  <c r="K782" i="176"/>
  <c r="O796" i="176"/>
  <c r="K930" i="176"/>
  <c r="M935" i="176"/>
  <c r="K347" i="176"/>
  <c r="M350" i="176"/>
  <c r="M33" i="176" s="1"/>
  <c r="O358" i="176"/>
  <c r="O41" i="176" s="1"/>
  <c r="K481" i="176"/>
  <c r="N546" i="176"/>
  <c r="K554" i="176"/>
  <c r="I636" i="176"/>
  <c r="O719" i="176"/>
  <c r="K739" i="176"/>
  <c r="M739" i="176" s="1"/>
  <c r="O739" i="176" s="1"/>
  <c r="O759" i="176"/>
  <c r="M759" i="176"/>
  <c r="O860" i="176"/>
  <c r="M860" i="176"/>
  <c r="O945" i="176"/>
  <c r="M945" i="176"/>
  <c r="L274" i="176"/>
  <c r="O327" i="176"/>
  <c r="O10" i="176" s="1"/>
  <c r="K381" i="176"/>
  <c r="M409" i="176"/>
  <c r="O409" i="176"/>
  <c r="N501" i="176"/>
  <c r="O500" i="176"/>
  <c r="M500" i="176"/>
  <c r="O543" i="176"/>
  <c r="M543" i="176"/>
  <c r="K226" i="176"/>
  <c r="O664" i="176"/>
  <c r="K736" i="176"/>
  <c r="M736" i="176" s="1"/>
  <c r="O736" i="176" s="1"/>
  <c r="M778" i="176"/>
  <c r="K788" i="176"/>
  <c r="M788" i="176" s="1"/>
  <c r="O788" i="176" s="1"/>
  <c r="K829" i="176"/>
  <c r="M829" i="176" s="1"/>
  <c r="O829" i="176" s="1"/>
  <c r="I210" i="176"/>
  <c r="M853" i="176"/>
  <c r="O902" i="176"/>
  <c r="M902" i="176"/>
  <c r="O936" i="176"/>
  <c r="M936" i="176"/>
  <c r="K372" i="176"/>
  <c r="O448" i="176"/>
  <c r="O453" i="176"/>
  <c r="O136" i="176" s="1"/>
  <c r="M453" i="176"/>
  <c r="M136" i="176" s="1"/>
  <c r="K482" i="176"/>
  <c r="O509" i="176"/>
  <c r="N591" i="176"/>
  <c r="O578" i="176"/>
  <c r="M578" i="176"/>
  <c r="O669" i="176"/>
  <c r="M669" i="176"/>
  <c r="M35" i="176" s="1"/>
  <c r="O678" i="176"/>
  <c r="M678" i="176"/>
  <c r="K783" i="176"/>
  <c r="M783" i="176" s="1"/>
  <c r="O783" i="176" s="1"/>
  <c r="K826" i="176"/>
  <c r="K844" i="176"/>
  <c r="M844" i="176" s="1"/>
  <c r="O844" i="176" s="1"/>
  <c r="M861" i="176"/>
  <c r="M227" i="176" s="1"/>
  <c r="O861" i="176"/>
  <c r="K942" i="176"/>
  <c r="I728" i="176"/>
  <c r="O757" i="176"/>
  <c r="M757" i="176"/>
  <c r="O805" i="176"/>
  <c r="M805" i="176"/>
  <c r="O895" i="176"/>
  <c r="M895" i="176"/>
  <c r="O904" i="176"/>
  <c r="M904" i="176"/>
  <c r="I953" i="176"/>
  <c r="K520" i="176"/>
  <c r="K524" i="176"/>
  <c r="K604" i="176"/>
  <c r="O617" i="176"/>
  <c r="O620" i="176"/>
  <c r="M620" i="176"/>
  <c r="O630" i="176"/>
  <c r="O313" i="176" s="1"/>
  <c r="M630" i="176"/>
  <c r="M313" i="176" s="1"/>
  <c r="K688" i="176"/>
  <c r="K54" i="176" s="1"/>
  <c r="O714" i="176"/>
  <c r="M714" i="176"/>
  <c r="O791" i="176"/>
  <c r="K794" i="176"/>
  <c r="O838" i="176"/>
  <c r="K841" i="176"/>
  <c r="M841" i="176" s="1"/>
  <c r="O841" i="176" s="1"/>
  <c r="O873" i="176"/>
  <c r="K924" i="176"/>
  <c r="M924" i="176" s="1"/>
  <c r="O924" i="176" s="1"/>
  <c r="K388" i="176"/>
  <c r="O495" i="176"/>
  <c r="M495" i="176"/>
  <c r="O498" i="176"/>
  <c r="I591" i="176"/>
  <c r="O582" i="176"/>
  <c r="M582" i="176"/>
  <c r="K798" i="176"/>
  <c r="M798" i="176" s="1"/>
  <c r="O798" i="176" s="1"/>
  <c r="O845" i="176"/>
  <c r="O850" i="176"/>
  <c r="O216" i="176" s="1"/>
  <c r="M850" i="176"/>
  <c r="M216" i="176" s="1"/>
  <c r="O868" i="176"/>
  <c r="M914" i="176"/>
  <c r="O914" i="176" s="1"/>
  <c r="O339" i="176"/>
  <c r="O403" i="176"/>
  <c r="O86" i="176" s="1"/>
  <c r="M403" i="176"/>
  <c r="I456" i="176"/>
  <c r="O416" i="176"/>
  <c r="K420" i="176"/>
  <c r="K436" i="176"/>
  <c r="O451" i="176"/>
  <c r="M451" i="176"/>
  <c r="O483" i="176"/>
  <c r="O166" i="176" s="1"/>
  <c r="K551" i="176"/>
  <c r="K569" i="176"/>
  <c r="K573" i="176"/>
  <c r="O589" i="176"/>
  <c r="O626" i="176"/>
  <c r="O309" i="176" s="1"/>
  <c r="M626" i="176"/>
  <c r="M666" i="176"/>
  <c r="O679" i="176"/>
  <c r="M679" i="176"/>
  <c r="M723" i="176"/>
  <c r="K743" i="176"/>
  <c r="K750" i="176"/>
  <c r="M750" i="176" s="1"/>
  <c r="M116" i="176" s="1"/>
  <c r="O768" i="176"/>
  <c r="O815" i="176"/>
  <c r="M815" i="176"/>
  <c r="M181" i="176" s="1"/>
  <c r="O862" i="176"/>
  <c r="O228" i="176" s="1"/>
  <c r="M862" i="176"/>
  <c r="M228" i="176" s="1"/>
  <c r="M891" i="176"/>
  <c r="O900" i="176"/>
  <c r="M900" i="176"/>
  <c r="M266" i="176" s="1"/>
  <c r="I546" i="176"/>
  <c r="K510" i="176"/>
  <c r="N683" i="176"/>
  <c r="O703" i="176"/>
  <c r="K703" i="176"/>
  <c r="M703" i="176" s="1"/>
  <c r="K506" i="176"/>
  <c r="K519" i="176"/>
  <c r="K526" i="176"/>
  <c r="K556" i="176"/>
  <c r="K597" i="176"/>
  <c r="K651" i="176"/>
  <c r="M651" i="176" s="1"/>
  <c r="O651" i="176" s="1"/>
  <c r="K692" i="176"/>
  <c r="M692" i="176" s="1"/>
  <c r="O692" i="176" s="1"/>
  <c r="M720" i="176"/>
  <c r="K839" i="176"/>
  <c r="M839" i="176" s="1"/>
  <c r="O839" i="176" s="1"/>
  <c r="N908" i="176"/>
  <c r="O892" i="176"/>
  <c r="O258" i="176" s="1"/>
  <c r="M892" i="176"/>
  <c r="M258" i="176" s="1"/>
  <c r="K917" i="176"/>
  <c r="K921" i="176"/>
  <c r="M921" i="176" s="1"/>
  <c r="O921" i="176" s="1"/>
  <c r="K522" i="176"/>
  <c r="K601" i="176"/>
  <c r="K656" i="176"/>
  <c r="M673" i="176"/>
  <c r="I773" i="176"/>
  <c r="K744" i="176"/>
  <c r="K792" i="176"/>
  <c r="O854" i="176"/>
  <c r="M854" i="176"/>
  <c r="O907" i="176"/>
  <c r="M907" i="176"/>
  <c r="N953" i="176"/>
  <c r="O478" i="176"/>
  <c r="O491" i="176"/>
  <c r="O174" i="176" s="1"/>
  <c r="O541" i="176"/>
  <c r="M541" i="176"/>
  <c r="M224" i="176" s="1"/>
  <c r="N636" i="176"/>
  <c r="K606" i="176"/>
  <c r="K696" i="176"/>
  <c r="M696" i="176" s="1"/>
  <c r="O696" i="176" s="1"/>
  <c r="K733" i="176"/>
  <c r="O765" i="176"/>
  <c r="M765" i="176"/>
  <c r="M131" i="176" s="1"/>
  <c r="O813" i="176"/>
  <c r="M813" i="176"/>
  <c r="K871" i="176"/>
  <c r="M871" i="176" s="1"/>
  <c r="O871" i="176" s="1"/>
  <c r="O913" i="176"/>
  <c r="O940" i="176"/>
  <c r="O306" i="176" s="1"/>
  <c r="M940" i="176"/>
  <c r="M623" i="176"/>
  <c r="O648" i="176"/>
  <c r="O14" i="176" s="1"/>
  <c r="O718" i="176"/>
  <c r="O84" i="176" s="1"/>
  <c r="M718" i="176"/>
  <c r="M84" i="176" s="1"/>
  <c r="K883" i="176"/>
  <c r="K886" i="176"/>
  <c r="M886" i="176" s="1"/>
  <c r="O886" i="176" s="1"/>
  <c r="K845" i="176"/>
  <c r="M845" i="176" s="1"/>
  <c r="K878" i="176"/>
  <c r="K926" i="176"/>
  <c r="N71" i="103"/>
  <c r="O71" i="103"/>
  <c r="O43" i="176" l="1"/>
  <c r="O266" i="176"/>
  <c r="O227" i="176"/>
  <c r="K85" i="176"/>
  <c r="K194" i="176"/>
  <c r="M190" i="176"/>
  <c r="M86" i="176"/>
  <c r="M93" i="176"/>
  <c r="K179" i="176"/>
  <c r="K112" i="176"/>
  <c r="N94" i="176"/>
  <c r="O224" i="176"/>
  <c r="K190" i="176"/>
  <c r="M219" i="176"/>
  <c r="I94" i="176"/>
  <c r="M496" i="176"/>
  <c r="O155" i="176"/>
  <c r="K235" i="176"/>
  <c r="O464" i="176"/>
  <c r="O147" i="176" s="1"/>
  <c r="N49" i="176"/>
  <c r="M768" i="176"/>
  <c r="M303" i="176"/>
  <c r="N319" i="176"/>
  <c r="O38" i="176"/>
  <c r="O492" i="176"/>
  <c r="O872" i="176"/>
  <c r="O238" i="176" s="1"/>
  <c r="O170" i="176"/>
  <c r="M260" i="176"/>
  <c r="M269" i="176"/>
  <c r="M88" i="176"/>
  <c r="M450" i="176"/>
  <c r="M133" i="176" s="1"/>
  <c r="O387" i="176"/>
  <c r="O70" i="176" s="1"/>
  <c r="M285" i="176"/>
  <c r="O223" i="176"/>
  <c r="O269" i="176"/>
  <c r="M81" i="176"/>
  <c r="N274" i="176"/>
  <c r="O35" i="176"/>
  <c r="O450" i="176"/>
  <c r="O285" i="176"/>
  <c r="I49" i="176"/>
  <c r="I184" i="176"/>
  <c r="O218" i="176"/>
  <c r="M646" i="176"/>
  <c r="K12" i="176"/>
  <c r="O474" i="176"/>
  <c r="O157" i="176" s="1"/>
  <c r="M157" i="176"/>
  <c r="M596" i="176"/>
  <c r="K279" i="176"/>
  <c r="M580" i="176"/>
  <c r="M263" i="176" s="1"/>
  <c r="K263" i="176"/>
  <c r="O462" i="176"/>
  <c r="O145" i="176" s="1"/>
  <c r="M145" i="176"/>
  <c r="M168" i="176"/>
  <c r="M888" i="176"/>
  <c r="K254" i="176"/>
  <c r="O599" i="176"/>
  <c r="O282" i="176" s="1"/>
  <c r="M760" i="176"/>
  <c r="M653" i="176"/>
  <c r="K19" i="176"/>
  <c r="M627" i="176"/>
  <c r="M310" i="176" s="1"/>
  <c r="O627" i="176"/>
  <c r="O310" i="176" s="1"/>
  <c r="K310" i="176"/>
  <c r="O795" i="176"/>
  <c r="O72" i="176"/>
  <c r="M439" i="176"/>
  <c r="M122" i="176" s="1"/>
  <c r="K122" i="176"/>
  <c r="O439" i="176"/>
  <c r="O122" i="176" s="1"/>
  <c r="O131" i="176"/>
  <c r="O226" i="176"/>
  <c r="M846" i="176"/>
  <c r="M212" i="176" s="1"/>
  <c r="I139" i="176"/>
  <c r="O125" i="176"/>
  <c r="M223" i="176"/>
  <c r="K155" i="176"/>
  <c r="O834" i="176"/>
  <c r="O200" i="176" s="1"/>
  <c r="M200" i="176"/>
  <c r="M680" i="176"/>
  <c r="O680" i="176"/>
  <c r="O46" i="176" s="1"/>
  <c r="O523" i="176"/>
  <c r="O206" i="176" s="1"/>
  <c r="M206" i="176"/>
  <c r="O431" i="176"/>
  <c r="O114" i="176" s="1"/>
  <c r="M114" i="176"/>
  <c r="M899" i="176"/>
  <c r="M265" i="176" s="1"/>
  <c r="K265" i="176"/>
  <c r="O899" i="176"/>
  <c r="O265" i="176" s="1"/>
  <c r="M126" i="176"/>
  <c r="O161" i="176"/>
  <c r="M183" i="176"/>
  <c r="O846" i="176"/>
  <c r="O212" i="176" s="1"/>
  <c r="M452" i="176"/>
  <c r="M135" i="176" s="1"/>
  <c r="K126" i="176"/>
  <c r="M406" i="176"/>
  <c r="M89" i="176" s="1"/>
  <c r="M155" i="176"/>
  <c r="O179" i="176"/>
  <c r="M125" i="176"/>
  <c r="M342" i="176"/>
  <c r="K25" i="176"/>
  <c r="O612" i="176"/>
  <c r="O295" i="176" s="1"/>
  <c r="M295" i="176"/>
  <c r="M516" i="176"/>
  <c r="K199" i="176"/>
  <c r="M631" i="176"/>
  <c r="M314" i="176" s="1"/>
  <c r="O631" i="176"/>
  <c r="O314" i="176" s="1"/>
  <c r="O215" i="176"/>
  <c r="O633" i="176"/>
  <c r="O316" i="176" s="1"/>
  <c r="K316" i="176"/>
  <c r="M633" i="176"/>
  <c r="M316" i="176" s="1"/>
  <c r="M933" i="176"/>
  <c r="K299" i="176"/>
  <c r="O356" i="176"/>
  <c r="O39" i="176" s="1"/>
  <c r="M356" i="176"/>
  <c r="M39" i="176" s="1"/>
  <c r="K39" i="176"/>
  <c r="M701" i="176"/>
  <c r="K67" i="176"/>
  <c r="O537" i="176"/>
  <c r="O220" i="176" s="1"/>
  <c r="M537" i="176"/>
  <c r="M220" i="176" s="1"/>
  <c r="K220" i="176"/>
  <c r="O272" i="176"/>
  <c r="O183" i="176"/>
  <c r="K135" i="176"/>
  <c r="M38" i="176"/>
  <c r="I319" i="176"/>
  <c r="M235" i="176"/>
  <c r="O406" i="176"/>
  <c r="O89" i="176" s="1"/>
  <c r="M130" i="176"/>
  <c r="K20" i="176"/>
  <c r="M210" i="176"/>
  <c r="M32" i="176"/>
  <c r="O706" i="176"/>
  <c r="M72" i="176"/>
  <c r="K75" i="176"/>
  <c r="M392" i="176"/>
  <c r="K301" i="176"/>
  <c r="O590" i="176"/>
  <c r="O273" i="176" s="1"/>
  <c r="K273" i="176"/>
  <c r="K46" i="176"/>
  <c r="K171" i="176"/>
  <c r="O488" i="176"/>
  <c r="O171" i="176" s="1"/>
  <c r="M488" i="176"/>
  <c r="M171" i="176" s="1"/>
  <c r="M424" i="176"/>
  <c r="K107" i="176"/>
  <c r="M927" i="176"/>
  <c r="K293" i="176"/>
  <c r="M309" i="176"/>
  <c r="O303" i="176"/>
  <c r="M46" i="176"/>
  <c r="M917" i="176"/>
  <c r="K283" i="176"/>
  <c r="M334" i="176"/>
  <c r="K17" i="176"/>
  <c r="M422" i="176"/>
  <c r="K105" i="176"/>
  <c r="M481" i="176"/>
  <c r="K164" i="176"/>
  <c r="M175" i="176"/>
  <c r="M9" i="176"/>
  <c r="M467" i="176"/>
  <c r="K150" i="176"/>
  <c r="M420" i="176"/>
  <c r="K103" i="176"/>
  <c r="M792" i="176"/>
  <c r="K158" i="176"/>
  <c r="M749" i="176"/>
  <c r="K115" i="176"/>
  <c r="M694" i="176"/>
  <c r="K60" i="176"/>
  <c r="M878" i="176"/>
  <c r="K244" i="176"/>
  <c r="M606" i="176"/>
  <c r="K289" i="176"/>
  <c r="O581" i="176"/>
  <c r="O264" i="176" s="1"/>
  <c r="M581" i="176"/>
  <c r="M264" i="176" s="1"/>
  <c r="K264" i="176"/>
  <c r="M734" i="176"/>
  <c r="K100" i="176"/>
  <c r="O65" i="176"/>
  <c r="K818" i="176"/>
  <c r="O168" i="176"/>
  <c r="M430" i="176"/>
  <c r="K113" i="176"/>
  <c r="O750" i="176"/>
  <c r="O116" i="176" s="1"/>
  <c r="O942" i="176"/>
  <c r="O308" i="176" s="1"/>
  <c r="M942" i="176"/>
  <c r="M308" i="176" s="1"/>
  <c r="K308" i="176"/>
  <c r="O92" i="176"/>
  <c r="M83" i="176"/>
  <c r="K501" i="176"/>
  <c r="M461" i="176"/>
  <c r="K144" i="176"/>
  <c r="O939" i="176"/>
  <c r="O305" i="176" s="1"/>
  <c r="M939" i="176"/>
  <c r="M305" i="176" s="1"/>
  <c r="K305" i="176"/>
  <c r="O270" i="176"/>
  <c r="M270" i="176"/>
  <c r="M152" i="176"/>
  <c r="O469" i="176"/>
  <c r="O152" i="176" s="1"/>
  <c r="O479" i="176"/>
  <c r="O162" i="176" s="1"/>
  <c r="M65" i="176"/>
  <c r="I229" i="176"/>
  <c r="M519" i="176"/>
  <c r="K202" i="176"/>
  <c r="M743" i="176"/>
  <c r="K109" i="176"/>
  <c r="M551" i="176"/>
  <c r="K591" i="176"/>
  <c r="K234" i="176"/>
  <c r="O261" i="176"/>
  <c r="M92" i="176"/>
  <c r="M347" i="176"/>
  <c r="K30" i="176"/>
  <c r="K247" i="176"/>
  <c r="M564" i="176"/>
  <c r="M78" i="176"/>
  <c r="M80" i="176"/>
  <c r="M471" i="176"/>
  <c r="K154" i="176"/>
  <c r="M179" i="176"/>
  <c r="O123" i="176"/>
  <c r="M823" i="176"/>
  <c r="K863" i="176"/>
  <c r="K74" i="176"/>
  <c r="M391" i="176"/>
  <c r="M330" i="176"/>
  <c r="M366" i="176" s="1"/>
  <c r="K13" i="176"/>
  <c r="M112" i="176"/>
  <c r="O429" i="176"/>
  <c r="O112" i="176" s="1"/>
  <c r="M597" i="176"/>
  <c r="K280" i="176"/>
  <c r="K636" i="176"/>
  <c r="M388" i="176"/>
  <c r="K71" i="176"/>
  <c r="M510" i="176"/>
  <c r="K193" i="176"/>
  <c r="K317" i="176"/>
  <c r="M634" i="176"/>
  <c r="M317" i="176" s="1"/>
  <c r="O634" i="176"/>
  <c r="O317" i="176" s="1"/>
  <c r="M926" i="176"/>
  <c r="K292" i="176"/>
  <c r="M573" i="176"/>
  <c r="K256" i="176"/>
  <c r="M614" i="176"/>
  <c r="K297" i="176"/>
  <c r="M372" i="176"/>
  <c r="K55" i="176"/>
  <c r="K294" i="176"/>
  <c r="M611" i="176"/>
  <c r="K252" i="176"/>
  <c r="M569" i="176"/>
  <c r="K456" i="176"/>
  <c r="M261" i="176"/>
  <c r="O235" i="176"/>
  <c r="M883" i="176"/>
  <c r="K249" i="176"/>
  <c r="M381" i="176"/>
  <c r="K64" i="176"/>
  <c r="K94" i="176" s="1"/>
  <c r="O935" i="176"/>
  <c r="O301" i="176" s="1"/>
  <c r="M301" i="176"/>
  <c r="M134" i="176"/>
  <c r="M794" i="176"/>
  <c r="K160" i="176"/>
  <c r="M524" i="176"/>
  <c r="K207" i="176"/>
  <c r="M930" i="176"/>
  <c r="K296" i="176"/>
  <c r="M343" i="176"/>
  <c r="K26" i="176"/>
  <c r="M567" i="176"/>
  <c r="K250" i="176"/>
  <c r="O859" i="176"/>
  <c r="O225" i="176" s="1"/>
  <c r="M859" i="176"/>
  <c r="M225" i="176" s="1"/>
  <c r="M419" i="176"/>
  <c r="K102" i="176"/>
  <c r="O528" i="176"/>
  <c r="O211" i="176" s="1"/>
  <c r="M211" i="176"/>
  <c r="O45" i="176"/>
  <c r="M934" i="176"/>
  <c r="K300" i="176"/>
  <c r="M257" i="176"/>
  <c r="M438" i="176"/>
  <c r="K121" i="176"/>
  <c r="M120" i="176"/>
  <c r="O437" i="176"/>
  <c r="O120" i="176" s="1"/>
  <c r="M123" i="176"/>
  <c r="K69" i="176"/>
  <c r="M556" i="176"/>
  <c r="K239" i="176"/>
  <c r="M245" i="176"/>
  <c r="O879" i="176"/>
  <c r="O245" i="176" s="1"/>
  <c r="O210" i="176"/>
  <c r="M526" i="176"/>
  <c r="K209" i="176"/>
  <c r="K683" i="176"/>
  <c r="O77" i="176"/>
  <c r="K116" i="176"/>
  <c r="M656" i="176"/>
  <c r="K22" i="176"/>
  <c r="M604" i="176"/>
  <c r="K287" i="176"/>
  <c r="M375" i="176"/>
  <c r="K58" i="176"/>
  <c r="O80" i="176"/>
  <c r="M268" i="176"/>
  <c r="K411" i="176"/>
  <c r="O521" i="176"/>
  <c r="O204" i="176" s="1"/>
  <c r="M204" i="176"/>
  <c r="M601" i="176"/>
  <c r="K284" i="176"/>
  <c r="O134" i="176"/>
  <c r="M520" i="176"/>
  <c r="K203" i="176"/>
  <c r="M273" i="176"/>
  <c r="M831" i="176"/>
  <c r="K197" i="176"/>
  <c r="M379" i="176"/>
  <c r="K62" i="176"/>
  <c r="M36" i="176"/>
  <c r="K211" i="176"/>
  <c r="M45" i="176"/>
  <c r="O628" i="176"/>
  <c r="O311" i="176" s="1"/>
  <c r="M628" i="176"/>
  <c r="M311" i="176" s="1"/>
  <c r="K311" i="176"/>
  <c r="K366" i="176"/>
  <c r="O268" i="176"/>
  <c r="M885" i="176"/>
  <c r="K251" i="176"/>
  <c r="M69" i="176"/>
  <c r="O386" i="176"/>
  <c r="O69" i="176" s="1"/>
  <c r="K213" i="176"/>
  <c r="O530" i="176"/>
  <c r="O213" i="176" s="1"/>
  <c r="M530" i="176"/>
  <c r="M213" i="176" s="1"/>
  <c r="O361" i="176"/>
  <c r="O44" i="176" s="1"/>
  <c r="K44" i="176"/>
  <c r="M361" i="176"/>
  <c r="M44" i="176" s="1"/>
  <c r="M20" i="176"/>
  <c r="O812" i="176"/>
  <c r="O178" i="176" s="1"/>
  <c r="M812" i="176"/>
  <c r="M178" i="176" s="1"/>
  <c r="K178" i="176"/>
  <c r="K728" i="176"/>
  <c r="M688" i="176"/>
  <c r="M744" i="176"/>
  <c r="K110" i="176"/>
  <c r="O175" i="176"/>
  <c r="M466" i="176"/>
  <c r="K149" i="176"/>
  <c r="K908" i="176"/>
  <c r="K953" i="176"/>
  <c r="O341" i="176"/>
  <c r="O24" i="176" s="1"/>
  <c r="K290" i="176"/>
  <c r="M607" i="176"/>
  <c r="M77" i="176"/>
  <c r="K65" i="176"/>
  <c r="K546" i="176"/>
  <c r="M506" i="176"/>
  <c r="K189" i="176"/>
  <c r="M889" i="176"/>
  <c r="K255" i="176"/>
  <c r="M194" i="176"/>
  <c r="O511" i="176"/>
  <c r="O194" i="176" s="1"/>
  <c r="O130" i="176"/>
  <c r="M91" i="176"/>
  <c r="M522" i="176"/>
  <c r="K205" i="176"/>
  <c r="M436" i="176"/>
  <c r="K119" i="176"/>
  <c r="O181" i="176"/>
  <c r="M826" i="176"/>
  <c r="K192" i="176"/>
  <c r="M482" i="176"/>
  <c r="K165" i="176"/>
  <c r="M782" i="176"/>
  <c r="K148" i="176"/>
  <c r="M512" i="176"/>
  <c r="K195" i="176"/>
  <c r="M340" i="176"/>
  <c r="K23" i="176"/>
  <c r="M180" i="176"/>
  <c r="O133" i="176"/>
  <c r="M476" i="176"/>
  <c r="K159" i="176"/>
  <c r="K76" i="176"/>
  <c r="M393" i="176"/>
  <c r="K210" i="176"/>
  <c r="O20" i="176"/>
  <c r="M557" i="176"/>
  <c r="K240" i="176"/>
  <c r="O364" i="176"/>
  <c r="O47" i="176" s="1"/>
  <c r="M364" i="176"/>
  <c r="M47" i="176" s="1"/>
  <c r="K47" i="176"/>
  <c r="M306" i="176"/>
  <c r="K773" i="176"/>
  <c r="M733" i="176"/>
  <c r="K99" i="176"/>
  <c r="M226" i="176"/>
  <c r="K237" i="176"/>
  <c r="M554" i="176"/>
  <c r="O9" i="176"/>
  <c r="O36" i="176"/>
  <c r="M559" i="176"/>
  <c r="K242" i="176"/>
  <c r="M411" i="176" l="1"/>
  <c r="K49" i="176"/>
  <c r="O927" i="176"/>
  <c r="O293" i="176" s="1"/>
  <c r="M293" i="176"/>
  <c r="O596" i="176"/>
  <c r="O279" i="176" s="1"/>
  <c r="M279" i="176"/>
  <c r="O424" i="176"/>
  <c r="O107" i="176" s="1"/>
  <c r="M107" i="176"/>
  <c r="O933" i="176"/>
  <c r="O299" i="176" s="1"/>
  <c r="M299" i="176"/>
  <c r="M199" i="176"/>
  <c r="O516" i="176"/>
  <c r="O199" i="176" s="1"/>
  <c r="M19" i="176"/>
  <c r="O653" i="176"/>
  <c r="O19" i="176" s="1"/>
  <c r="M254" i="176"/>
  <c r="O888" i="176"/>
  <c r="O254" i="176" s="1"/>
  <c r="M75" i="176"/>
  <c r="O392" i="176"/>
  <c r="O75" i="176" s="1"/>
  <c r="M12" i="176"/>
  <c r="O646" i="176"/>
  <c r="O12" i="176" s="1"/>
  <c r="M67" i="176"/>
  <c r="O701" i="176"/>
  <c r="O67" i="176" s="1"/>
  <c r="M25" i="176"/>
  <c r="O342" i="176"/>
  <c r="O25" i="176" s="1"/>
  <c r="M240" i="176"/>
  <c r="O557" i="176"/>
  <c r="O240" i="176" s="1"/>
  <c r="M154" i="176"/>
  <c r="O471" i="176"/>
  <c r="O154" i="176" s="1"/>
  <c r="M60" i="176"/>
  <c r="O694" i="176"/>
  <c r="O60" i="176" s="1"/>
  <c r="M195" i="176"/>
  <c r="O512" i="176"/>
  <c r="O195" i="176" s="1"/>
  <c r="M62" i="176"/>
  <c r="O379" i="176"/>
  <c r="O62" i="176" s="1"/>
  <c r="M252" i="176"/>
  <c r="O569" i="176"/>
  <c r="O252" i="176" s="1"/>
  <c r="K139" i="176"/>
  <c r="M74" i="176"/>
  <c r="O391" i="176"/>
  <c r="O74" i="176" s="1"/>
  <c r="M289" i="176"/>
  <c r="O606" i="176"/>
  <c r="O289" i="176" s="1"/>
  <c r="M159" i="176"/>
  <c r="O476" i="176"/>
  <c r="O159" i="176" s="1"/>
  <c r="M149" i="176"/>
  <c r="O466" i="176"/>
  <c r="O149" i="176" s="1"/>
  <c r="M209" i="176"/>
  <c r="O526" i="176"/>
  <c r="O209" i="176" s="1"/>
  <c r="M121" i="176"/>
  <c r="O438" i="176"/>
  <c r="O121" i="176" s="1"/>
  <c r="M250" i="176"/>
  <c r="O567" i="176"/>
  <c r="O250" i="176" s="1"/>
  <c r="M193" i="176"/>
  <c r="O510" i="176"/>
  <c r="O193" i="176" s="1"/>
  <c r="M17" i="176"/>
  <c r="O334" i="176"/>
  <c r="O17" i="176" s="1"/>
  <c r="M110" i="176"/>
  <c r="O744" i="176"/>
  <c r="O110" i="176" s="1"/>
  <c r="M239" i="176"/>
  <c r="O556" i="176"/>
  <c r="O239" i="176" s="1"/>
  <c r="M207" i="176"/>
  <c r="O524" i="176"/>
  <c r="O207" i="176" s="1"/>
  <c r="M102" i="176"/>
  <c r="M456" i="176"/>
  <c r="O419" i="176"/>
  <c r="M294" i="176"/>
  <c r="O611" i="176"/>
  <c r="O294" i="176" s="1"/>
  <c r="M105" i="176"/>
  <c r="O422" i="176"/>
  <c r="O105" i="176" s="1"/>
  <c r="M247" i="176"/>
  <c r="O564" i="176"/>
  <c r="O247" i="176" s="1"/>
  <c r="M242" i="176"/>
  <c r="O559" i="176"/>
  <c r="O242" i="176" s="1"/>
  <c r="M255" i="176"/>
  <c r="O889" i="176"/>
  <c r="O255" i="176" s="1"/>
  <c r="M58" i="176"/>
  <c r="O375" i="176"/>
  <c r="O58" i="176" s="1"/>
  <c r="K229" i="176"/>
  <c r="M203" i="176"/>
  <c r="O520" i="176"/>
  <c r="O203" i="176" s="1"/>
  <c r="M113" i="176"/>
  <c r="O430" i="176"/>
  <c r="O113" i="176" s="1"/>
  <c r="M287" i="176"/>
  <c r="O604" i="176"/>
  <c r="O287" i="176" s="1"/>
  <c r="M26" i="176"/>
  <c r="O343" i="176"/>
  <c r="O26" i="176" s="1"/>
  <c r="M64" i="176"/>
  <c r="O381" i="176"/>
  <c r="O64" i="176" s="1"/>
  <c r="M71" i="176"/>
  <c r="O388" i="176"/>
  <c r="O71" i="176" s="1"/>
  <c r="M30" i="176"/>
  <c r="O347" i="176"/>
  <c r="O30" i="176" s="1"/>
  <c r="K184" i="176"/>
  <c r="M244" i="176"/>
  <c r="O878" i="176"/>
  <c r="M908" i="176"/>
  <c r="M283" i="176"/>
  <c r="O917" i="176"/>
  <c r="M953" i="176"/>
  <c r="M237" i="176"/>
  <c r="O554" i="176"/>
  <c r="O237" i="176" s="1"/>
  <c r="M256" i="176"/>
  <c r="O573" i="176"/>
  <c r="O256" i="176" s="1"/>
  <c r="M205" i="176"/>
  <c r="O522" i="176"/>
  <c r="O205" i="176" s="1"/>
  <c r="M290" i="176"/>
  <c r="O607" i="176"/>
  <c r="O290" i="176" s="1"/>
  <c r="K274" i="176"/>
  <c r="M164" i="176"/>
  <c r="O481" i="176"/>
  <c r="O164" i="176" s="1"/>
  <c r="M76" i="176"/>
  <c r="O393" i="176"/>
  <c r="O76" i="176" s="1"/>
  <c r="M251" i="176"/>
  <c r="O885" i="176"/>
  <c r="O251" i="176" s="1"/>
  <c r="M158" i="176"/>
  <c r="O792" i="176"/>
  <c r="O158" i="176" s="1"/>
  <c r="M165" i="176"/>
  <c r="O482" i="176"/>
  <c r="O165" i="176" s="1"/>
  <c r="M197" i="176"/>
  <c r="O831" i="176"/>
  <c r="O197" i="176" s="1"/>
  <c r="M192" i="176"/>
  <c r="O826" i="176"/>
  <c r="O192" i="176" s="1"/>
  <c r="M863" i="176"/>
  <c r="O823" i="176"/>
  <c r="M189" i="176"/>
  <c r="M546" i="176"/>
  <c r="O506" i="176"/>
  <c r="M300" i="176"/>
  <c r="O934" i="176"/>
  <c r="O300" i="176" s="1"/>
  <c r="M297" i="176"/>
  <c r="O614" i="176"/>
  <c r="O297" i="176" s="1"/>
  <c r="M501" i="176"/>
  <c r="M144" i="176"/>
  <c r="O461" i="176"/>
  <c r="M22" i="176"/>
  <c r="O656" i="176"/>
  <c r="M280" i="176"/>
  <c r="M636" i="176"/>
  <c r="O597" i="176"/>
  <c r="M728" i="176"/>
  <c r="O688" i="176"/>
  <c r="O734" i="176"/>
  <c r="O100" i="176" s="1"/>
  <c r="M100" i="176"/>
  <c r="M292" i="176"/>
  <c r="O926" i="176"/>
  <c r="O292" i="176" s="1"/>
  <c r="M115" i="176"/>
  <c r="O749" i="176"/>
  <c r="O115" i="176" s="1"/>
  <c r="M148" i="176"/>
  <c r="O782" i="176"/>
  <c r="M160" i="176"/>
  <c r="O794" i="176"/>
  <c r="O160" i="176" s="1"/>
  <c r="M13" i="176"/>
  <c r="O330" i="176"/>
  <c r="M591" i="176"/>
  <c r="M234" i="176"/>
  <c r="O551" i="176"/>
  <c r="M773" i="176"/>
  <c r="M99" i="176"/>
  <c r="O733" i="176"/>
  <c r="M109" i="176"/>
  <c r="O743" i="176"/>
  <c r="O109" i="176" s="1"/>
  <c r="M103" i="176"/>
  <c r="O420" i="176"/>
  <c r="O103" i="176" s="1"/>
  <c r="M55" i="176"/>
  <c r="O372" i="176"/>
  <c r="M202" i="176"/>
  <c r="O519" i="176"/>
  <c r="O202" i="176" s="1"/>
  <c r="M150" i="176"/>
  <c r="O467" i="176"/>
  <c r="O150" i="176" s="1"/>
  <c r="M23" i="176"/>
  <c r="O340" i="176"/>
  <c r="O23" i="176" s="1"/>
  <c r="M119" i="176"/>
  <c r="O436" i="176"/>
  <c r="O119" i="176" s="1"/>
  <c r="M284" i="176"/>
  <c r="O601" i="176"/>
  <c r="O284" i="176" s="1"/>
  <c r="O930" i="176"/>
  <c r="O296" i="176" s="1"/>
  <c r="M296" i="176"/>
  <c r="O883" i="176"/>
  <c r="O249" i="176" s="1"/>
  <c r="M249" i="176"/>
  <c r="K319" i="176"/>
  <c r="M818" i="176"/>
  <c r="M54" i="176"/>
  <c r="M683" i="176"/>
  <c r="E9" i="105"/>
  <c r="M49" i="176" l="1"/>
  <c r="O863" i="176"/>
  <c r="O55" i="176"/>
  <c r="O411" i="176"/>
  <c r="O728" i="176"/>
  <c r="O54" i="176"/>
  <c r="O94" i="176" s="1"/>
  <c r="O244" i="176"/>
  <c r="O908" i="176"/>
  <c r="O148" i="176"/>
  <c r="O818" i="176"/>
  <c r="O683" i="176"/>
  <c r="O22" i="176"/>
  <c r="O102" i="176"/>
  <c r="O456" i="176"/>
  <c r="O13" i="176"/>
  <c r="O366" i="176"/>
  <c r="O773" i="176"/>
  <c r="O99" i="176"/>
  <c r="O501" i="176"/>
  <c r="O144" i="176"/>
  <c r="O546" i="176"/>
  <c r="O189" i="176"/>
  <c r="O229" i="176" s="1"/>
  <c r="M139" i="176"/>
  <c r="M184" i="176"/>
  <c r="O283" i="176"/>
  <c r="O953" i="176"/>
  <c r="M94" i="176"/>
  <c r="O591" i="176"/>
  <c r="O234" i="176"/>
  <c r="O280" i="176"/>
  <c r="O636" i="176"/>
  <c r="M319" i="176"/>
  <c r="M229" i="176"/>
  <c r="M274" i="176"/>
  <c r="E269" i="103"/>
  <c r="E271" i="103" s="1"/>
  <c r="D269" i="103"/>
  <c r="D271" i="103" s="1"/>
  <c r="L265" i="103"/>
  <c r="K265" i="103"/>
  <c r="J265" i="103"/>
  <c r="I265" i="103"/>
  <c r="H265" i="103"/>
  <c r="G265" i="103"/>
  <c r="F265" i="103"/>
  <c r="E265" i="103"/>
  <c r="D265" i="103"/>
  <c r="L264" i="103"/>
  <c r="K264" i="103"/>
  <c r="J264" i="103"/>
  <c r="I264" i="103"/>
  <c r="H264" i="103"/>
  <c r="G264" i="103"/>
  <c r="F264" i="103"/>
  <c r="E264" i="103"/>
  <c r="D264" i="103"/>
  <c r="L263" i="103"/>
  <c r="K263" i="103"/>
  <c r="J263" i="103"/>
  <c r="I263" i="103"/>
  <c r="H263" i="103"/>
  <c r="G263" i="103"/>
  <c r="F263" i="103"/>
  <c r="E263" i="103"/>
  <c r="D263" i="103"/>
  <c r="E259" i="103"/>
  <c r="E261" i="103" s="1"/>
  <c r="D259" i="103"/>
  <c r="D261" i="103" s="1"/>
  <c r="L255" i="103"/>
  <c r="K255" i="103"/>
  <c r="J255" i="103"/>
  <c r="F255" i="103"/>
  <c r="E255" i="103"/>
  <c r="D255" i="103"/>
  <c r="L254" i="103"/>
  <c r="K254" i="103"/>
  <c r="J254" i="103"/>
  <c r="I254" i="103"/>
  <c r="F254" i="103"/>
  <c r="E254" i="103"/>
  <c r="D254" i="103"/>
  <c r="L253" i="103"/>
  <c r="K253" i="103"/>
  <c r="J253" i="103"/>
  <c r="F253" i="103"/>
  <c r="E253" i="103"/>
  <c r="D253" i="103"/>
  <c r="G164" i="103"/>
  <c r="G274" i="103" s="1"/>
  <c r="E249" i="103"/>
  <c r="E251" i="103" s="1"/>
  <c r="D249" i="103"/>
  <c r="D251" i="103" s="1"/>
  <c r="L245" i="103"/>
  <c r="J245" i="103"/>
  <c r="I245" i="103"/>
  <c r="H245" i="103"/>
  <c r="G245" i="103"/>
  <c r="F245" i="103"/>
  <c r="E245" i="103"/>
  <c r="D245" i="103"/>
  <c r="L244" i="103"/>
  <c r="K244" i="103"/>
  <c r="J244" i="103"/>
  <c r="I244" i="103"/>
  <c r="H244" i="103"/>
  <c r="G244" i="103"/>
  <c r="F244" i="103"/>
  <c r="E244" i="103"/>
  <c r="D244" i="103"/>
  <c r="L243" i="103"/>
  <c r="F243" i="103"/>
  <c r="E243" i="103"/>
  <c r="D243" i="103"/>
  <c r="E239" i="103"/>
  <c r="E241" i="103" s="1"/>
  <c r="D239" i="103"/>
  <c r="D241" i="103" s="1"/>
  <c r="L235" i="103"/>
  <c r="K235" i="103"/>
  <c r="J235" i="103"/>
  <c r="G235" i="103"/>
  <c r="G275" i="103" s="1"/>
  <c r="F235" i="103"/>
  <c r="E235" i="103"/>
  <c r="D235" i="103"/>
  <c r="L234" i="103"/>
  <c r="K234" i="103"/>
  <c r="J234" i="103"/>
  <c r="F234" i="103"/>
  <c r="E234" i="103"/>
  <c r="D234" i="103"/>
  <c r="L233" i="103"/>
  <c r="K233" i="103"/>
  <c r="J233" i="103"/>
  <c r="H233" i="103"/>
  <c r="F233" i="103"/>
  <c r="E233" i="103"/>
  <c r="D233" i="103"/>
  <c r="E229" i="103"/>
  <c r="E231" i="103" s="1"/>
  <c r="D229" i="103"/>
  <c r="D231" i="103" s="1"/>
  <c r="F223" i="103"/>
  <c r="J223" i="103"/>
  <c r="K223" i="103"/>
  <c r="L223" i="103"/>
  <c r="F224" i="103"/>
  <c r="G224" i="103"/>
  <c r="H224" i="103"/>
  <c r="I224" i="103"/>
  <c r="J224" i="103"/>
  <c r="K224" i="103"/>
  <c r="L224" i="103"/>
  <c r="F225" i="103"/>
  <c r="J225" i="103"/>
  <c r="K225" i="103"/>
  <c r="L225" i="103"/>
  <c r="E223" i="103"/>
  <c r="E224" i="103"/>
  <c r="E225" i="103"/>
  <c r="D224" i="103"/>
  <c r="D225" i="103"/>
  <c r="D223" i="103"/>
  <c r="E219" i="103"/>
  <c r="E221" i="103" s="1"/>
  <c r="D219" i="103"/>
  <c r="D221" i="103" s="1"/>
  <c r="L215" i="103"/>
  <c r="K215" i="103"/>
  <c r="J215" i="103"/>
  <c r="F215" i="103"/>
  <c r="E215" i="103"/>
  <c r="D215" i="103"/>
  <c r="L214" i="103"/>
  <c r="K214" i="103"/>
  <c r="J214" i="103"/>
  <c r="F214" i="103"/>
  <c r="E214" i="103"/>
  <c r="D214" i="103"/>
  <c r="L213" i="103"/>
  <c r="K213" i="103"/>
  <c r="J213" i="103"/>
  <c r="F213" i="103"/>
  <c r="E213" i="103"/>
  <c r="D213" i="103"/>
  <c r="E199" i="103"/>
  <c r="D199" i="103"/>
  <c r="E209" i="103"/>
  <c r="E211" i="103" s="1"/>
  <c r="D209" i="103"/>
  <c r="D211" i="103" s="1"/>
  <c r="L205" i="103"/>
  <c r="K205" i="103"/>
  <c r="J205" i="103"/>
  <c r="F205" i="103"/>
  <c r="E205" i="103"/>
  <c r="D205" i="103"/>
  <c r="L204" i="103"/>
  <c r="K204" i="103"/>
  <c r="J204" i="103"/>
  <c r="F204" i="103"/>
  <c r="E204" i="103"/>
  <c r="D204" i="103"/>
  <c r="L203" i="103"/>
  <c r="K203" i="103"/>
  <c r="J203" i="103"/>
  <c r="F203" i="103"/>
  <c r="E203" i="103"/>
  <c r="D203" i="103"/>
  <c r="D236" i="103" l="1"/>
  <c r="D237" i="103" s="1"/>
  <c r="E236" i="103"/>
  <c r="E237" i="103" s="1"/>
  <c r="D256" i="103"/>
  <c r="D257" i="103" s="1"/>
  <c r="O319" i="176"/>
  <c r="O139" i="176"/>
  <c r="O274" i="176"/>
  <c r="O184" i="176"/>
  <c r="O49" i="176"/>
  <c r="G41" i="103"/>
  <c r="G236" i="103"/>
  <c r="G237" i="103" s="1"/>
  <c r="H236" i="103"/>
  <c r="D266" i="103"/>
  <c r="D267" i="103" s="1"/>
  <c r="E266" i="103"/>
  <c r="E267" i="103" s="1"/>
  <c r="F266" i="103"/>
  <c r="F267" i="103" s="1"/>
  <c r="F269" i="103" s="1"/>
  <c r="F271" i="103" s="1"/>
  <c r="L256" i="103"/>
  <c r="L257" i="103" s="1"/>
  <c r="L259" i="103" s="1"/>
  <c r="L261" i="103" s="1"/>
  <c r="G266" i="103"/>
  <c r="G267" i="103" s="1"/>
  <c r="F256" i="103"/>
  <c r="F257" i="103" s="1"/>
  <c r="F259" i="103" s="1"/>
  <c r="F261" i="103" s="1"/>
  <c r="J266" i="103"/>
  <c r="J267" i="103" s="1"/>
  <c r="J269" i="103" s="1"/>
  <c r="J271" i="103" s="1"/>
  <c r="G256" i="103"/>
  <c r="K266" i="103"/>
  <c r="K267" i="103" s="1"/>
  <c r="K269" i="103" s="1"/>
  <c r="K271" i="103" s="1"/>
  <c r="H266" i="103"/>
  <c r="H267" i="103" s="1"/>
  <c r="H269" i="103" s="1"/>
  <c r="H271" i="103" s="1"/>
  <c r="E256" i="103"/>
  <c r="E257" i="103" s="1"/>
  <c r="L266" i="103"/>
  <c r="I256" i="103"/>
  <c r="I257" i="103" s="1"/>
  <c r="D206" i="103"/>
  <c r="D207" i="103" s="1"/>
  <c r="J256" i="103"/>
  <c r="J257" i="103" s="1"/>
  <c r="J259" i="103" s="1"/>
  <c r="J261" i="103" s="1"/>
  <c r="D246" i="103"/>
  <c r="I266" i="103"/>
  <c r="I267" i="103" s="1"/>
  <c r="I269" i="103" s="1"/>
  <c r="I271" i="103" s="1"/>
  <c r="F236" i="103"/>
  <c r="F237" i="103" s="1"/>
  <c r="F239" i="103" s="1"/>
  <c r="F241" i="103" s="1"/>
  <c r="K256" i="103"/>
  <c r="K257" i="103" s="1"/>
  <c r="K259" i="103" s="1"/>
  <c r="K261" i="103" s="1"/>
  <c r="E246" i="103"/>
  <c r="E247" i="103" s="1"/>
  <c r="J236" i="103"/>
  <c r="J237" i="103" s="1"/>
  <c r="J239" i="103" s="1"/>
  <c r="J241" i="103" s="1"/>
  <c r="L246" i="103"/>
  <c r="L247" i="103" s="1"/>
  <c r="L249" i="103" s="1"/>
  <c r="L251" i="103" s="1"/>
  <c r="K236" i="103"/>
  <c r="K237" i="103" s="1"/>
  <c r="K239" i="103" s="1"/>
  <c r="K241" i="103" s="1"/>
  <c r="L236" i="103"/>
  <c r="L237" i="103" s="1"/>
  <c r="L239" i="103" s="1"/>
  <c r="L241" i="103" s="1"/>
  <c r="F246" i="103"/>
  <c r="F247" i="103" s="1"/>
  <c r="F249" i="103" s="1"/>
  <c r="F251" i="103" s="1"/>
  <c r="D226" i="103"/>
  <c r="D227" i="103" s="1"/>
  <c r="E226" i="103"/>
  <c r="E227" i="103" s="1"/>
  <c r="J226" i="103"/>
  <c r="J227" i="103" s="1"/>
  <c r="J229" i="103" s="1"/>
  <c r="J231" i="103" s="1"/>
  <c r="F226" i="103"/>
  <c r="F227" i="103" s="1"/>
  <c r="F229" i="103" s="1"/>
  <c r="F231" i="103" s="1"/>
  <c r="G226" i="103"/>
  <c r="K226" i="103"/>
  <c r="K227" i="103" s="1"/>
  <c r="K229" i="103" s="1"/>
  <c r="K231" i="103" s="1"/>
  <c r="L226" i="103"/>
  <c r="L227" i="103" s="1"/>
  <c r="L229" i="103" s="1"/>
  <c r="L231" i="103" s="1"/>
  <c r="F216" i="103"/>
  <c r="F217" i="103" s="1"/>
  <c r="F219" i="103" s="1"/>
  <c r="F221" i="103" s="1"/>
  <c r="E216" i="103"/>
  <c r="E217" i="103" s="1"/>
  <c r="D216" i="103"/>
  <c r="D217" i="103" s="1"/>
  <c r="F206" i="103"/>
  <c r="F207" i="103" s="1"/>
  <c r="F209" i="103" s="1"/>
  <c r="F211" i="103" s="1"/>
  <c r="J206" i="103"/>
  <c r="J207" i="103" s="1"/>
  <c r="J209" i="103" s="1"/>
  <c r="J211" i="103" s="1"/>
  <c r="L216" i="103"/>
  <c r="L217" i="103" s="1"/>
  <c r="L219" i="103" s="1"/>
  <c r="L221" i="103" s="1"/>
  <c r="K206" i="103"/>
  <c r="K207" i="103" s="1"/>
  <c r="K209" i="103" s="1"/>
  <c r="K211" i="103" s="1"/>
  <c r="E206" i="103"/>
  <c r="E207" i="103" s="1"/>
  <c r="G216" i="103"/>
  <c r="G217" i="103" s="1"/>
  <c r="J216" i="103"/>
  <c r="J217" i="103" s="1"/>
  <c r="J219" i="103" s="1"/>
  <c r="J221" i="103" s="1"/>
  <c r="K216" i="103"/>
  <c r="K217" i="103" s="1"/>
  <c r="K219" i="103" s="1"/>
  <c r="K221" i="103" s="1"/>
  <c r="L206" i="103"/>
  <c r="L207" i="103" s="1"/>
  <c r="L209" i="103" s="1"/>
  <c r="L211" i="103" s="1"/>
  <c r="H237" i="103" l="1"/>
  <c r="H241" i="103" s="1"/>
  <c r="I233" i="103"/>
  <c r="I236" i="103" s="1"/>
  <c r="I237" i="103" s="1"/>
  <c r="I241" i="103" s="1"/>
  <c r="G227" i="103"/>
  <c r="H223" i="103"/>
  <c r="H226" i="103" s="1"/>
  <c r="I259" i="103"/>
  <c r="I261" i="103" s="1"/>
  <c r="G257" i="103"/>
  <c r="H253" i="103"/>
  <c r="H256" i="103" s="1"/>
  <c r="H257" i="103" s="1"/>
  <c r="H227" i="103"/>
  <c r="I223" i="103"/>
  <c r="I226" i="103" s="1"/>
  <c r="I227" i="103" s="1"/>
  <c r="D247" i="103"/>
  <c r="G243" i="103"/>
  <c r="G246" i="103" s="1"/>
  <c r="G261" i="103"/>
  <c r="G241" i="103"/>
  <c r="G269" i="103"/>
  <c r="G271" i="103" s="1"/>
  <c r="G249" i="103"/>
  <c r="G251" i="103" s="1"/>
  <c r="L267" i="103"/>
  <c r="L269" i="103" s="1"/>
  <c r="L271" i="103" s="1"/>
  <c r="H231" i="103"/>
  <c r="G221" i="103"/>
  <c r="I231" i="103"/>
  <c r="G231" i="103"/>
  <c r="H261" i="103" l="1"/>
  <c r="G247" i="103"/>
  <c r="H243" i="103"/>
  <c r="E201" i="103"/>
  <c r="D201" i="103"/>
  <c r="L195" i="103"/>
  <c r="K195" i="103"/>
  <c r="J195" i="103"/>
  <c r="F195" i="103"/>
  <c r="E195" i="103"/>
  <c r="D195" i="103"/>
  <c r="L194" i="103"/>
  <c r="K194" i="103"/>
  <c r="J194" i="103"/>
  <c r="F194" i="103"/>
  <c r="E194" i="103"/>
  <c r="D194" i="103"/>
  <c r="L193" i="103"/>
  <c r="K193" i="103"/>
  <c r="J193" i="103"/>
  <c r="F193" i="103"/>
  <c r="E193" i="103"/>
  <c r="D193" i="103"/>
  <c r="E191" i="103"/>
  <c r="D191" i="103"/>
  <c r="L185" i="103"/>
  <c r="K185" i="103"/>
  <c r="J185" i="103"/>
  <c r="F185" i="103"/>
  <c r="E185" i="103"/>
  <c r="D185" i="103"/>
  <c r="L184" i="103"/>
  <c r="K184" i="103"/>
  <c r="J184" i="103"/>
  <c r="I184" i="103"/>
  <c r="F184" i="103"/>
  <c r="E184" i="103"/>
  <c r="D184" i="103"/>
  <c r="L183" i="103"/>
  <c r="K183" i="103"/>
  <c r="J183" i="103"/>
  <c r="F183" i="103"/>
  <c r="E183" i="103"/>
  <c r="D183" i="103"/>
  <c r="E179" i="103"/>
  <c r="D179" i="103"/>
  <c r="E173" i="103"/>
  <c r="F173" i="103"/>
  <c r="J173" i="103"/>
  <c r="K173" i="103"/>
  <c r="L173" i="103"/>
  <c r="E174" i="103"/>
  <c r="F174" i="103"/>
  <c r="H174" i="103"/>
  <c r="I174" i="103"/>
  <c r="J174" i="103"/>
  <c r="K174" i="103"/>
  <c r="L174" i="103"/>
  <c r="E175" i="103"/>
  <c r="F175" i="103"/>
  <c r="J175" i="103"/>
  <c r="K175" i="103"/>
  <c r="L175" i="103"/>
  <c r="D174" i="103"/>
  <c r="D175" i="103"/>
  <c r="D173" i="103"/>
  <c r="E169" i="103"/>
  <c r="E279" i="103" s="1"/>
  <c r="D169" i="103"/>
  <c r="E163" i="103"/>
  <c r="F163" i="103"/>
  <c r="J163" i="103"/>
  <c r="K163" i="103"/>
  <c r="L163" i="103"/>
  <c r="E164" i="103"/>
  <c r="E274" i="103" s="1"/>
  <c r="F164" i="103"/>
  <c r="F274" i="103" s="1"/>
  <c r="H164" i="103"/>
  <c r="I164" i="103"/>
  <c r="J164" i="103"/>
  <c r="K164" i="103"/>
  <c r="L164" i="103"/>
  <c r="E165" i="103"/>
  <c r="F165" i="103"/>
  <c r="J165" i="103"/>
  <c r="K165" i="103"/>
  <c r="L165" i="103"/>
  <c r="D164" i="103"/>
  <c r="D165" i="103"/>
  <c r="D163" i="103"/>
  <c r="H274" i="103" l="1"/>
  <c r="I274" i="103"/>
  <c r="D274" i="103"/>
  <c r="E147" i="103" s="1"/>
  <c r="L275" i="103"/>
  <c r="K275" i="103"/>
  <c r="K42" i="103" s="1"/>
  <c r="I147" i="103"/>
  <c r="F41" i="103"/>
  <c r="G40" i="103"/>
  <c r="H147" i="103"/>
  <c r="E41" i="103"/>
  <c r="O148" i="103"/>
  <c r="L42" i="103"/>
  <c r="N148" i="103"/>
  <c r="D273" i="103"/>
  <c r="D40" i="103" s="1"/>
  <c r="E273" i="103"/>
  <c r="J274" i="103"/>
  <c r="D275" i="103"/>
  <c r="D171" i="103"/>
  <c r="D279" i="103"/>
  <c r="L273" i="103"/>
  <c r="L40" i="103" s="1"/>
  <c r="F275" i="103"/>
  <c r="J275" i="103"/>
  <c r="G42" i="103"/>
  <c r="E275" i="103"/>
  <c r="L274" i="103"/>
  <c r="K274" i="103"/>
  <c r="F273" i="103"/>
  <c r="D186" i="103"/>
  <c r="D187" i="103" s="1"/>
  <c r="K196" i="103"/>
  <c r="K197" i="103" s="1"/>
  <c r="K199" i="103" s="1"/>
  <c r="K201" i="103" s="1"/>
  <c r="J196" i="103"/>
  <c r="J197" i="103" s="1"/>
  <c r="J199" i="103" s="1"/>
  <c r="J201" i="103" s="1"/>
  <c r="L196" i="103"/>
  <c r="L197" i="103" s="1"/>
  <c r="L199" i="103" s="1"/>
  <c r="L201" i="103" s="1"/>
  <c r="G186" i="103"/>
  <c r="F186" i="103"/>
  <c r="F187" i="103" s="1"/>
  <c r="F189" i="103" s="1"/>
  <c r="F191" i="103" s="1"/>
  <c r="D196" i="103"/>
  <c r="D197" i="103" s="1"/>
  <c r="J186" i="103"/>
  <c r="J187" i="103" s="1"/>
  <c r="J189" i="103" s="1"/>
  <c r="J191" i="103" s="1"/>
  <c r="L186" i="103"/>
  <c r="L187" i="103" s="1"/>
  <c r="L189" i="103" s="1"/>
  <c r="L191" i="103" s="1"/>
  <c r="F196" i="103"/>
  <c r="F197" i="103" s="1"/>
  <c r="F199" i="103" s="1"/>
  <c r="G206" i="103"/>
  <c r="G207" i="103" s="1"/>
  <c r="H203" i="103" s="1"/>
  <c r="H206" i="103" s="1"/>
  <c r="E196" i="103"/>
  <c r="E197" i="103" s="1"/>
  <c r="K186" i="103"/>
  <c r="K187" i="103" s="1"/>
  <c r="K189" i="103" s="1"/>
  <c r="K191" i="103" s="1"/>
  <c r="E186" i="103"/>
  <c r="E187" i="103" s="1"/>
  <c r="E171" i="103"/>
  <c r="H207" i="103" l="1"/>
  <c r="I203" i="103"/>
  <c r="H211" i="103"/>
  <c r="I206" i="103"/>
  <c r="I207" i="103" s="1"/>
  <c r="I211" i="103" s="1"/>
  <c r="G187" i="103"/>
  <c r="G188" i="103" s="1"/>
  <c r="H183" i="103"/>
  <c r="H186" i="103" s="1"/>
  <c r="H187" i="103" s="1"/>
  <c r="D41" i="103"/>
  <c r="M148" i="103"/>
  <c r="J42" i="103"/>
  <c r="N147" i="103"/>
  <c r="K41" i="103"/>
  <c r="M147" i="103"/>
  <c r="J41" i="103"/>
  <c r="E148" i="103"/>
  <c r="D42" i="103"/>
  <c r="O147" i="103"/>
  <c r="L41" i="103"/>
  <c r="H145" i="103"/>
  <c r="E40" i="103"/>
  <c r="I145" i="103"/>
  <c r="F40" i="103"/>
  <c r="H148" i="103"/>
  <c r="E42" i="103"/>
  <c r="I148" i="103"/>
  <c r="F42" i="103"/>
  <c r="D276" i="103"/>
  <c r="D43" i="103" s="1"/>
  <c r="E145" i="103"/>
  <c r="G191" i="103"/>
  <c r="G211" i="103"/>
  <c r="F201" i="103"/>
  <c r="L119" i="103"/>
  <c r="K119" i="103"/>
  <c r="J119" i="103"/>
  <c r="G119" i="103"/>
  <c r="L118" i="103"/>
  <c r="K118" i="103"/>
  <c r="J118" i="103"/>
  <c r="G118" i="103"/>
  <c r="L109" i="103"/>
  <c r="K109" i="103"/>
  <c r="J109" i="103"/>
  <c r="L108" i="103"/>
  <c r="K108" i="103"/>
  <c r="J108" i="103"/>
  <c r="G108" i="103"/>
  <c r="J98" i="103"/>
  <c r="K98" i="103"/>
  <c r="L98" i="103"/>
  <c r="J99" i="103"/>
  <c r="K99" i="103"/>
  <c r="L99" i="103"/>
  <c r="J87" i="103"/>
  <c r="K87" i="103"/>
  <c r="L87" i="103"/>
  <c r="J88" i="103"/>
  <c r="K88" i="103"/>
  <c r="L88" i="103"/>
  <c r="J89" i="103"/>
  <c r="K89" i="103"/>
  <c r="L89" i="103"/>
  <c r="J92" i="103"/>
  <c r="K92" i="103"/>
  <c r="L92" i="103"/>
  <c r="I183" i="103" l="1"/>
  <c r="I186" i="103" s="1"/>
  <c r="I187" i="103" s="1"/>
  <c r="E149" i="103"/>
  <c r="F149" i="103" s="1"/>
  <c r="K129" i="103"/>
  <c r="K32" i="103" s="1"/>
  <c r="K53" i="103" s="1"/>
  <c r="K128" i="103"/>
  <c r="K31" i="103" s="1"/>
  <c r="K52" i="103" s="1"/>
  <c r="J128" i="103"/>
  <c r="J31" i="103" s="1"/>
  <c r="J52" i="103" s="1"/>
  <c r="G128" i="103"/>
  <c r="G31" i="103" s="1"/>
  <c r="L128" i="103"/>
  <c r="L31" i="103" s="1"/>
  <c r="L52" i="103" s="1"/>
  <c r="E30" i="103"/>
  <c r="E51" i="103" s="1"/>
  <c r="J129" i="103"/>
  <c r="J32" i="103" s="1"/>
  <c r="J53" i="103" s="1"/>
  <c r="G129" i="103"/>
  <c r="G32" i="103" s="1"/>
  <c r="G53" i="103" s="1"/>
  <c r="F30" i="103"/>
  <c r="F51" i="103" s="1"/>
  <c r="L129" i="103"/>
  <c r="L32" i="103" s="1"/>
  <c r="L53" i="103" s="1"/>
  <c r="G52" i="103" l="1"/>
  <c r="E71" i="103"/>
  <c r="D31" i="103"/>
  <c r="D52" i="103" s="1"/>
  <c r="E69" i="103"/>
  <c r="D30" i="103"/>
  <c r="I71" i="103"/>
  <c r="F31" i="103"/>
  <c r="I72" i="103"/>
  <c r="F32" i="103"/>
  <c r="F53" i="103" s="1"/>
  <c r="H72" i="103"/>
  <c r="E32" i="103"/>
  <c r="E53" i="103" s="1"/>
  <c r="E72" i="103"/>
  <c r="D32" i="103"/>
  <c r="D53" i="103" s="1"/>
  <c r="H71" i="103"/>
  <c r="E31" i="103"/>
  <c r="G110" i="103"/>
  <c r="G120" i="103"/>
  <c r="D33" i="103" l="1"/>
  <c r="D34" i="103" s="1"/>
  <c r="D51" i="103"/>
  <c r="E33" i="103"/>
  <c r="E34" i="103" s="1"/>
  <c r="E52" i="103"/>
  <c r="E54" i="103" s="1"/>
  <c r="E55" i="103" s="1"/>
  <c r="F33" i="103"/>
  <c r="F34" i="103" s="1"/>
  <c r="F52" i="103"/>
  <c r="F54" i="103" s="1"/>
  <c r="F55" i="103" s="1"/>
  <c r="G121" i="103"/>
  <c r="G125" i="103" s="1"/>
  <c r="G111" i="103"/>
  <c r="D54" i="103" l="1"/>
  <c r="D55" i="103" s="1"/>
  <c r="G115" i="103" l="1"/>
  <c r="J117" i="103"/>
  <c r="J120" i="103" s="1"/>
  <c r="J107" i="103"/>
  <c r="J110" i="103" s="1"/>
  <c r="J121" i="103" l="1"/>
  <c r="J123" i="103" s="1"/>
  <c r="J125" i="103" s="1"/>
  <c r="K117" i="103"/>
  <c r="K120" i="103" s="1"/>
  <c r="J111" i="103"/>
  <c r="J113" i="103" s="1"/>
  <c r="K107" i="103"/>
  <c r="K110" i="103" s="1"/>
  <c r="M77" i="103" l="1"/>
  <c r="J115" i="103"/>
  <c r="L117" i="103"/>
  <c r="L120" i="103" s="1"/>
  <c r="L121" i="103" s="1"/>
  <c r="L123" i="103" s="1"/>
  <c r="L125" i="103" s="1"/>
  <c r="K121" i="103"/>
  <c r="K123" i="103" s="1"/>
  <c r="K125" i="103" s="1"/>
  <c r="L107" i="103"/>
  <c r="L110" i="103" s="1"/>
  <c r="L111" i="103" s="1"/>
  <c r="L113" i="103" s="1"/>
  <c r="K111" i="103"/>
  <c r="K113" i="103" s="1"/>
  <c r="H7" i="101"/>
  <c r="G7" i="101"/>
  <c r="F7" i="101"/>
  <c r="L115" i="103" l="1"/>
  <c r="K115" i="103"/>
  <c r="E11" i="93"/>
  <c r="E10" i="93"/>
  <c r="E9" i="93"/>
  <c r="O77" i="103" l="1"/>
  <c r="N77" i="103"/>
  <c r="E12" i="93"/>
  <c r="E10" i="69" l="1"/>
  <c r="E29" i="69" s="1"/>
  <c r="F10" i="69"/>
  <c r="F29" i="69" s="1"/>
  <c r="G10" i="69"/>
  <c r="G29" i="69" s="1"/>
  <c r="E11" i="69"/>
  <c r="E30" i="69" s="1"/>
  <c r="E49" i="69" s="1"/>
  <c r="F11" i="69"/>
  <c r="F30" i="69" s="1"/>
  <c r="F49" i="69" s="1"/>
  <c r="G11" i="69"/>
  <c r="G30" i="69" s="1"/>
  <c r="G49" i="69" s="1"/>
  <c r="E14" i="69"/>
  <c r="E33" i="69" s="1"/>
  <c r="E52" i="69" s="1"/>
  <c r="F14" i="69"/>
  <c r="F33" i="69" s="1"/>
  <c r="F52" i="69" s="1"/>
  <c r="G14" i="69"/>
  <c r="G33" i="69" s="1"/>
  <c r="G52" i="69" s="1"/>
  <c r="E15" i="69"/>
  <c r="E34" i="69" s="1"/>
  <c r="E53" i="69" s="1"/>
  <c r="F15" i="69"/>
  <c r="F34" i="69" s="1"/>
  <c r="F53" i="69" s="1"/>
  <c r="G15" i="69"/>
  <c r="G34" i="69" s="1"/>
  <c r="G53" i="69" s="1"/>
  <c r="E16" i="69"/>
  <c r="E35" i="69" s="1"/>
  <c r="E54" i="69" s="1"/>
  <c r="F16" i="69"/>
  <c r="F35" i="69" s="1"/>
  <c r="F54" i="69" s="1"/>
  <c r="G16" i="69"/>
  <c r="G35" i="69" s="1"/>
  <c r="G54" i="69" s="1"/>
  <c r="E17" i="69"/>
  <c r="E36" i="69" s="1"/>
  <c r="E55" i="69" s="1"/>
  <c r="F17" i="69"/>
  <c r="F36" i="69" s="1"/>
  <c r="F55" i="69" s="1"/>
  <c r="G17" i="69"/>
  <c r="G36" i="69" s="1"/>
  <c r="G55" i="69" s="1"/>
  <c r="D14" i="69"/>
  <c r="D33" i="69" s="1"/>
  <c r="D52" i="69" s="1"/>
  <c r="D15" i="69"/>
  <c r="D34" i="69" s="1"/>
  <c r="D53" i="69" s="1"/>
  <c r="D16" i="69"/>
  <c r="D35" i="69" s="1"/>
  <c r="D54" i="69" s="1"/>
  <c r="D17" i="69"/>
  <c r="D36" i="69" s="1"/>
  <c r="D55" i="69" s="1"/>
  <c r="D11" i="69"/>
  <c r="D30" i="69" s="1"/>
  <c r="D49" i="69" s="1"/>
  <c r="D10" i="69"/>
  <c r="D29" i="69" s="1"/>
  <c r="E39" i="68"/>
  <c r="E113" i="68" s="1"/>
  <c r="F39" i="68"/>
  <c r="F113" i="68" s="1"/>
  <c r="G39" i="68"/>
  <c r="G113" i="68" s="1"/>
  <c r="E10" i="68"/>
  <c r="F10" i="68"/>
  <c r="G10" i="68"/>
  <c r="E11" i="68"/>
  <c r="F11" i="68"/>
  <c r="G11" i="68"/>
  <c r="E12" i="68"/>
  <c r="F12" i="68"/>
  <c r="G12" i="68"/>
  <c r="E13" i="68"/>
  <c r="F13" i="68"/>
  <c r="G13" i="68"/>
  <c r="E14" i="68"/>
  <c r="F14" i="68"/>
  <c r="G14" i="68"/>
  <c r="E15" i="68"/>
  <c r="F15" i="68"/>
  <c r="G15" i="68"/>
  <c r="E16" i="68"/>
  <c r="F16" i="68"/>
  <c r="G16" i="68"/>
  <c r="E22" i="68"/>
  <c r="F22" i="68"/>
  <c r="G22" i="68"/>
  <c r="E23" i="68"/>
  <c r="F23" i="68"/>
  <c r="G23" i="68"/>
  <c r="E26" i="68"/>
  <c r="F26" i="68"/>
  <c r="G26" i="68"/>
  <c r="E27" i="68"/>
  <c r="F27" i="68"/>
  <c r="G27" i="68"/>
  <c r="E28" i="68"/>
  <c r="F28" i="68"/>
  <c r="G28" i="68"/>
  <c r="E33" i="68"/>
  <c r="F33" i="68"/>
  <c r="G33" i="68"/>
  <c r="E34" i="68"/>
  <c r="F34" i="68"/>
  <c r="G34" i="68"/>
  <c r="E35" i="68"/>
  <c r="F35" i="68"/>
  <c r="G35" i="68"/>
  <c r="E37" i="68"/>
  <c r="F37" i="68"/>
  <c r="G37" i="68"/>
  <c r="D39" i="68"/>
  <c r="D113" i="68" s="1"/>
  <c r="D11" i="68"/>
  <c r="D12" i="68"/>
  <c r="D13" i="68"/>
  <c r="D14" i="68"/>
  <c r="D15" i="68"/>
  <c r="D16" i="68"/>
  <c r="D22" i="68"/>
  <c r="D23" i="68"/>
  <c r="D26" i="68"/>
  <c r="D27" i="68"/>
  <c r="D28" i="68"/>
  <c r="D33" i="68"/>
  <c r="D34" i="68"/>
  <c r="D35" i="68"/>
  <c r="D37" i="68"/>
  <c r="D10" i="68"/>
  <c r="D107" i="68" l="1"/>
  <c r="D70" i="68"/>
  <c r="G72" i="68"/>
  <c r="G109" i="68"/>
  <c r="F100" i="68"/>
  <c r="F63" i="68"/>
  <c r="E51" i="68"/>
  <c r="E88" i="68"/>
  <c r="D65" i="68"/>
  <c r="D102" i="68"/>
  <c r="D50" i="68"/>
  <c r="D87" i="68"/>
  <c r="F72" i="68"/>
  <c r="F109" i="68"/>
  <c r="G102" i="68"/>
  <c r="G65" i="68"/>
  <c r="E100" i="68"/>
  <c r="E63" i="68"/>
  <c r="F90" i="68"/>
  <c r="F53" i="68"/>
  <c r="G87" i="68"/>
  <c r="G50" i="68"/>
  <c r="E85" i="68"/>
  <c r="E48" i="68"/>
  <c r="G108" i="68"/>
  <c r="G71" i="68"/>
  <c r="D51" i="68"/>
  <c r="D88" i="68"/>
  <c r="E70" i="68"/>
  <c r="E107" i="68"/>
  <c r="G53" i="68"/>
  <c r="G90" i="68"/>
  <c r="F48" i="68"/>
  <c r="F85" i="68"/>
  <c r="D48" i="69"/>
  <c r="D56" i="69" s="1"/>
  <c r="D37" i="69"/>
  <c r="D64" i="68"/>
  <c r="D101" i="68"/>
  <c r="D49" i="68"/>
  <c r="D86" i="68"/>
  <c r="E109" i="68"/>
  <c r="E72" i="68"/>
  <c r="F65" i="68"/>
  <c r="F102" i="68"/>
  <c r="G97" i="68"/>
  <c r="G60" i="68"/>
  <c r="E90" i="68"/>
  <c r="E53" i="68"/>
  <c r="F87" i="68"/>
  <c r="F50" i="68"/>
  <c r="G84" i="68"/>
  <c r="G47" i="68"/>
  <c r="D100" i="68"/>
  <c r="D63" i="68"/>
  <c r="E65" i="68"/>
  <c r="E102" i="68"/>
  <c r="G89" i="68"/>
  <c r="G52" i="68"/>
  <c r="F84" i="68"/>
  <c r="F47" i="68"/>
  <c r="G86" i="68"/>
  <c r="G49" i="68"/>
  <c r="G111" i="68"/>
  <c r="G74" i="68"/>
  <c r="G59" i="68"/>
  <c r="G96" i="68"/>
  <c r="G37" i="69"/>
  <c r="G48" i="69"/>
  <c r="G56" i="69" s="1"/>
  <c r="D48" i="68"/>
  <c r="D85" i="68"/>
  <c r="F97" i="68"/>
  <c r="F60" i="68"/>
  <c r="E87" i="68"/>
  <c r="E50" i="68"/>
  <c r="D74" i="68"/>
  <c r="D111" i="68"/>
  <c r="E108" i="68"/>
  <c r="E71" i="68"/>
  <c r="F49" i="68"/>
  <c r="F86" i="68"/>
  <c r="D72" i="68"/>
  <c r="D109" i="68"/>
  <c r="D90" i="68"/>
  <c r="D53" i="68"/>
  <c r="F111" i="68"/>
  <c r="F74" i="68"/>
  <c r="G70" i="68"/>
  <c r="G107" i="68"/>
  <c r="E101" i="68"/>
  <c r="E64" i="68"/>
  <c r="F59" i="68"/>
  <c r="F96" i="68"/>
  <c r="G51" i="68"/>
  <c r="G88" i="68"/>
  <c r="E49" i="68"/>
  <c r="E86" i="68"/>
  <c r="F37" i="69"/>
  <c r="F48" i="69"/>
  <c r="F56" i="69" s="1"/>
  <c r="D47" i="68"/>
  <c r="D84" i="68"/>
  <c r="D97" i="68"/>
  <c r="D60" i="68"/>
  <c r="F108" i="68"/>
  <c r="F71" i="68"/>
  <c r="G64" i="68"/>
  <c r="G101" i="68"/>
  <c r="E60" i="68"/>
  <c r="E97" i="68"/>
  <c r="F89" i="68"/>
  <c r="F52" i="68"/>
  <c r="E84" i="68"/>
  <c r="E47" i="68"/>
  <c r="D59" i="68"/>
  <c r="D96" i="68"/>
  <c r="F64" i="68"/>
  <c r="F101" i="68"/>
  <c r="E52" i="68"/>
  <c r="E89" i="68"/>
  <c r="D108" i="68"/>
  <c r="D71" i="68"/>
  <c r="D89" i="68"/>
  <c r="D52" i="68"/>
  <c r="E111" i="68"/>
  <c r="E74" i="68"/>
  <c r="F70" i="68"/>
  <c r="F107" i="68"/>
  <c r="G100" i="68"/>
  <c r="G63" i="68"/>
  <c r="E59" i="68"/>
  <c r="E96" i="68"/>
  <c r="F51" i="68"/>
  <c r="F88" i="68"/>
  <c r="G48" i="68"/>
  <c r="G85" i="68"/>
  <c r="E37" i="69"/>
  <c r="E48" i="69"/>
  <c r="E56" i="69" s="1"/>
  <c r="F76" i="68"/>
  <c r="E76" i="68"/>
  <c r="D76" i="68"/>
  <c r="H113" i="68"/>
  <c r="H76" i="68"/>
  <c r="G76" i="68"/>
  <c r="D14" i="109" l="1"/>
  <c r="E56" i="120" l="1"/>
  <c r="I19" i="120"/>
  <c r="H19" i="120"/>
  <c r="G19" i="120"/>
  <c r="F19" i="120"/>
  <c r="E19" i="120"/>
  <c r="L953" i="102" l="1"/>
  <c r="H953" i="102"/>
  <c r="L908" i="102"/>
  <c r="H908" i="102"/>
  <c r="L863" i="102"/>
  <c r="H863" i="102"/>
  <c r="L818" i="102"/>
  <c r="H818" i="102"/>
  <c r="L773" i="102"/>
  <c r="H773" i="102"/>
  <c r="L728" i="102"/>
  <c r="J728" i="102"/>
  <c r="H728" i="102"/>
  <c r="F728" i="102"/>
  <c r="L683" i="102"/>
  <c r="J683" i="102"/>
  <c r="H683" i="102"/>
  <c r="G683" i="102"/>
  <c r="F683" i="102"/>
  <c r="L636" i="102"/>
  <c r="H636" i="102"/>
  <c r="L591" i="102"/>
  <c r="H591" i="102"/>
  <c r="L546" i="102"/>
  <c r="H546" i="102"/>
  <c r="L501" i="102"/>
  <c r="H501" i="102"/>
  <c r="L456" i="102"/>
  <c r="H456" i="102"/>
  <c r="L411" i="102"/>
  <c r="H411" i="102"/>
  <c r="F411" i="102"/>
  <c r="G366" i="102"/>
  <c r="H366" i="102"/>
  <c r="J366" i="102"/>
  <c r="L366" i="102"/>
  <c r="F366" i="102"/>
  <c r="N728" i="102" l="1"/>
  <c r="N683" i="102"/>
  <c r="N411" i="102"/>
  <c r="I683" i="102"/>
  <c r="L319" i="102"/>
  <c r="L274" i="102"/>
  <c r="H229" i="102"/>
  <c r="H184" i="102"/>
  <c r="H319" i="102"/>
  <c r="H274" i="102"/>
  <c r="L229" i="102"/>
  <c r="L184" i="102"/>
  <c r="E69" i="58"/>
  <c r="K683" i="102" l="1"/>
  <c r="F42" i="104"/>
  <c r="F43" i="104"/>
  <c r="F46" i="104"/>
  <c r="F31" i="104"/>
  <c r="F27" i="104"/>
  <c r="F28" i="104"/>
  <c r="F29" i="104"/>
  <c r="F144" i="103"/>
  <c r="F146" i="103"/>
  <c r="F147" i="103"/>
  <c r="F148" i="103"/>
  <c r="F154" i="103"/>
  <c r="F143" i="103"/>
  <c r="F78" i="103"/>
  <c r="F72" i="103"/>
  <c r="F71" i="103"/>
  <c r="F68" i="103"/>
  <c r="F70" i="103"/>
  <c r="F67" i="103"/>
  <c r="F31" i="105"/>
  <c r="F33" i="105"/>
  <c r="F34" i="105"/>
  <c r="F35" i="105"/>
  <c r="F37" i="105"/>
  <c r="F28" i="105"/>
  <c r="F52" i="105"/>
  <c r="F53" i="105"/>
  <c r="F54" i="105"/>
  <c r="F56" i="105"/>
  <c r="F47" i="105"/>
  <c r="I49" i="105"/>
  <c r="I51" i="105" s="1"/>
  <c r="H49" i="105"/>
  <c r="H51" i="105" s="1"/>
  <c r="I30" i="105"/>
  <c r="I32" i="105" s="1"/>
  <c r="H30" i="105"/>
  <c r="H32" i="105" s="1"/>
  <c r="M683" i="102" l="1"/>
  <c r="O683" i="102"/>
  <c r="I366" i="102" l="1"/>
  <c r="E14" i="173"/>
  <c r="P8" i="137" l="1"/>
  <c r="O8" i="137"/>
  <c r="N8" i="137"/>
  <c r="M8" i="137"/>
  <c r="L8" i="137"/>
  <c r="K8" i="137"/>
  <c r="J8" i="137"/>
  <c r="I8" i="137"/>
  <c r="H8" i="137"/>
  <c r="G8" i="137"/>
  <c r="F8" i="137"/>
  <c r="E8" i="137"/>
  <c r="E10" i="137"/>
  <c r="E13" i="137" s="1"/>
  <c r="I296" i="103"/>
  <c r="H296" i="103"/>
  <c r="E296" i="103"/>
  <c r="I17" i="105"/>
  <c r="H17" i="105"/>
  <c r="I55" i="105"/>
  <c r="H55" i="105"/>
  <c r="I36" i="105"/>
  <c r="H36" i="105"/>
  <c r="F150" i="103" l="1"/>
  <c r="E17" i="103"/>
  <c r="M366" i="102"/>
  <c r="O366" i="102"/>
  <c r="D20" i="172" l="1"/>
  <c r="D24" i="172"/>
  <c r="D28" i="172"/>
  <c r="D32" i="172"/>
  <c r="D36" i="172"/>
  <c r="D41" i="172"/>
  <c r="D45" i="172"/>
  <c r="D49" i="172"/>
  <c r="D53" i="172"/>
  <c r="G25" i="171"/>
  <c r="H25" i="171"/>
  <c r="G26" i="171"/>
  <c r="H26" i="171"/>
  <c r="G27" i="171"/>
  <c r="H27" i="171"/>
  <c r="G29" i="171"/>
  <c r="H29" i="171"/>
  <c r="G30" i="171"/>
  <c r="H30" i="171"/>
  <c r="G31" i="171"/>
  <c r="H31" i="171"/>
  <c r="G33" i="171"/>
  <c r="H33" i="171"/>
  <c r="G34" i="171"/>
  <c r="H34" i="171"/>
  <c r="G35" i="171"/>
  <c r="H35" i="171"/>
  <c r="G37" i="171"/>
  <c r="H37" i="171"/>
  <c r="G38" i="171"/>
  <c r="H38" i="171"/>
  <c r="G39" i="171"/>
  <c r="H39" i="171"/>
  <c r="G40" i="171"/>
  <c r="H40" i="171"/>
  <c r="G42" i="171"/>
  <c r="H42" i="171"/>
  <c r="G43" i="171"/>
  <c r="H43" i="171"/>
  <c r="G44" i="171"/>
  <c r="H44" i="171"/>
  <c r="G46" i="171"/>
  <c r="H46" i="171"/>
  <c r="G47" i="171"/>
  <c r="H47" i="171"/>
  <c r="G48" i="171"/>
  <c r="H48" i="171"/>
  <c r="G50" i="171"/>
  <c r="H50" i="171"/>
  <c r="G51" i="171"/>
  <c r="H51" i="171"/>
  <c r="G52" i="171"/>
  <c r="H52" i="171"/>
  <c r="G54" i="171"/>
  <c r="H54" i="171"/>
  <c r="G55" i="171"/>
  <c r="H55" i="171"/>
  <c r="G56" i="171"/>
  <c r="H56" i="171"/>
  <c r="D11" i="171"/>
  <c r="E11" i="171"/>
  <c r="G11" i="171"/>
  <c r="H11" i="171"/>
  <c r="D12" i="171"/>
  <c r="E12" i="171"/>
  <c r="G12" i="171"/>
  <c r="H12" i="171"/>
  <c r="D13" i="171"/>
  <c r="E13" i="171"/>
  <c r="G13" i="171"/>
  <c r="H13" i="171"/>
  <c r="D14" i="171"/>
  <c r="N14" i="171" s="1"/>
  <c r="E14" i="171"/>
  <c r="G14" i="171"/>
  <c r="H14" i="171"/>
  <c r="D15" i="171"/>
  <c r="M15" i="171" s="1"/>
  <c r="E15" i="171"/>
  <c r="G15" i="171"/>
  <c r="K15" i="171" s="1"/>
  <c r="H15" i="171"/>
  <c r="D16" i="171"/>
  <c r="N16" i="171" s="1"/>
  <c r="E16" i="171"/>
  <c r="G16" i="171"/>
  <c r="H16" i="171"/>
  <c r="D17" i="171"/>
  <c r="M17" i="171" s="1"/>
  <c r="E17" i="171"/>
  <c r="G17" i="171"/>
  <c r="H17" i="171"/>
  <c r="G25" i="170"/>
  <c r="H25" i="170"/>
  <c r="G26" i="170"/>
  <c r="H26" i="170"/>
  <c r="G27" i="170"/>
  <c r="H27" i="170"/>
  <c r="G29" i="170"/>
  <c r="H29" i="170"/>
  <c r="G30" i="170"/>
  <c r="H30" i="170"/>
  <c r="G31" i="170"/>
  <c r="H31" i="170"/>
  <c r="G33" i="170"/>
  <c r="H33" i="170"/>
  <c r="G34" i="170"/>
  <c r="H34" i="170"/>
  <c r="G35" i="170"/>
  <c r="H35" i="170"/>
  <c r="G37" i="170"/>
  <c r="H37" i="170"/>
  <c r="G38" i="170"/>
  <c r="H38" i="170"/>
  <c r="G39" i="170"/>
  <c r="H39" i="170"/>
  <c r="G40" i="170"/>
  <c r="H40" i="170"/>
  <c r="G42" i="170"/>
  <c r="H42" i="170"/>
  <c r="G43" i="170"/>
  <c r="H43" i="170"/>
  <c r="G44" i="170"/>
  <c r="H44" i="170"/>
  <c r="G46" i="170"/>
  <c r="H46" i="170"/>
  <c r="G47" i="170"/>
  <c r="H47" i="170"/>
  <c r="G48" i="170"/>
  <c r="H48" i="170"/>
  <c r="G50" i="170"/>
  <c r="H50" i="170"/>
  <c r="G51" i="170"/>
  <c r="H51" i="170"/>
  <c r="G52" i="170"/>
  <c r="H52" i="170"/>
  <c r="G54" i="170"/>
  <c r="H54" i="170"/>
  <c r="G55" i="170"/>
  <c r="H55" i="170"/>
  <c r="G56" i="170"/>
  <c r="H56" i="170"/>
  <c r="E56" i="170"/>
  <c r="E56" i="171" s="1"/>
  <c r="E55" i="170"/>
  <c r="E55" i="171" s="1"/>
  <c r="E54" i="170"/>
  <c r="E54" i="171" s="1"/>
  <c r="E52" i="170"/>
  <c r="E52" i="171" s="1"/>
  <c r="E51" i="170"/>
  <c r="E51" i="171" s="1"/>
  <c r="E50" i="170"/>
  <c r="E50" i="171" s="1"/>
  <c r="E48" i="170"/>
  <c r="E48" i="171" s="1"/>
  <c r="E47" i="170"/>
  <c r="E47" i="171" s="1"/>
  <c r="E46" i="170"/>
  <c r="E46" i="171" s="1"/>
  <c r="E44" i="170"/>
  <c r="E44" i="171" s="1"/>
  <c r="E43" i="170"/>
  <c r="E43" i="171" s="1"/>
  <c r="E42" i="170"/>
  <c r="E42" i="171" s="1"/>
  <c r="E40" i="170"/>
  <c r="E40" i="171" s="1"/>
  <c r="E39" i="170"/>
  <c r="E39" i="171" s="1"/>
  <c r="E38" i="170"/>
  <c r="E38" i="171" s="1"/>
  <c r="E37" i="170"/>
  <c r="E37" i="171" s="1"/>
  <c r="E35" i="170"/>
  <c r="E35" i="171" s="1"/>
  <c r="E34" i="170"/>
  <c r="E34" i="171" s="1"/>
  <c r="E33" i="170"/>
  <c r="E33" i="171" s="1"/>
  <c r="E31" i="170"/>
  <c r="E31" i="171" s="1"/>
  <c r="E30" i="170"/>
  <c r="E30" i="171" s="1"/>
  <c r="E29" i="170"/>
  <c r="E29" i="171" s="1"/>
  <c r="E27" i="170"/>
  <c r="E27" i="171" s="1"/>
  <c r="E26" i="170"/>
  <c r="E26" i="171" s="1"/>
  <c r="E25" i="170"/>
  <c r="E25" i="171" s="1"/>
  <c r="D56" i="170"/>
  <c r="D55" i="170"/>
  <c r="K55" i="170" s="1"/>
  <c r="D54" i="170"/>
  <c r="N54" i="170" s="1"/>
  <c r="D52" i="170"/>
  <c r="D51" i="170"/>
  <c r="D50" i="170"/>
  <c r="M50" i="170" s="1"/>
  <c r="D48" i="170"/>
  <c r="N48" i="170" s="1"/>
  <c r="D47" i="170"/>
  <c r="N47" i="170" s="1"/>
  <c r="D46" i="170"/>
  <c r="K46" i="170" s="1"/>
  <c r="D44" i="170"/>
  <c r="L44" i="170" s="1"/>
  <c r="D43" i="170"/>
  <c r="D42" i="170"/>
  <c r="D40" i="170"/>
  <c r="D39" i="170"/>
  <c r="M39" i="170" s="1"/>
  <c r="D38" i="170"/>
  <c r="M38" i="170" s="1"/>
  <c r="D37" i="170"/>
  <c r="D35" i="170"/>
  <c r="D34" i="170"/>
  <c r="D33" i="170"/>
  <c r="M33" i="170" s="1"/>
  <c r="D31" i="170"/>
  <c r="D30" i="170"/>
  <c r="N30" i="170" s="1"/>
  <c r="D29" i="170"/>
  <c r="D27" i="170"/>
  <c r="M27" i="170" s="1"/>
  <c r="D26" i="170"/>
  <c r="D25" i="170"/>
  <c r="D11" i="170"/>
  <c r="N11" i="170" s="1"/>
  <c r="E11" i="170"/>
  <c r="G11" i="170"/>
  <c r="H11" i="170"/>
  <c r="D12" i="170"/>
  <c r="M12" i="170" s="1"/>
  <c r="E12" i="170"/>
  <c r="G12" i="170"/>
  <c r="H12" i="170"/>
  <c r="D13" i="170"/>
  <c r="M13" i="170" s="1"/>
  <c r="E13" i="170"/>
  <c r="G13" i="170"/>
  <c r="H13" i="170"/>
  <c r="D14" i="170"/>
  <c r="M14" i="170" s="1"/>
  <c r="E14" i="170"/>
  <c r="G14" i="170"/>
  <c r="H14" i="170"/>
  <c r="D15" i="170"/>
  <c r="E15" i="170"/>
  <c r="G15" i="170"/>
  <c r="H15" i="170"/>
  <c r="M15" i="170"/>
  <c r="D16" i="170"/>
  <c r="M16" i="170" s="1"/>
  <c r="E16" i="170"/>
  <c r="G16" i="170"/>
  <c r="H16" i="170"/>
  <c r="D17" i="170"/>
  <c r="M17" i="170" s="1"/>
  <c r="E17" i="170"/>
  <c r="G17" i="170"/>
  <c r="H17" i="170"/>
  <c r="D23" i="175"/>
  <c r="D22" i="175"/>
  <c r="D21" i="175"/>
  <c r="E56" i="175"/>
  <c r="E55" i="175"/>
  <c r="E54" i="175"/>
  <c r="E52" i="175"/>
  <c r="E51" i="175"/>
  <c r="E50" i="175"/>
  <c r="E48" i="175"/>
  <c r="E47" i="175"/>
  <c r="E46" i="175"/>
  <c r="E44" i="175"/>
  <c r="E43" i="175"/>
  <c r="E42" i="175"/>
  <c r="E40" i="175"/>
  <c r="E39" i="175"/>
  <c r="E38" i="175"/>
  <c r="E37" i="175"/>
  <c r="E35" i="175"/>
  <c r="E34" i="175"/>
  <c r="E33" i="175"/>
  <c r="E31" i="175"/>
  <c r="E30" i="175"/>
  <c r="E29" i="175"/>
  <c r="E27" i="175"/>
  <c r="E26" i="175"/>
  <c r="E25" i="175"/>
  <c r="D56" i="175"/>
  <c r="D55" i="175"/>
  <c r="K55" i="175" s="1"/>
  <c r="D54" i="175"/>
  <c r="M54" i="175" s="1"/>
  <c r="D52" i="175"/>
  <c r="D51" i="175"/>
  <c r="D50" i="175"/>
  <c r="M50" i="175" s="1"/>
  <c r="D48" i="175"/>
  <c r="D47" i="175"/>
  <c r="M47" i="175" s="1"/>
  <c r="D46" i="175"/>
  <c r="D44" i="175"/>
  <c r="M44" i="175" s="1"/>
  <c r="D43" i="175"/>
  <c r="N43" i="175" s="1"/>
  <c r="D42" i="175"/>
  <c r="M42" i="175" s="1"/>
  <c r="D40" i="175"/>
  <c r="D39" i="175"/>
  <c r="D38" i="175"/>
  <c r="N38" i="175" s="1"/>
  <c r="D37" i="175"/>
  <c r="M37" i="175" s="1"/>
  <c r="D35" i="175"/>
  <c r="D34" i="175"/>
  <c r="M34" i="175" s="1"/>
  <c r="D33" i="175"/>
  <c r="D31" i="175"/>
  <c r="N31" i="175" s="1"/>
  <c r="D30" i="175"/>
  <c r="D29" i="175"/>
  <c r="M29" i="175" s="1"/>
  <c r="D27" i="175"/>
  <c r="M27" i="175" s="1"/>
  <c r="D26" i="175"/>
  <c r="M26" i="175" s="1"/>
  <c r="D25" i="175"/>
  <c r="M25" i="175" s="1"/>
  <c r="G25" i="175"/>
  <c r="H25" i="175"/>
  <c r="G26" i="175"/>
  <c r="H26" i="175"/>
  <c r="G27" i="175"/>
  <c r="H27" i="175"/>
  <c r="G29" i="175"/>
  <c r="H29" i="175"/>
  <c r="G30" i="175"/>
  <c r="H30" i="175"/>
  <c r="G31" i="175"/>
  <c r="H31" i="175"/>
  <c r="G33" i="175"/>
  <c r="H33" i="175"/>
  <c r="N33" i="175"/>
  <c r="G34" i="175"/>
  <c r="H34" i="175"/>
  <c r="G35" i="175"/>
  <c r="H35" i="175"/>
  <c r="G37" i="175"/>
  <c r="H37" i="175"/>
  <c r="G38" i="175"/>
  <c r="H38" i="175"/>
  <c r="G39" i="175"/>
  <c r="H39" i="175"/>
  <c r="G40" i="175"/>
  <c r="H40" i="175"/>
  <c r="G42" i="175"/>
  <c r="H42" i="175"/>
  <c r="G43" i="175"/>
  <c r="H43" i="175"/>
  <c r="L43" i="175" s="1"/>
  <c r="G44" i="175"/>
  <c r="H44" i="175"/>
  <c r="G46" i="175"/>
  <c r="H46" i="175"/>
  <c r="G47" i="175"/>
  <c r="H47" i="175"/>
  <c r="G48" i="175"/>
  <c r="K48" i="175" s="1"/>
  <c r="H48" i="175"/>
  <c r="G50" i="175"/>
  <c r="H50" i="175"/>
  <c r="G51" i="175"/>
  <c r="H51" i="175"/>
  <c r="G52" i="175"/>
  <c r="H52" i="175"/>
  <c r="G54" i="175"/>
  <c r="H54" i="175"/>
  <c r="L54" i="175" s="1"/>
  <c r="N54" i="175"/>
  <c r="G55" i="175"/>
  <c r="H55" i="175"/>
  <c r="G56" i="175"/>
  <c r="H56" i="175"/>
  <c r="D11" i="175"/>
  <c r="M11" i="175" s="1"/>
  <c r="E11" i="175"/>
  <c r="G11" i="175"/>
  <c r="H11" i="175"/>
  <c r="D12" i="175"/>
  <c r="E12" i="175"/>
  <c r="G12" i="175"/>
  <c r="H12" i="175"/>
  <c r="D13" i="175"/>
  <c r="M13" i="175" s="1"/>
  <c r="E13" i="175"/>
  <c r="G13" i="175"/>
  <c r="H13" i="175"/>
  <c r="D14" i="175"/>
  <c r="M14" i="175" s="1"/>
  <c r="E14" i="175"/>
  <c r="G14" i="175"/>
  <c r="H14" i="175"/>
  <c r="D15" i="175"/>
  <c r="M15" i="175" s="1"/>
  <c r="E15" i="175"/>
  <c r="G15" i="175"/>
  <c r="K15" i="175" s="1"/>
  <c r="H15" i="175"/>
  <c r="D16" i="175"/>
  <c r="E16" i="175"/>
  <c r="G16" i="175"/>
  <c r="H16" i="175"/>
  <c r="D17" i="175"/>
  <c r="M17" i="175" s="1"/>
  <c r="E17" i="175"/>
  <c r="G17" i="175"/>
  <c r="H17" i="175"/>
  <c r="E56" i="169"/>
  <c r="E55" i="169"/>
  <c r="E54" i="169"/>
  <c r="E52" i="169"/>
  <c r="E51" i="169"/>
  <c r="E50" i="169"/>
  <c r="E48" i="169"/>
  <c r="E47" i="169"/>
  <c r="E46" i="169"/>
  <c r="E44" i="169"/>
  <c r="E43" i="169"/>
  <c r="E42" i="169"/>
  <c r="E40" i="169"/>
  <c r="E39" i="169"/>
  <c r="E38" i="169"/>
  <c r="E37" i="169"/>
  <c r="E35" i="169"/>
  <c r="E34" i="169"/>
  <c r="E33" i="169"/>
  <c r="E31" i="169"/>
  <c r="E30" i="169"/>
  <c r="E29" i="169"/>
  <c r="E27" i="169"/>
  <c r="E26" i="169"/>
  <c r="E25" i="169"/>
  <c r="D56" i="169"/>
  <c r="M56" i="169" s="1"/>
  <c r="D55" i="169"/>
  <c r="D54" i="169"/>
  <c r="D52" i="169"/>
  <c r="N52" i="169" s="1"/>
  <c r="D51" i="169"/>
  <c r="D50" i="169"/>
  <c r="D48" i="169"/>
  <c r="D47" i="169"/>
  <c r="N47" i="169" s="1"/>
  <c r="D46" i="169"/>
  <c r="D44" i="169"/>
  <c r="D43" i="169"/>
  <c r="M43" i="169" s="1"/>
  <c r="D42" i="169"/>
  <c r="M42" i="169" s="1"/>
  <c r="D40" i="169"/>
  <c r="N40" i="169" s="1"/>
  <c r="D39" i="169"/>
  <c r="D38" i="169"/>
  <c r="M38" i="169" s="1"/>
  <c r="D37" i="169"/>
  <c r="M37" i="169" s="1"/>
  <c r="D35" i="169"/>
  <c r="M35" i="169" s="1"/>
  <c r="D34" i="169"/>
  <c r="D33" i="169"/>
  <c r="D31" i="169"/>
  <c r="N31" i="169" s="1"/>
  <c r="D30" i="169"/>
  <c r="M30" i="169" s="1"/>
  <c r="D29" i="169"/>
  <c r="D27" i="169"/>
  <c r="N27" i="169" s="1"/>
  <c r="D26" i="169"/>
  <c r="D25" i="169"/>
  <c r="M25" i="169" s="1"/>
  <c r="E23" i="169"/>
  <c r="E22" i="169"/>
  <c r="E21" i="169"/>
  <c r="D23" i="169"/>
  <c r="D22" i="169"/>
  <c r="D21" i="169"/>
  <c r="M21" i="169" s="1"/>
  <c r="G21" i="169"/>
  <c r="H21" i="169"/>
  <c r="L21" i="169" s="1"/>
  <c r="N43" i="169"/>
  <c r="G25" i="169"/>
  <c r="H25" i="169"/>
  <c r="G26" i="169"/>
  <c r="H26" i="169"/>
  <c r="G27" i="169"/>
  <c r="H27" i="169"/>
  <c r="G29" i="169"/>
  <c r="H29" i="169"/>
  <c r="G30" i="169"/>
  <c r="H30" i="169"/>
  <c r="G31" i="169"/>
  <c r="H31" i="169"/>
  <c r="G33" i="169"/>
  <c r="K33" i="169" s="1"/>
  <c r="H33" i="169"/>
  <c r="G34" i="169"/>
  <c r="H34" i="169"/>
  <c r="G35" i="169"/>
  <c r="K35" i="169" s="1"/>
  <c r="H35" i="169"/>
  <c r="G37" i="169"/>
  <c r="H37" i="169"/>
  <c r="G38" i="169"/>
  <c r="H38" i="169"/>
  <c r="G39" i="169"/>
  <c r="H39" i="169"/>
  <c r="G40" i="169"/>
  <c r="H40" i="169"/>
  <c r="G42" i="169"/>
  <c r="H42" i="169"/>
  <c r="G43" i="169"/>
  <c r="K43" i="169" s="1"/>
  <c r="H43" i="169"/>
  <c r="G44" i="169"/>
  <c r="H44" i="169"/>
  <c r="G46" i="169"/>
  <c r="H46" i="169"/>
  <c r="G47" i="169"/>
  <c r="H47" i="169"/>
  <c r="G48" i="169"/>
  <c r="H48" i="169"/>
  <c r="G50" i="169"/>
  <c r="H50" i="169"/>
  <c r="G51" i="169"/>
  <c r="H51" i="169"/>
  <c r="G52" i="169"/>
  <c r="H52" i="169"/>
  <c r="G54" i="169"/>
  <c r="K54" i="169" s="1"/>
  <c r="H54" i="169"/>
  <c r="G55" i="169"/>
  <c r="H55" i="169"/>
  <c r="G56" i="169"/>
  <c r="H56" i="169"/>
  <c r="G11" i="169"/>
  <c r="H11" i="169"/>
  <c r="G12" i="169"/>
  <c r="H12" i="169"/>
  <c r="G13" i="169"/>
  <c r="H13" i="169"/>
  <c r="G14" i="169"/>
  <c r="H14" i="169"/>
  <c r="G15" i="169"/>
  <c r="H15" i="169"/>
  <c r="G16" i="169"/>
  <c r="H16" i="169"/>
  <c r="G17" i="169"/>
  <c r="H17" i="169"/>
  <c r="D11" i="169"/>
  <c r="M11" i="169" s="1"/>
  <c r="E11" i="169"/>
  <c r="D12" i="169"/>
  <c r="N12" i="169" s="1"/>
  <c r="E12" i="169"/>
  <c r="D13" i="169"/>
  <c r="K13" i="169" s="1"/>
  <c r="E13" i="169"/>
  <c r="D14" i="169"/>
  <c r="N14" i="169" s="1"/>
  <c r="E14" i="169"/>
  <c r="D15" i="169"/>
  <c r="E15" i="169"/>
  <c r="D16" i="169"/>
  <c r="N16" i="169" s="1"/>
  <c r="E16" i="169"/>
  <c r="D17" i="169"/>
  <c r="N17" i="169" s="1"/>
  <c r="E17" i="169"/>
  <c r="D25" i="162"/>
  <c r="D29" i="162"/>
  <c r="D33" i="162"/>
  <c r="D37" i="162"/>
  <c r="D42" i="162"/>
  <c r="D46" i="162"/>
  <c r="D50" i="162"/>
  <c r="D54" i="162"/>
  <c r="Y41" i="159"/>
  <c r="AA41" i="159" s="1"/>
  <c r="X41" i="159"/>
  <c r="W41" i="159"/>
  <c r="V41" i="159"/>
  <c r="Y57" i="159"/>
  <c r="AA57" i="159" s="1"/>
  <c r="X57" i="159"/>
  <c r="W57" i="159"/>
  <c r="V57" i="159"/>
  <c r="Y56" i="159"/>
  <c r="AA56" i="159" s="1"/>
  <c r="X56" i="159"/>
  <c r="W56" i="159"/>
  <c r="V56" i="159"/>
  <c r="Y55" i="159"/>
  <c r="AA55" i="159" s="1"/>
  <c r="X55" i="159"/>
  <c r="W55" i="159"/>
  <c r="V55" i="159"/>
  <c r="Y53" i="159"/>
  <c r="AA53" i="159" s="1"/>
  <c r="X53" i="159"/>
  <c r="W53" i="159"/>
  <c r="V53" i="159"/>
  <c r="Y52" i="159"/>
  <c r="AA52" i="159" s="1"/>
  <c r="X52" i="159"/>
  <c r="W52" i="159"/>
  <c r="V52" i="159"/>
  <c r="Y51" i="159"/>
  <c r="AA51" i="159" s="1"/>
  <c r="X51" i="159"/>
  <c r="W51" i="159"/>
  <c r="V51" i="159"/>
  <c r="Y49" i="159"/>
  <c r="AA49" i="159" s="1"/>
  <c r="X49" i="159"/>
  <c r="W49" i="159"/>
  <c r="V49" i="159"/>
  <c r="Y48" i="159"/>
  <c r="AA48" i="159" s="1"/>
  <c r="X48" i="159"/>
  <c r="W48" i="159"/>
  <c r="V48" i="159"/>
  <c r="Y47" i="159"/>
  <c r="AA47" i="159" s="1"/>
  <c r="X47" i="159"/>
  <c r="W47" i="159"/>
  <c r="V47" i="159"/>
  <c r="Y45" i="159"/>
  <c r="AA45" i="159" s="1"/>
  <c r="X45" i="159"/>
  <c r="W45" i="159"/>
  <c r="V45" i="159"/>
  <c r="Y44" i="159"/>
  <c r="AA44" i="159" s="1"/>
  <c r="X44" i="159"/>
  <c r="W44" i="159"/>
  <c r="V44" i="159"/>
  <c r="Y43" i="159"/>
  <c r="AA43" i="159" s="1"/>
  <c r="X43" i="159"/>
  <c r="W43" i="159"/>
  <c r="V43" i="159"/>
  <c r="Y40" i="159"/>
  <c r="AA40" i="159" s="1"/>
  <c r="X40" i="159"/>
  <c r="W40" i="159"/>
  <c r="V40" i="159"/>
  <c r="Y39" i="159"/>
  <c r="AA39" i="159" s="1"/>
  <c r="X39" i="159"/>
  <c r="W39" i="159"/>
  <c r="V39" i="159"/>
  <c r="Y38" i="159"/>
  <c r="AA38" i="159" s="1"/>
  <c r="X38" i="159"/>
  <c r="W38" i="159"/>
  <c r="V38" i="159"/>
  <c r="Y36" i="159"/>
  <c r="AA36" i="159" s="1"/>
  <c r="X36" i="159"/>
  <c r="W36" i="159"/>
  <c r="V36" i="159"/>
  <c r="Y35" i="159"/>
  <c r="AA35" i="159" s="1"/>
  <c r="X35" i="159"/>
  <c r="W35" i="159"/>
  <c r="V35" i="159"/>
  <c r="Y34" i="159"/>
  <c r="AA34" i="159" s="1"/>
  <c r="X34" i="159"/>
  <c r="W34" i="159"/>
  <c r="V34" i="159"/>
  <c r="Y32" i="159"/>
  <c r="AA32" i="159" s="1"/>
  <c r="X32" i="159"/>
  <c r="W32" i="159"/>
  <c r="V32" i="159"/>
  <c r="Y31" i="159"/>
  <c r="AA31" i="159" s="1"/>
  <c r="X31" i="159"/>
  <c r="W31" i="159"/>
  <c r="V31" i="159"/>
  <c r="Y30" i="159"/>
  <c r="AA30" i="159" s="1"/>
  <c r="X30" i="159"/>
  <c r="W30" i="159"/>
  <c r="V30" i="159"/>
  <c r="Y28" i="159"/>
  <c r="AA28" i="159" s="1"/>
  <c r="X28" i="159"/>
  <c r="W28" i="159"/>
  <c r="V28" i="159"/>
  <c r="Y27" i="159"/>
  <c r="AA27" i="159" s="1"/>
  <c r="X27" i="159"/>
  <c r="W27" i="159"/>
  <c r="V27" i="159"/>
  <c r="Y26" i="159"/>
  <c r="AA26" i="159" s="1"/>
  <c r="X26" i="159"/>
  <c r="W26" i="159"/>
  <c r="V26" i="159"/>
  <c r="V12" i="159"/>
  <c r="W12" i="159"/>
  <c r="X12" i="159"/>
  <c r="Y12" i="159"/>
  <c r="AA12" i="159" s="1"/>
  <c r="V13" i="159"/>
  <c r="W13" i="159"/>
  <c r="X13" i="159"/>
  <c r="Y13" i="159"/>
  <c r="AA13" i="159" s="1"/>
  <c r="V14" i="159"/>
  <c r="W14" i="159"/>
  <c r="X14" i="159"/>
  <c r="Y14" i="159"/>
  <c r="AA14" i="159" s="1"/>
  <c r="V15" i="159"/>
  <c r="W15" i="159"/>
  <c r="Z15" i="159" s="1"/>
  <c r="X15" i="159"/>
  <c r="Y15" i="159"/>
  <c r="AA15" i="159" s="1"/>
  <c r="V16" i="159"/>
  <c r="W16" i="159"/>
  <c r="X16" i="159"/>
  <c r="Y16" i="159"/>
  <c r="AA16" i="159" s="1"/>
  <c r="V17" i="159"/>
  <c r="W17" i="159"/>
  <c r="X17" i="159"/>
  <c r="Y17" i="159"/>
  <c r="AA17" i="159" s="1"/>
  <c r="V18" i="159"/>
  <c r="W18" i="159"/>
  <c r="X18" i="159"/>
  <c r="Y18" i="159"/>
  <c r="AA18" i="159" s="1"/>
  <c r="U88" i="136"/>
  <c r="T88" i="136"/>
  <c r="S88" i="136"/>
  <c r="R88" i="136"/>
  <c r="Q88" i="136"/>
  <c r="P88" i="136"/>
  <c r="O88" i="136"/>
  <c r="N88" i="136"/>
  <c r="M88" i="136"/>
  <c r="L88" i="136"/>
  <c r="K88" i="136"/>
  <c r="J88" i="136"/>
  <c r="I88" i="136"/>
  <c r="H88" i="136"/>
  <c r="G88" i="136"/>
  <c r="F88" i="136"/>
  <c r="E88" i="136"/>
  <c r="T84" i="136"/>
  <c r="S84" i="136"/>
  <c r="R84" i="136"/>
  <c r="Q84" i="136"/>
  <c r="P84" i="136"/>
  <c r="O84" i="136"/>
  <c r="N84" i="136"/>
  <c r="M84" i="136"/>
  <c r="L84" i="136"/>
  <c r="K84" i="136"/>
  <c r="J84" i="136"/>
  <c r="I84" i="136"/>
  <c r="H84" i="136"/>
  <c r="G84" i="136"/>
  <c r="F84" i="136"/>
  <c r="E84" i="136"/>
  <c r="T80" i="136"/>
  <c r="S80" i="136"/>
  <c r="R80" i="136"/>
  <c r="Q80" i="136"/>
  <c r="P80" i="136"/>
  <c r="O80" i="136"/>
  <c r="N80" i="136"/>
  <c r="M80" i="136"/>
  <c r="L80" i="136"/>
  <c r="K80" i="136"/>
  <c r="J80" i="136"/>
  <c r="I80" i="136"/>
  <c r="H80" i="136"/>
  <c r="G80" i="136"/>
  <c r="F80" i="136"/>
  <c r="E80" i="136"/>
  <c r="T64" i="136"/>
  <c r="S64" i="136"/>
  <c r="R64" i="136"/>
  <c r="Q64" i="136"/>
  <c r="P64" i="136"/>
  <c r="O64" i="136"/>
  <c r="N64" i="136"/>
  <c r="M64" i="136"/>
  <c r="L64" i="136"/>
  <c r="K64" i="136"/>
  <c r="J64" i="136"/>
  <c r="I64" i="136"/>
  <c r="H64" i="136"/>
  <c r="G64" i="136"/>
  <c r="F64" i="136"/>
  <c r="E64" i="136"/>
  <c r="T58" i="136"/>
  <c r="S58" i="136"/>
  <c r="R58" i="136"/>
  <c r="Q58" i="136"/>
  <c r="P58" i="136"/>
  <c r="O58" i="136"/>
  <c r="N58" i="136"/>
  <c r="M58" i="136"/>
  <c r="L58" i="136"/>
  <c r="K58" i="136"/>
  <c r="J58" i="136"/>
  <c r="I58" i="136"/>
  <c r="H58" i="136"/>
  <c r="G58" i="136"/>
  <c r="F58" i="136"/>
  <c r="E58" i="136"/>
  <c r="T53" i="136"/>
  <c r="S53" i="136"/>
  <c r="R53" i="136"/>
  <c r="Q53" i="136"/>
  <c r="P53" i="136"/>
  <c r="O53" i="136"/>
  <c r="N53" i="136"/>
  <c r="M53" i="136"/>
  <c r="L53" i="136"/>
  <c r="K53" i="136"/>
  <c r="J53" i="136"/>
  <c r="I53" i="136"/>
  <c r="H53" i="136"/>
  <c r="G53" i="136"/>
  <c r="F53" i="136"/>
  <c r="E53" i="136"/>
  <c r="T46" i="136"/>
  <c r="S46" i="136"/>
  <c r="R46" i="136"/>
  <c r="Q46" i="136"/>
  <c r="P46" i="136"/>
  <c r="O46" i="136"/>
  <c r="N46" i="136"/>
  <c r="M46" i="136"/>
  <c r="L46" i="136"/>
  <c r="K46" i="136"/>
  <c r="J46" i="136"/>
  <c r="I46" i="136"/>
  <c r="H46" i="136"/>
  <c r="G46" i="136"/>
  <c r="F46" i="136"/>
  <c r="E46" i="136"/>
  <c r="T28" i="136"/>
  <c r="S28" i="136"/>
  <c r="R28" i="136"/>
  <c r="Q28" i="136"/>
  <c r="P28" i="136"/>
  <c r="O28" i="136"/>
  <c r="N28" i="136"/>
  <c r="M28" i="136"/>
  <c r="L28" i="136"/>
  <c r="K28" i="136"/>
  <c r="J28" i="136"/>
  <c r="I28" i="136"/>
  <c r="H28" i="136"/>
  <c r="G28" i="136"/>
  <c r="F28" i="136"/>
  <c r="E28" i="136"/>
  <c r="T19" i="136"/>
  <c r="S19" i="136"/>
  <c r="R19" i="136"/>
  <c r="R29" i="136" s="1"/>
  <c r="Q19" i="136"/>
  <c r="P19" i="136"/>
  <c r="O19" i="136"/>
  <c r="N19" i="136"/>
  <c r="M19" i="136"/>
  <c r="L19" i="136"/>
  <c r="K19" i="136"/>
  <c r="J19" i="136"/>
  <c r="I19" i="136"/>
  <c r="H19" i="136"/>
  <c r="G19" i="136"/>
  <c r="F19" i="136"/>
  <c r="F29" i="136" s="1"/>
  <c r="E19" i="136"/>
  <c r="U88" i="135"/>
  <c r="O88" i="124" s="1"/>
  <c r="T88" i="135"/>
  <c r="S88" i="135"/>
  <c r="R88" i="135"/>
  <c r="Q88" i="135"/>
  <c r="P88" i="135"/>
  <c r="O88" i="135"/>
  <c r="N88" i="135"/>
  <c r="M88" i="135"/>
  <c r="L88" i="135"/>
  <c r="K88" i="135"/>
  <c r="J88" i="135"/>
  <c r="I88" i="135"/>
  <c r="H88" i="135"/>
  <c r="G88" i="135"/>
  <c r="F88" i="135"/>
  <c r="E88" i="135"/>
  <c r="T84" i="135"/>
  <c r="S84" i="135"/>
  <c r="R84" i="135"/>
  <c r="Q84" i="135"/>
  <c r="P84" i="135"/>
  <c r="O84" i="135"/>
  <c r="N84" i="135"/>
  <c r="M84" i="135"/>
  <c r="L84" i="135"/>
  <c r="K84" i="135"/>
  <c r="J84" i="135"/>
  <c r="I84" i="135"/>
  <c r="H84" i="135"/>
  <c r="G84" i="135"/>
  <c r="F84" i="135"/>
  <c r="E84" i="135"/>
  <c r="T80" i="135"/>
  <c r="S80" i="135"/>
  <c r="R80" i="135"/>
  <c r="Q80" i="135"/>
  <c r="P80" i="135"/>
  <c r="O80" i="135"/>
  <c r="N80" i="135"/>
  <c r="M80" i="135"/>
  <c r="L80" i="135"/>
  <c r="K80" i="135"/>
  <c r="J80" i="135"/>
  <c r="I80" i="135"/>
  <c r="H80" i="135"/>
  <c r="G80" i="135"/>
  <c r="F80" i="135"/>
  <c r="E80" i="135"/>
  <c r="T64" i="135"/>
  <c r="S64" i="135"/>
  <c r="R64" i="135"/>
  <c r="Q64" i="135"/>
  <c r="P64" i="135"/>
  <c r="O64" i="135"/>
  <c r="N64" i="135"/>
  <c r="M64" i="135"/>
  <c r="L64" i="135"/>
  <c r="K64" i="135"/>
  <c r="J64" i="135"/>
  <c r="I64" i="135"/>
  <c r="H64" i="135"/>
  <c r="G64" i="135"/>
  <c r="F64" i="135"/>
  <c r="E64" i="135"/>
  <c r="T58" i="135"/>
  <c r="S58" i="135"/>
  <c r="R58" i="135"/>
  <c r="Q58" i="135"/>
  <c r="P58" i="135"/>
  <c r="O58" i="135"/>
  <c r="N58" i="135"/>
  <c r="M58" i="135"/>
  <c r="L58" i="135"/>
  <c r="K58" i="135"/>
  <c r="J58" i="135"/>
  <c r="I58" i="135"/>
  <c r="H58" i="135"/>
  <c r="G58" i="135"/>
  <c r="F58" i="135"/>
  <c r="E58" i="135"/>
  <c r="T53" i="135"/>
  <c r="S53" i="135"/>
  <c r="R53" i="135"/>
  <c r="Q53" i="135"/>
  <c r="P53" i="135"/>
  <c r="O53" i="135"/>
  <c r="N53" i="135"/>
  <c r="M53" i="135"/>
  <c r="L53" i="135"/>
  <c r="K53" i="135"/>
  <c r="J53" i="135"/>
  <c r="I53" i="135"/>
  <c r="H53" i="135"/>
  <c r="G53" i="135"/>
  <c r="F53" i="135"/>
  <c r="E53" i="135"/>
  <c r="T46" i="135"/>
  <c r="S46" i="135"/>
  <c r="R46" i="135"/>
  <c r="Q46" i="135"/>
  <c r="P46" i="135"/>
  <c r="O46" i="135"/>
  <c r="N46" i="135"/>
  <c r="M46" i="135"/>
  <c r="L46" i="135"/>
  <c r="K46" i="135"/>
  <c r="J46" i="135"/>
  <c r="I46" i="135"/>
  <c r="H46" i="135"/>
  <c r="G46" i="135"/>
  <c r="F46" i="135"/>
  <c r="E46" i="135"/>
  <c r="T28" i="135"/>
  <c r="S28" i="135"/>
  <c r="R28" i="135"/>
  <c r="Q28" i="135"/>
  <c r="P28" i="135"/>
  <c r="O28" i="135"/>
  <c r="N28" i="135"/>
  <c r="M28" i="135"/>
  <c r="L28" i="135"/>
  <c r="K28" i="135"/>
  <c r="J28" i="135"/>
  <c r="I28" i="135"/>
  <c r="H28" i="135"/>
  <c r="G28" i="135"/>
  <c r="F28" i="135"/>
  <c r="E28" i="135"/>
  <c r="T19" i="135"/>
  <c r="S19" i="135"/>
  <c r="R19" i="135"/>
  <c r="Q19" i="135"/>
  <c r="P19" i="135"/>
  <c r="O19" i="135"/>
  <c r="N19" i="135"/>
  <c r="M19" i="135"/>
  <c r="L19" i="135"/>
  <c r="K19" i="135"/>
  <c r="J19" i="135"/>
  <c r="I19" i="135"/>
  <c r="H19" i="135"/>
  <c r="G19" i="135"/>
  <c r="F19" i="135"/>
  <c r="E19" i="135"/>
  <c r="U88" i="134"/>
  <c r="N88" i="124" s="1"/>
  <c r="T88" i="134"/>
  <c r="S88" i="134"/>
  <c r="R88" i="134"/>
  <c r="Q88" i="134"/>
  <c r="P88" i="134"/>
  <c r="O88" i="134"/>
  <c r="N88" i="134"/>
  <c r="M88" i="134"/>
  <c r="L88" i="134"/>
  <c r="K88" i="134"/>
  <c r="J88" i="134"/>
  <c r="I88" i="134"/>
  <c r="H88" i="134"/>
  <c r="G88" i="134"/>
  <c r="F88" i="134"/>
  <c r="E88" i="134"/>
  <c r="T84" i="134"/>
  <c r="S84" i="134"/>
  <c r="R84" i="134"/>
  <c r="Q84" i="134"/>
  <c r="P84" i="134"/>
  <c r="O84" i="134"/>
  <c r="N84" i="134"/>
  <c r="M84" i="134"/>
  <c r="L84" i="134"/>
  <c r="K84" i="134"/>
  <c r="J84" i="134"/>
  <c r="I84" i="134"/>
  <c r="H84" i="134"/>
  <c r="G84" i="134"/>
  <c r="F84" i="134"/>
  <c r="E84" i="134"/>
  <c r="T80" i="134"/>
  <c r="S80" i="134"/>
  <c r="R80" i="134"/>
  <c r="Q80" i="134"/>
  <c r="P80" i="134"/>
  <c r="O80" i="134"/>
  <c r="N80" i="134"/>
  <c r="M80" i="134"/>
  <c r="L80" i="134"/>
  <c r="K80" i="134"/>
  <c r="J80" i="134"/>
  <c r="I80" i="134"/>
  <c r="H80" i="134"/>
  <c r="G80" i="134"/>
  <c r="F80" i="134"/>
  <c r="E80" i="134"/>
  <c r="T64" i="134"/>
  <c r="S64" i="134"/>
  <c r="R64" i="134"/>
  <c r="Q64" i="134"/>
  <c r="P64" i="134"/>
  <c r="O64" i="134"/>
  <c r="N64" i="134"/>
  <c r="M64" i="134"/>
  <c r="L64" i="134"/>
  <c r="K64" i="134"/>
  <c r="J64" i="134"/>
  <c r="I64" i="134"/>
  <c r="H64" i="134"/>
  <c r="G64" i="134"/>
  <c r="F64" i="134"/>
  <c r="E64" i="134"/>
  <c r="T58" i="134"/>
  <c r="S58" i="134"/>
  <c r="R58" i="134"/>
  <c r="Q58" i="134"/>
  <c r="P58" i="134"/>
  <c r="O58" i="134"/>
  <c r="N58" i="134"/>
  <c r="M58" i="134"/>
  <c r="L58" i="134"/>
  <c r="K58" i="134"/>
  <c r="J58" i="134"/>
  <c r="I58" i="134"/>
  <c r="H58" i="134"/>
  <c r="G58" i="134"/>
  <c r="F58" i="134"/>
  <c r="E58" i="134"/>
  <c r="T53" i="134"/>
  <c r="S53" i="134"/>
  <c r="R53" i="134"/>
  <c r="Q53" i="134"/>
  <c r="P53" i="134"/>
  <c r="O53" i="134"/>
  <c r="N53" i="134"/>
  <c r="M53" i="134"/>
  <c r="L53" i="134"/>
  <c r="K53" i="134"/>
  <c r="J53" i="134"/>
  <c r="I53" i="134"/>
  <c r="H53" i="134"/>
  <c r="G53" i="134"/>
  <c r="F53" i="134"/>
  <c r="E53" i="134"/>
  <c r="T46" i="134"/>
  <c r="S46" i="134"/>
  <c r="R46" i="134"/>
  <c r="Q46" i="134"/>
  <c r="P46" i="134"/>
  <c r="O46" i="134"/>
  <c r="N46" i="134"/>
  <c r="N54" i="134" s="1"/>
  <c r="M46" i="134"/>
  <c r="L46" i="134"/>
  <c r="K46" i="134"/>
  <c r="J46" i="134"/>
  <c r="J54" i="134" s="1"/>
  <c r="I46" i="134"/>
  <c r="H46" i="134"/>
  <c r="G46" i="134"/>
  <c r="F46" i="134"/>
  <c r="E46" i="134"/>
  <c r="T28" i="134"/>
  <c r="S28" i="134"/>
  <c r="R28" i="134"/>
  <c r="Q28" i="134"/>
  <c r="P28" i="134"/>
  <c r="O28" i="134"/>
  <c r="N28" i="134"/>
  <c r="M28" i="134"/>
  <c r="L28" i="134"/>
  <c r="K28" i="134"/>
  <c r="J28" i="134"/>
  <c r="I28" i="134"/>
  <c r="H28" i="134"/>
  <c r="G28" i="134"/>
  <c r="F28" i="134"/>
  <c r="E28" i="134"/>
  <c r="T19" i="134"/>
  <c r="S19" i="134"/>
  <c r="R19" i="134"/>
  <c r="Q19" i="134"/>
  <c r="Q29" i="134" s="1"/>
  <c r="P19" i="134"/>
  <c r="O19" i="134"/>
  <c r="N19" i="134"/>
  <c r="M19" i="134"/>
  <c r="L19" i="134"/>
  <c r="K19" i="134"/>
  <c r="J19" i="134"/>
  <c r="I19" i="134"/>
  <c r="H19" i="134"/>
  <c r="G19" i="134"/>
  <c r="F19" i="134"/>
  <c r="E19" i="134"/>
  <c r="E29" i="134" s="1"/>
  <c r="U88" i="133"/>
  <c r="T88" i="133"/>
  <c r="S88" i="133"/>
  <c r="R88" i="133"/>
  <c r="Q88" i="133"/>
  <c r="P88" i="133"/>
  <c r="O88" i="133"/>
  <c r="N88" i="133"/>
  <c r="M88" i="133"/>
  <c r="L88" i="133"/>
  <c r="K88" i="133"/>
  <c r="J88" i="133"/>
  <c r="I88" i="133"/>
  <c r="H88" i="133"/>
  <c r="G88" i="133"/>
  <c r="F88" i="133"/>
  <c r="E88" i="133"/>
  <c r="T84" i="133"/>
  <c r="S84" i="133"/>
  <c r="R84" i="133"/>
  <c r="Q84" i="133"/>
  <c r="P84" i="133"/>
  <c r="O84" i="133"/>
  <c r="N84" i="133"/>
  <c r="M84" i="133"/>
  <c r="L84" i="133"/>
  <c r="K84" i="133"/>
  <c r="J84" i="133"/>
  <c r="I84" i="133"/>
  <c r="H84" i="133"/>
  <c r="G84" i="133"/>
  <c r="F84" i="133"/>
  <c r="E84" i="133"/>
  <c r="T80" i="133"/>
  <c r="S80" i="133"/>
  <c r="R80" i="133"/>
  <c r="Q80" i="133"/>
  <c r="P80" i="133"/>
  <c r="O80" i="133"/>
  <c r="N80" i="133"/>
  <c r="M80" i="133"/>
  <c r="L80" i="133"/>
  <c r="K80" i="133"/>
  <c r="J80" i="133"/>
  <c r="I80" i="133"/>
  <c r="H80" i="133"/>
  <c r="G80" i="133"/>
  <c r="F80" i="133"/>
  <c r="E80" i="133"/>
  <c r="T64" i="133"/>
  <c r="S64" i="133"/>
  <c r="R64" i="133"/>
  <c r="Q64" i="133"/>
  <c r="P64" i="133"/>
  <c r="O64" i="133"/>
  <c r="N64" i="133"/>
  <c r="M64" i="133"/>
  <c r="L64" i="133"/>
  <c r="K64" i="133"/>
  <c r="J64" i="133"/>
  <c r="I64" i="133"/>
  <c r="H64" i="133"/>
  <c r="G64" i="133"/>
  <c r="F64" i="133"/>
  <c r="E64" i="133"/>
  <c r="T58" i="133"/>
  <c r="S58" i="133"/>
  <c r="R58" i="133"/>
  <c r="Q58" i="133"/>
  <c r="P58" i="133"/>
  <c r="O58" i="133"/>
  <c r="N58" i="133"/>
  <c r="M58" i="133"/>
  <c r="L58" i="133"/>
  <c r="K58" i="133"/>
  <c r="J58" i="133"/>
  <c r="I58" i="133"/>
  <c r="H58" i="133"/>
  <c r="G58" i="133"/>
  <c r="F58" i="133"/>
  <c r="E58" i="133"/>
  <c r="T53" i="133"/>
  <c r="S53" i="133"/>
  <c r="R53" i="133"/>
  <c r="Q53" i="133"/>
  <c r="P53" i="133"/>
  <c r="O53" i="133"/>
  <c r="N53" i="133"/>
  <c r="M53" i="133"/>
  <c r="L53" i="133"/>
  <c r="K53" i="133"/>
  <c r="J53" i="133"/>
  <c r="I53" i="133"/>
  <c r="H53" i="133"/>
  <c r="G53" i="133"/>
  <c r="F53" i="133"/>
  <c r="E53" i="133"/>
  <c r="T46" i="133"/>
  <c r="S46" i="133"/>
  <c r="R46" i="133"/>
  <c r="Q46" i="133"/>
  <c r="P46" i="133"/>
  <c r="O46" i="133"/>
  <c r="N46" i="133"/>
  <c r="M46" i="133"/>
  <c r="L46" i="133"/>
  <c r="K46" i="133"/>
  <c r="J46" i="133"/>
  <c r="I46" i="133"/>
  <c r="H46" i="133"/>
  <c r="G46" i="133"/>
  <c r="F46" i="133"/>
  <c r="E46" i="133"/>
  <c r="T28" i="133"/>
  <c r="S28" i="133"/>
  <c r="R28" i="133"/>
  <c r="Q28" i="133"/>
  <c r="P28" i="133"/>
  <c r="O28" i="133"/>
  <c r="N28" i="133"/>
  <c r="M28" i="133"/>
  <c r="L28" i="133"/>
  <c r="K28" i="133"/>
  <c r="J28" i="133"/>
  <c r="I28" i="133"/>
  <c r="H28" i="133"/>
  <c r="G28" i="133"/>
  <c r="F28" i="133"/>
  <c r="E28" i="133"/>
  <c r="T19" i="133"/>
  <c r="S19" i="133"/>
  <c r="R19" i="133"/>
  <c r="Q19" i="133"/>
  <c r="P19" i="133"/>
  <c r="O19" i="133"/>
  <c r="N19" i="133"/>
  <c r="M19" i="133"/>
  <c r="L19" i="133"/>
  <c r="K19" i="133"/>
  <c r="J19" i="133"/>
  <c r="I19" i="133"/>
  <c r="H19" i="133"/>
  <c r="G19" i="133"/>
  <c r="F19" i="133"/>
  <c r="E19" i="133"/>
  <c r="U88" i="132"/>
  <c r="L88" i="124" s="1"/>
  <c r="T88" i="132"/>
  <c r="S88" i="132"/>
  <c r="R88" i="132"/>
  <c r="Q88" i="132"/>
  <c r="P88" i="132"/>
  <c r="O88" i="132"/>
  <c r="N88" i="132"/>
  <c r="M88" i="132"/>
  <c r="L88" i="132"/>
  <c r="K88" i="132"/>
  <c r="J88" i="132"/>
  <c r="I88" i="132"/>
  <c r="H88" i="132"/>
  <c r="G88" i="132"/>
  <c r="F88" i="132"/>
  <c r="E88" i="132"/>
  <c r="T84" i="132"/>
  <c r="S84" i="132"/>
  <c r="R84" i="132"/>
  <c r="Q84" i="132"/>
  <c r="P84" i="132"/>
  <c r="O84" i="132"/>
  <c r="N84" i="132"/>
  <c r="M84" i="132"/>
  <c r="L84" i="132"/>
  <c r="K84" i="132"/>
  <c r="J84" i="132"/>
  <c r="I84" i="132"/>
  <c r="H84" i="132"/>
  <c r="G84" i="132"/>
  <c r="F84" i="132"/>
  <c r="E84" i="132"/>
  <c r="T80" i="132"/>
  <c r="S80" i="132"/>
  <c r="R80" i="132"/>
  <c r="Q80" i="132"/>
  <c r="P80" i="132"/>
  <c r="O80" i="132"/>
  <c r="N80" i="132"/>
  <c r="M80" i="132"/>
  <c r="L80" i="132"/>
  <c r="K80" i="132"/>
  <c r="J80" i="132"/>
  <c r="I80" i="132"/>
  <c r="H80" i="132"/>
  <c r="G80" i="132"/>
  <c r="F80" i="132"/>
  <c r="E80" i="132"/>
  <c r="T64" i="132"/>
  <c r="S64" i="132"/>
  <c r="R64" i="132"/>
  <c r="Q64" i="132"/>
  <c r="P64" i="132"/>
  <c r="O64" i="132"/>
  <c r="N64" i="132"/>
  <c r="M64" i="132"/>
  <c r="L64" i="132"/>
  <c r="K64" i="132"/>
  <c r="J64" i="132"/>
  <c r="I64" i="132"/>
  <c r="H64" i="132"/>
  <c r="G64" i="132"/>
  <c r="F64" i="132"/>
  <c r="E64" i="132"/>
  <c r="T58" i="132"/>
  <c r="S58" i="132"/>
  <c r="R58" i="132"/>
  <c r="Q58" i="132"/>
  <c r="P58" i="132"/>
  <c r="O58" i="132"/>
  <c r="N58" i="132"/>
  <c r="M58" i="132"/>
  <c r="L58" i="132"/>
  <c r="K58" i="132"/>
  <c r="J58" i="132"/>
  <c r="I58" i="132"/>
  <c r="H58" i="132"/>
  <c r="G58" i="132"/>
  <c r="F58" i="132"/>
  <c r="E58" i="132"/>
  <c r="T53" i="132"/>
  <c r="S53" i="132"/>
  <c r="R53" i="132"/>
  <c r="Q53" i="132"/>
  <c r="P53" i="132"/>
  <c r="O53" i="132"/>
  <c r="N53" i="132"/>
  <c r="M53" i="132"/>
  <c r="L53" i="132"/>
  <c r="K53" i="132"/>
  <c r="J53" i="132"/>
  <c r="I53" i="132"/>
  <c r="H53" i="132"/>
  <c r="G53" i="132"/>
  <c r="F53" i="132"/>
  <c r="E53" i="132"/>
  <c r="T46" i="132"/>
  <c r="S46" i="132"/>
  <c r="R46" i="132"/>
  <c r="R54" i="132" s="1"/>
  <c r="Q46" i="132"/>
  <c r="P46" i="132"/>
  <c r="O46" i="132"/>
  <c r="N46" i="132"/>
  <c r="M46" i="132"/>
  <c r="L46" i="132"/>
  <c r="K46" i="132"/>
  <c r="J46" i="132"/>
  <c r="I46" i="132"/>
  <c r="H46" i="132"/>
  <c r="G46" i="132"/>
  <c r="F46" i="132"/>
  <c r="F54" i="132" s="1"/>
  <c r="E46" i="132"/>
  <c r="T28" i="132"/>
  <c r="S28" i="132"/>
  <c r="R28" i="132"/>
  <c r="Q28" i="132"/>
  <c r="P28" i="132"/>
  <c r="O28" i="132"/>
  <c r="N28" i="132"/>
  <c r="M28" i="132"/>
  <c r="L28" i="132"/>
  <c r="K28" i="132"/>
  <c r="J28" i="132"/>
  <c r="I28" i="132"/>
  <c r="H28" i="132"/>
  <c r="G28" i="132"/>
  <c r="F28" i="132"/>
  <c r="E28" i="132"/>
  <c r="T19" i="132"/>
  <c r="S19" i="132"/>
  <c r="R19" i="132"/>
  <c r="Q19" i="132"/>
  <c r="Q29" i="132" s="1"/>
  <c r="P19" i="132"/>
  <c r="O19" i="132"/>
  <c r="N19" i="132"/>
  <c r="M19" i="132"/>
  <c r="L19" i="132"/>
  <c r="K19" i="132"/>
  <c r="J19" i="132"/>
  <c r="I19" i="132"/>
  <c r="H19" i="132"/>
  <c r="G19" i="132"/>
  <c r="F19" i="132"/>
  <c r="E19" i="132"/>
  <c r="E29" i="132" s="1"/>
  <c r="U88" i="131"/>
  <c r="T88" i="131"/>
  <c r="S88" i="131"/>
  <c r="R88" i="131"/>
  <c r="Q88" i="131"/>
  <c r="P88" i="131"/>
  <c r="O88" i="131"/>
  <c r="N88" i="131"/>
  <c r="M88" i="131"/>
  <c r="L88" i="131"/>
  <c r="K88" i="131"/>
  <c r="J88" i="131"/>
  <c r="I88" i="131"/>
  <c r="H88" i="131"/>
  <c r="G88" i="131"/>
  <c r="F88" i="131"/>
  <c r="E88" i="131"/>
  <c r="T84" i="131"/>
  <c r="S84" i="131"/>
  <c r="R84" i="131"/>
  <c r="Q84" i="131"/>
  <c r="P84" i="131"/>
  <c r="O84" i="131"/>
  <c r="N84" i="131"/>
  <c r="M84" i="131"/>
  <c r="L84" i="131"/>
  <c r="K84" i="131"/>
  <c r="J84" i="131"/>
  <c r="I84" i="131"/>
  <c r="H84" i="131"/>
  <c r="G84" i="131"/>
  <c r="F84" i="131"/>
  <c r="E84" i="131"/>
  <c r="T80" i="131"/>
  <c r="S80" i="131"/>
  <c r="R80" i="131"/>
  <c r="Q80" i="131"/>
  <c r="P80" i="131"/>
  <c r="O80" i="131"/>
  <c r="N80" i="131"/>
  <c r="M80" i="131"/>
  <c r="L80" i="131"/>
  <c r="K80" i="131"/>
  <c r="J80" i="131"/>
  <c r="I80" i="131"/>
  <c r="H80" i="131"/>
  <c r="G80" i="131"/>
  <c r="F80" i="131"/>
  <c r="E80" i="131"/>
  <c r="T64" i="131"/>
  <c r="S64" i="131"/>
  <c r="R64" i="131"/>
  <c r="Q64" i="131"/>
  <c r="P64" i="131"/>
  <c r="O64" i="131"/>
  <c r="N64" i="131"/>
  <c r="M64" i="131"/>
  <c r="L64" i="131"/>
  <c r="K64" i="131"/>
  <c r="J64" i="131"/>
  <c r="I64" i="131"/>
  <c r="H64" i="131"/>
  <c r="G64" i="131"/>
  <c r="F64" i="131"/>
  <c r="E64" i="131"/>
  <c r="T58" i="131"/>
  <c r="S58" i="131"/>
  <c r="R58" i="131"/>
  <c r="Q58" i="131"/>
  <c r="P58" i="131"/>
  <c r="O58" i="131"/>
  <c r="N58" i="131"/>
  <c r="M58" i="131"/>
  <c r="L58" i="131"/>
  <c r="K58" i="131"/>
  <c r="J58" i="131"/>
  <c r="I58" i="131"/>
  <c r="H58" i="131"/>
  <c r="G58" i="131"/>
  <c r="F58" i="131"/>
  <c r="E58" i="131"/>
  <c r="T53" i="131"/>
  <c r="S53" i="131"/>
  <c r="R53" i="131"/>
  <c r="Q53" i="131"/>
  <c r="P53" i="131"/>
  <c r="O53" i="131"/>
  <c r="N53" i="131"/>
  <c r="M53" i="131"/>
  <c r="L53" i="131"/>
  <c r="K53" i="131"/>
  <c r="J53" i="131"/>
  <c r="I53" i="131"/>
  <c r="H53" i="131"/>
  <c r="G53" i="131"/>
  <c r="F53" i="131"/>
  <c r="E53" i="131"/>
  <c r="T46" i="131"/>
  <c r="S46" i="131"/>
  <c r="R46" i="131"/>
  <c r="Q46" i="131"/>
  <c r="P46" i="131"/>
  <c r="O46" i="131"/>
  <c r="N46" i="131"/>
  <c r="M46" i="131"/>
  <c r="L46" i="131"/>
  <c r="K46" i="131"/>
  <c r="J46" i="131"/>
  <c r="I46" i="131"/>
  <c r="H46" i="131"/>
  <c r="G46" i="131"/>
  <c r="F46" i="131"/>
  <c r="E46" i="131"/>
  <c r="T28" i="131"/>
  <c r="S28" i="131"/>
  <c r="R28" i="131"/>
  <c r="Q28" i="131"/>
  <c r="P28" i="131"/>
  <c r="O28" i="131"/>
  <c r="N28" i="131"/>
  <c r="M28" i="131"/>
  <c r="L28" i="131"/>
  <c r="K28" i="131"/>
  <c r="J28" i="131"/>
  <c r="I28" i="131"/>
  <c r="H28" i="131"/>
  <c r="G28" i="131"/>
  <c r="F28" i="131"/>
  <c r="E28" i="131"/>
  <c r="T19" i="131"/>
  <c r="S19" i="131"/>
  <c r="R19" i="131"/>
  <c r="Q19" i="131"/>
  <c r="P19" i="131"/>
  <c r="O19" i="131"/>
  <c r="N19" i="131"/>
  <c r="M19" i="131"/>
  <c r="L19" i="131"/>
  <c r="K19" i="131"/>
  <c r="J19" i="131"/>
  <c r="I19" i="131"/>
  <c r="H19" i="131"/>
  <c r="G19" i="131"/>
  <c r="F19" i="131"/>
  <c r="E19" i="131"/>
  <c r="F18" i="125"/>
  <c r="G18" i="125"/>
  <c r="H18" i="125"/>
  <c r="I18" i="125"/>
  <c r="J18" i="125"/>
  <c r="K18" i="125"/>
  <c r="L18" i="125"/>
  <c r="M18" i="125"/>
  <c r="N18" i="125"/>
  <c r="O18" i="125"/>
  <c r="P18" i="125"/>
  <c r="Q18" i="125"/>
  <c r="R18" i="125"/>
  <c r="S18" i="125"/>
  <c r="T18" i="125"/>
  <c r="F27" i="125"/>
  <c r="G27" i="125"/>
  <c r="H27" i="125"/>
  <c r="I27" i="125"/>
  <c r="J27" i="125"/>
  <c r="K27" i="125"/>
  <c r="L27" i="125"/>
  <c r="M27" i="125"/>
  <c r="N27" i="125"/>
  <c r="O27" i="125"/>
  <c r="P27" i="125"/>
  <c r="Q27" i="125"/>
  <c r="R27" i="125"/>
  <c r="S27" i="125"/>
  <c r="T27" i="125"/>
  <c r="F45" i="125"/>
  <c r="G45" i="125"/>
  <c r="H45" i="125"/>
  <c r="I45" i="125"/>
  <c r="J45" i="125"/>
  <c r="K45" i="125"/>
  <c r="L45" i="125"/>
  <c r="M45" i="125"/>
  <c r="N45" i="125"/>
  <c r="O45" i="125"/>
  <c r="P45" i="125"/>
  <c r="Q45" i="125"/>
  <c r="R45" i="125"/>
  <c r="S45" i="125"/>
  <c r="T45" i="125"/>
  <c r="F52" i="125"/>
  <c r="G52" i="125"/>
  <c r="H52" i="125"/>
  <c r="I52" i="125"/>
  <c r="J52" i="125"/>
  <c r="K52" i="125"/>
  <c r="L52" i="125"/>
  <c r="M52" i="125"/>
  <c r="N52" i="125"/>
  <c r="O52" i="125"/>
  <c r="P52" i="125"/>
  <c r="Q52" i="125"/>
  <c r="R52" i="125"/>
  <c r="S52" i="125"/>
  <c r="T52" i="125"/>
  <c r="F57" i="125"/>
  <c r="G57" i="125"/>
  <c r="H57" i="125"/>
  <c r="I57" i="125"/>
  <c r="J57" i="125"/>
  <c r="K57" i="125"/>
  <c r="L57" i="125"/>
  <c r="M57" i="125"/>
  <c r="N57" i="125"/>
  <c r="O57" i="125"/>
  <c r="P57" i="125"/>
  <c r="Q57" i="125"/>
  <c r="R57" i="125"/>
  <c r="S57" i="125"/>
  <c r="T57" i="125"/>
  <c r="F63" i="125"/>
  <c r="G63" i="125"/>
  <c r="H63" i="125"/>
  <c r="I63" i="125"/>
  <c r="J63" i="125"/>
  <c r="K63" i="125"/>
  <c r="L63" i="125"/>
  <c r="M63" i="125"/>
  <c r="N63" i="125"/>
  <c r="O63" i="125"/>
  <c r="P63" i="125"/>
  <c r="Q63" i="125"/>
  <c r="R63" i="125"/>
  <c r="S63" i="125"/>
  <c r="T63" i="125"/>
  <c r="F79" i="125"/>
  <c r="G79" i="125"/>
  <c r="H79" i="125"/>
  <c r="I79" i="125"/>
  <c r="J79" i="125"/>
  <c r="K79" i="125"/>
  <c r="L79" i="125"/>
  <c r="M79" i="125"/>
  <c r="N79" i="125"/>
  <c r="O79" i="125"/>
  <c r="P79" i="125"/>
  <c r="Q79" i="125"/>
  <c r="R79" i="125"/>
  <c r="S79" i="125"/>
  <c r="T79" i="125"/>
  <c r="F83" i="125"/>
  <c r="G83" i="125"/>
  <c r="H83" i="125"/>
  <c r="I83" i="125"/>
  <c r="J83" i="125"/>
  <c r="K83" i="125"/>
  <c r="L83" i="125"/>
  <c r="M83" i="125"/>
  <c r="N83" i="125"/>
  <c r="O83" i="125"/>
  <c r="P83" i="125"/>
  <c r="Q83" i="125"/>
  <c r="R83" i="125"/>
  <c r="S83" i="125"/>
  <c r="T83" i="125"/>
  <c r="F87" i="125"/>
  <c r="G87" i="125"/>
  <c r="H87" i="125"/>
  <c r="I87" i="125"/>
  <c r="J87" i="125"/>
  <c r="K87" i="125"/>
  <c r="L87" i="125"/>
  <c r="M87" i="125"/>
  <c r="N87" i="125"/>
  <c r="O87" i="125"/>
  <c r="P87" i="125"/>
  <c r="Q87" i="125"/>
  <c r="R87" i="125"/>
  <c r="S87" i="125"/>
  <c r="T87" i="125"/>
  <c r="E87" i="125"/>
  <c r="E83" i="125"/>
  <c r="E79" i="125"/>
  <c r="E63" i="125"/>
  <c r="E57" i="125"/>
  <c r="E52" i="125"/>
  <c r="E45" i="125"/>
  <c r="E27" i="125"/>
  <c r="E18" i="125"/>
  <c r="P87" i="138"/>
  <c r="O87" i="138"/>
  <c r="N87" i="138"/>
  <c r="M87" i="138"/>
  <c r="L87" i="138"/>
  <c r="J87" i="138"/>
  <c r="I87" i="138"/>
  <c r="F87" i="138"/>
  <c r="G87" i="138" s="1"/>
  <c r="P86" i="138"/>
  <c r="O86" i="138"/>
  <c r="N86" i="138"/>
  <c r="M86" i="138"/>
  <c r="L86" i="138"/>
  <c r="J86" i="138"/>
  <c r="I86" i="138"/>
  <c r="F86" i="138"/>
  <c r="G86" i="138" s="1"/>
  <c r="P82" i="138"/>
  <c r="O82" i="138"/>
  <c r="N82" i="138"/>
  <c r="M82" i="138"/>
  <c r="L82" i="138"/>
  <c r="J82" i="138"/>
  <c r="I82" i="138"/>
  <c r="F82" i="138"/>
  <c r="G82" i="138" s="1"/>
  <c r="P79" i="138"/>
  <c r="O79" i="138"/>
  <c r="N79" i="138"/>
  <c r="M79" i="138"/>
  <c r="L79" i="138"/>
  <c r="J79" i="138"/>
  <c r="I79" i="138"/>
  <c r="F79" i="138"/>
  <c r="G79" i="138" s="1"/>
  <c r="P78" i="138"/>
  <c r="O78" i="138"/>
  <c r="N78" i="138"/>
  <c r="M78" i="138"/>
  <c r="L78" i="138"/>
  <c r="J78" i="138"/>
  <c r="I78" i="138"/>
  <c r="F78" i="138"/>
  <c r="G78" i="138" s="1"/>
  <c r="P77" i="138"/>
  <c r="O77" i="138"/>
  <c r="N77" i="138"/>
  <c r="M77" i="138"/>
  <c r="L77" i="138"/>
  <c r="J77" i="138"/>
  <c r="I77" i="138"/>
  <c r="F77" i="138"/>
  <c r="G77" i="138" s="1"/>
  <c r="P76" i="138"/>
  <c r="O76" i="138"/>
  <c r="N76" i="138"/>
  <c r="M76" i="138"/>
  <c r="L76" i="138"/>
  <c r="J76" i="138"/>
  <c r="I76" i="138"/>
  <c r="F76" i="138"/>
  <c r="G76" i="138" s="1"/>
  <c r="P75" i="138"/>
  <c r="O75" i="138"/>
  <c r="N75" i="138"/>
  <c r="M75" i="138"/>
  <c r="L75" i="138"/>
  <c r="J75" i="138"/>
  <c r="I75" i="138"/>
  <c r="F75" i="138"/>
  <c r="G75" i="138" s="1"/>
  <c r="P74" i="138"/>
  <c r="O74" i="138"/>
  <c r="N74" i="138"/>
  <c r="M74" i="138"/>
  <c r="L74" i="138"/>
  <c r="J74" i="138"/>
  <c r="I74" i="138"/>
  <c r="F74" i="138"/>
  <c r="G74" i="138" s="1"/>
  <c r="P73" i="138"/>
  <c r="O73" i="138"/>
  <c r="N73" i="138"/>
  <c r="M73" i="138"/>
  <c r="L73" i="138"/>
  <c r="J73" i="138"/>
  <c r="I73" i="138"/>
  <c r="F73" i="138"/>
  <c r="G73" i="138" s="1"/>
  <c r="P72" i="138"/>
  <c r="O72" i="138"/>
  <c r="N72" i="138"/>
  <c r="M72" i="138"/>
  <c r="L72" i="138"/>
  <c r="J72" i="138"/>
  <c r="I72" i="138"/>
  <c r="G72" i="138"/>
  <c r="F72" i="138"/>
  <c r="P71" i="138"/>
  <c r="O71" i="138"/>
  <c r="N71" i="138"/>
  <c r="M71" i="138"/>
  <c r="L71" i="138"/>
  <c r="J71" i="138"/>
  <c r="I71" i="138"/>
  <c r="F71" i="138"/>
  <c r="G71" i="138" s="1"/>
  <c r="P70" i="138"/>
  <c r="O70" i="138"/>
  <c r="N70" i="138"/>
  <c r="M70" i="138"/>
  <c r="L70" i="138"/>
  <c r="J70" i="138"/>
  <c r="I70" i="138"/>
  <c r="F70" i="138"/>
  <c r="G70" i="138" s="1"/>
  <c r="P69" i="138"/>
  <c r="O69" i="138"/>
  <c r="N69" i="138"/>
  <c r="M69" i="138"/>
  <c r="L69" i="138"/>
  <c r="J69" i="138"/>
  <c r="I69" i="138"/>
  <c r="F69" i="138"/>
  <c r="G69" i="138" s="1"/>
  <c r="P68" i="138"/>
  <c r="O68" i="138"/>
  <c r="N68" i="138"/>
  <c r="M68" i="138"/>
  <c r="L68" i="138"/>
  <c r="J68" i="138"/>
  <c r="I68" i="138"/>
  <c r="F68" i="138"/>
  <c r="G68" i="138" s="1"/>
  <c r="P67" i="138"/>
  <c r="O67" i="138"/>
  <c r="N67" i="138"/>
  <c r="M67" i="138"/>
  <c r="L67" i="138"/>
  <c r="J67" i="138"/>
  <c r="I67" i="138"/>
  <c r="F67" i="138"/>
  <c r="G67" i="138" s="1"/>
  <c r="P66" i="138"/>
  <c r="O66" i="138"/>
  <c r="N66" i="138"/>
  <c r="M66" i="138"/>
  <c r="L66" i="138"/>
  <c r="J66" i="138"/>
  <c r="I66" i="138"/>
  <c r="F66" i="138"/>
  <c r="G66" i="138" s="1"/>
  <c r="P63" i="138"/>
  <c r="O63" i="138"/>
  <c r="N63" i="138"/>
  <c r="M63" i="138"/>
  <c r="L63" i="138"/>
  <c r="J63" i="138"/>
  <c r="I63" i="138"/>
  <c r="F63" i="138"/>
  <c r="G63" i="138" s="1"/>
  <c r="P62" i="138"/>
  <c r="O62" i="138"/>
  <c r="N62" i="138"/>
  <c r="M62" i="138"/>
  <c r="L62" i="138"/>
  <c r="J62" i="138"/>
  <c r="I62" i="138"/>
  <c r="F62" i="138"/>
  <c r="G62" i="138" s="1"/>
  <c r="P61" i="138"/>
  <c r="O61" i="138"/>
  <c r="N61" i="138"/>
  <c r="M61" i="138"/>
  <c r="L61" i="138"/>
  <c r="J61" i="138"/>
  <c r="I61" i="138"/>
  <c r="F61" i="138"/>
  <c r="G61" i="138" s="1"/>
  <c r="P60" i="138"/>
  <c r="O60" i="138"/>
  <c r="N60" i="138"/>
  <c r="M60" i="138"/>
  <c r="L60" i="138"/>
  <c r="J60" i="138"/>
  <c r="I60" i="138"/>
  <c r="F60" i="138"/>
  <c r="G60" i="138" s="1"/>
  <c r="P57" i="138"/>
  <c r="O57" i="138"/>
  <c r="N57" i="138"/>
  <c r="M57" i="138"/>
  <c r="L57" i="138"/>
  <c r="J57" i="138"/>
  <c r="I57" i="138"/>
  <c r="F57" i="138"/>
  <c r="G57" i="138" s="1"/>
  <c r="P56" i="138"/>
  <c r="O56" i="138"/>
  <c r="N56" i="138"/>
  <c r="M56" i="138"/>
  <c r="L56" i="138"/>
  <c r="J56" i="138"/>
  <c r="I56" i="138"/>
  <c r="F56" i="138"/>
  <c r="G56" i="138" s="1"/>
  <c r="P52" i="138"/>
  <c r="O52" i="138"/>
  <c r="N52" i="138"/>
  <c r="M52" i="138"/>
  <c r="L52" i="138"/>
  <c r="J52" i="138"/>
  <c r="I52" i="138"/>
  <c r="F52" i="138"/>
  <c r="G52" i="138" s="1"/>
  <c r="P51" i="138"/>
  <c r="O51" i="138"/>
  <c r="N51" i="138"/>
  <c r="M51" i="138"/>
  <c r="L51" i="138"/>
  <c r="J51" i="138"/>
  <c r="I51" i="138"/>
  <c r="F51" i="138"/>
  <c r="G51" i="138" s="1"/>
  <c r="P50" i="138"/>
  <c r="O50" i="138"/>
  <c r="N50" i="138"/>
  <c r="M50" i="138"/>
  <c r="L50" i="138"/>
  <c r="J50" i="138"/>
  <c r="I50" i="138"/>
  <c r="F50" i="138"/>
  <c r="G50" i="138" s="1"/>
  <c r="P49" i="138"/>
  <c r="O49" i="138"/>
  <c r="N49" i="138"/>
  <c r="M49" i="138"/>
  <c r="L49" i="138"/>
  <c r="J49" i="138"/>
  <c r="I49" i="138"/>
  <c r="F49" i="138"/>
  <c r="G49" i="138" s="1"/>
  <c r="P48" i="138"/>
  <c r="O48" i="138"/>
  <c r="N48" i="138"/>
  <c r="M48" i="138"/>
  <c r="L48" i="138"/>
  <c r="J48" i="138"/>
  <c r="I48" i="138"/>
  <c r="F48" i="138"/>
  <c r="G48" i="138" s="1"/>
  <c r="P45" i="138"/>
  <c r="O45" i="138"/>
  <c r="N45" i="138"/>
  <c r="M45" i="138"/>
  <c r="L45" i="138"/>
  <c r="J45" i="138"/>
  <c r="I45" i="138"/>
  <c r="F45" i="138"/>
  <c r="G45" i="138" s="1"/>
  <c r="P44" i="138"/>
  <c r="O44" i="138"/>
  <c r="N44" i="138"/>
  <c r="M44" i="138"/>
  <c r="L44" i="138"/>
  <c r="J44" i="138"/>
  <c r="I44" i="138"/>
  <c r="F44" i="138"/>
  <c r="G44" i="138" s="1"/>
  <c r="P43" i="138"/>
  <c r="O43" i="138"/>
  <c r="N43" i="138"/>
  <c r="M43" i="138"/>
  <c r="L43" i="138"/>
  <c r="J43" i="138"/>
  <c r="I43" i="138"/>
  <c r="F43" i="138"/>
  <c r="G43" i="138" s="1"/>
  <c r="P42" i="138"/>
  <c r="O42" i="138"/>
  <c r="N42" i="138"/>
  <c r="M42" i="138"/>
  <c r="L42" i="138"/>
  <c r="J42" i="138"/>
  <c r="I42" i="138"/>
  <c r="F42" i="138"/>
  <c r="G42" i="138" s="1"/>
  <c r="P41" i="138"/>
  <c r="O41" i="138"/>
  <c r="N41" i="138"/>
  <c r="M41" i="138"/>
  <c r="L41" i="138"/>
  <c r="J41" i="138"/>
  <c r="I41" i="138"/>
  <c r="F41" i="138"/>
  <c r="G41" i="138" s="1"/>
  <c r="P40" i="138"/>
  <c r="O40" i="138"/>
  <c r="N40" i="138"/>
  <c r="M40" i="138"/>
  <c r="L40" i="138"/>
  <c r="J40" i="138"/>
  <c r="I40" i="138"/>
  <c r="F40" i="138"/>
  <c r="G40" i="138" s="1"/>
  <c r="P39" i="138"/>
  <c r="O39" i="138"/>
  <c r="N39" i="138"/>
  <c r="M39" i="138"/>
  <c r="L39" i="138"/>
  <c r="J39" i="138"/>
  <c r="I39" i="138"/>
  <c r="F39" i="138"/>
  <c r="G39" i="138" s="1"/>
  <c r="P38" i="138"/>
  <c r="O38" i="138"/>
  <c r="N38" i="138"/>
  <c r="M38" i="138"/>
  <c r="L38" i="138"/>
  <c r="J38" i="138"/>
  <c r="I38" i="138"/>
  <c r="F38" i="138"/>
  <c r="G38" i="138" s="1"/>
  <c r="P37" i="138"/>
  <c r="O37" i="138"/>
  <c r="N37" i="138"/>
  <c r="M37" i="138"/>
  <c r="L37" i="138"/>
  <c r="J37" i="138"/>
  <c r="I37" i="138"/>
  <c r="F37" i="138"/>
  <c r="G37" i="138" s="1"/>
  <c r="P36" i="138"/>
  <c r="O36" i="138"/>
  <c r="N36" i="138"/>
  <c r="M36" i="138"/>
  <c r="L36" i="138"/>
  <c r="J36" i="138"/>
  <c r="I36" i="138"/>
  <c r="F36" i="138"/>
  <c r="G36" i="138" s="1"/>
  <c r="P35" i="138"/>
  <c r="O35" i="138"/>
  <c r="N35" i="138"/>
  <c r="M35" i="138"/>
  <c r="L35" i="138"/>
  <c r="J35" i="138"/>
  <c r="I35" i="138"/>
  <c r="F35" i="138"/>
  <c r="G35" i="138" s="1"/>
  <c r="P34" i="138"/>
  <c r="O34" i="138"/>
  <c r="N34" i="138"/>
  <c r="M34" i="138"/>
  <c r="L34" i="138"/>
  <c r="J34" i="138"/>
  <c r="I34" i="138"/>
  <c r="F34" i="138"/>
  <c r="G34" i="138" s="1"/>
  <c r="P33" i="138"/>
  <c r="O33" i="138"/>
  <c r="N33" i="138"/>
  <c r="M33" i="138"/>
  <c r="L33" i="138"/>
  <c r="J33" i="138"/>
  <c r="I33" i="138"/>
  <c r="F33" i="138"/>
  <c r="G33" i="138" s="1"/>
  <c r="P32" i="138"/>
  <c r="O32" i="138"/>
  <c r="N32" i="138"/>
  <c r="M32" i="138"/>
  <c r="L32" i="138"/>
  <c r="J32" i="138"/>
  <c r="I32" i="138"/>
  <c r="F32" i="138"/>
  <c r="G32" i="138" s="1"/>
  <c r="P27" i="138"/>
  <c r="O27" i="138"/>
  <c r="N27" i="138"/>
  <c r="M27" i="138"/>
  <c r="L27" i="138"/>
  <c r="J27" i="138"/>
  <c r="I27" i="138"/>
  <c r="F27" i="138"/>
  <c r="G27" i="138" s="1"/>
  <c r="P26" i="138"/>
  <c r="O26" i="138"/>
  <c r="N26" i="138"/>
  <c r="M26" i="138"/>
  <c r="L26" i="138"/>
  <c r="J26" i="138"/>
  <c r="I26" i="138"/>
  <c r="K26" i="138" s="1"/>
  <c r="F26" i="138"/>
  <c r="G26" i="138" s="1"/>
  <c r="P25" i="138"/>
  <c r="O25" i="138"/>
  <c r="N25" i="138"/>
  <c r="M25" i="138"/>
  <c r="L25" i="138"/>
  <c r="J25" i="138"/>
  <c r="I25" i="138"/>
  <c r="F25" i="138"/>
  <c r="G25" i="138" s="1"/>
  <c r="P24" i="138"/>
  <c r="O24" i="138"/>
  <c r="N24" i="138"/>
  <c r="M24" i="138"/>
  <c r="L24" i="138"/>
  <c r="J24" i="138"/>
  <c r="I24" i="138"/>
  <c r="F24" i="138"/>
  <c r="G24" i="138" s="1"/>
  <c r="P23" i="138"/>
  <c r="O23" i="138"/>
  <c r="N23" i="138"/>
  <c r="M23" i="138"/>
  <c r="L23" i="138"/>
  <c r="J23" i="138"/>
  <c r="I23" i="138"/>
  <c r="K23" i="138" s="1"/>
  <c r="F23" i="138"/>
  <c r="G23" i="138" s="1"/>
  <c r="P22" i="138"/>
  <c r="O22" i="138"/>
  <c r="N22" i="138"/>
  <c r="M22" i="138"/>
  <c r="L22" i="138"/>
  <c r="J22" i="138"/>
  <c r="I22" i="138"/>
  <c r="F22" i="138"/>
  <c r="G22" i="138" s="1"/>
  <c r="P21" i="138"/>
  <c r="O21" i="138"/>
  <c r="N21" i="138"/>
  <c r="M21" i="138"/>
  <c r="L21" i="138"/>
  <c r="J21" i="138"/>
  <c r="I21" i="138"/>
  <c r="F21" i="138"/>
  <c r="G21" i="138" s="1"/>
  <c r="P18" i="138"/>
  <c r="O18" i="138"/>
  <c r="N18" i="138"/>
  <c r="M18" i="138"/>
  <c r="L18" i="138"/>
  <c r="J18" i="138"/>
  <c r="I18" i="138"/>
  <c r="K18" i="138" s="1"/>
  <c r="F18" i="138"/>
  <c r="G18" i="138" s="1"/>
  <c r="P17" i="138"/>
  <c r="O17" i="138"/>
  <c r="N17" i="138"/>
  <c r="M17" i="138"/>
  <c r="L17" i="138"/>
  <c r="J17" i="138"/>
  <c r="I17" i="138"/>
  <c r="F17" i="138"/>
  <c r="G17" i="138" s="1"/>
  <c r="P16" i="138"/>
  <c r="O16" i="138"/>
  <c r="N16" i="138"/>
  <c r="M16" i="138"/>
  <c r="L16" i="138"/>
  <c r="J16" i="138"/>
  <c r="I16" i="138"/>
  <c r="F16" i="138"/>
  <c r="G16" i="138" s="1"/>
  <c r="P15" i="138"/>
  <c r="O15" i="138"/>
  <c r="N15" i="138"/>
  <c r="M15" i="138"/>
  <c r="L15" i="138"/>
  <c r="J15" i="138"/>
  <c r="I15" i="138"/>
  <c r="F15" i="138"/>
  <c r="G15" i="138" s="1"/>
  <c r="P14" i="138"/>
  <c r="O14" i="138"/>
  <c r="N14" i="138"/>
  <c r="M14" i="138"/>
  <c r="L14" i="138"/>
  <c r="J14" i="138"/>
  <c r="I14" i="138"/>
  <c r="F14" i="138"/>
  <c r="G14" i="138" s="1"/>
  <c r="P13" i="138"/>
  <c r="O13" i="138"/>
  <c r="N13" i="138"/>
  <c r="M13" i="138"/>
  <c r="L13" i="138"/>
  <c r="J13" i="138"/>
  <c r="I13" i="138"/>
  <c r="F13" i="138"/>
  <c r="G13" i="138" s="1"/>
  <c r="P12" i="138"/>
  <c r="O12" i="138"/>
  <c r="N12" i="138"/>
  <c r="M12" i="138"/>
  <c r="L12" i="138"/>
  <c r="J12" i="138"/>
  <c r="I12" i="138"/>
  <c r="F12" i="138"/>
  <c r="G12" i="138" s="1"/>
  <c r="P11" i="138"/>
  <c r="O11" i="138"/>
  <c r="N11" i="138"/>
  <c r="M11" i="138"/>
  <c r="L11" i="138"/>
  <c r="J11" i="138"/>
  <c r="I11" i="138"/>
  <c r="F11" i="138"/>
  <c r="G11" i="138" s="1"/>
  <c r="P10" i="138"/>
  <c r="O10" i="138"/>
  <c r="N10" i="138"/>
  <c r="M10" i="138"/>
  <c r="L10" i="138"/>
  <c r="J10" i="138"/>
  <c r="I10" i="138"/>
  <c r="F10" i="138"/>
  <c r="G10" i="138" s="1"/>
  <c r="F188" i="146"/>
  <c r="G188" i="146" s="1"/>
  <c r="F189" i="146"/>
  <c r="G189" i="146" s="1"/>
  <c r="F190" i="146"/>
  <c r="G190" i="146" s="1"/>
  <c r="F191" i="146"/>
  <c r="G191" i="146" s="1"/>
  <c r="F192" i="146"/>
  <c r="G192" i="146" s="1"/>
  <c r="F193" i="146"/>
  <c r="G193" i="146" s="1"/>
  <c r="F194" i="146"/>
  <c r="G194" i="146" s="1"/>
  <c r="F195" i="146"/>
  <c r="G195" i="146" s="1"/>
  <c r="F197" i="146"/>
  <c r="G197" i="146"/>
  <c r="F198" i="146"/>
  <c r="G198" i="146" s="1"/>
  <c r="F199" i="146"/>
  <c r="G199" i="146" s="1"/>
  <c r="F200" i="146"/>
  <c r="G200" i="146" s="1"/>
  <c r="F201" i="146"/>
  <c r="G201" i="146" s="1"/>
  <c r="F202" i="146"/>
  <c r="G202" i="146" s="1"/>
  <c r="F203" i="146"/>
  <c r="G203" i="146" s="1"/>
  <c r="F204" i="146"/>
  <c r="G204" i="146" s="1"/>
  <c r="F207" i="146"/>
  <c r="G207" i="146" s="1"/>
  <c r="F208" i="146"/>
  <c r="G208" i="146" s="1"/>
  <c r="F209" i="146"/>
  <c r="G209" i="146" s="1"/>
  <c r="F210" i="146"/>
  <c r="G210" i="146" s="1"/>
  <c r="F211" i="146"/>
  <c r="G211" i="146" s="1"/>
  <c r="F212" i="146"/>
  <c r="G212" i="146" s="1"/>
  <c r="F213" i="146"/>
  <c r="G213" i="146" s="1"/>
  <c r="F214" i="146"/>
  <c r="G214" i="146" s="1"/>
  <c r="F215" i="146"/>
  <c r="G215" i="146" s="1"/>
  <c r="F216" i="146"/>
  <c r="G216" i="146" s="1"/>
  <c r="F217" i="146"/>
  <c r="G217" i="146" s="1"/>
  <c r="F218" i="146"/>
  <c r="G218" i="146" s="1"/>
  <c r="F219" i="146"/>
  <c r="G219" i="146" s="1"/>
  <c r="F220" i="146"/>
  <c r="G220" i="146" s="1"/>
  <c r="F221" i="146"/>
  <c r="G221" i="146" s="1"/>
  <c r="F222" i="146"/>
  <c r="G222" i="146" s="1"/>
  <c r="F224" i="146"/>
  <c r="G224" i="146" s="1"/>
  <c r="F225" i="146"/>
  <c r="G225" i="146" s="1"/>
  <c r="F226" i="146"/>
  <c r="G226" i="146" s="1"/>
  <c r="F227" i="146"/>
  <c r="G227" i="146" s="1"/>
  <c r="F228" i="146"/>
  <c r="G228" i="146" s="1"/>
  <c r="F229" i="146"/>
  <c r="G229" i="146" s="1"/>
  <c r="F232" i="146"/>
  <c r="G232" i="146" s="1"/>
  <c r="F233" i="146"/>
  <c r="G233" i="146" s="1"/>
  <c r="F234" i="146"/>
  <c r="G234" i="146" s="1"/>
  <c r="F236" i="146"/>
  <c r="G236" i="146" s="1"/>
  <c r="F237" i="146"/>
  <c r="G237" i="146" s="1"/>
  <c r="F238" i="146"/>
  <c r="G238" i="146" s="1"/>
  <c r="F239" i="146"/>
  <c r="G239" i="146" s="1"/>
  <c r="F240" i="146"/>
  <c r="G240" i="146" s="1"/>
  <c r="F242" i="146"/>
  <c r="G242" i="146" s="1"/>
  <c r="F243" i="146"/>
  <c r="G243" i="146" s="1"/>
  <c r="F244" i="146"/>
  <c r="G244" i="146" s="1"/>
  <c r="F245" i="146"/>
  <c r="G245" i="146"/>
  <c r="F246" i="146"/>
  <c r="G246" i="146" s="1"/>
  <c r="F247" i="146"/>
  <c r="G247" i="146" s="1"/>
  <c r="F248" i="146"/>
  <c r="G248" i="146" s="1"/>
  <c r="F249" i="146"/>
  <c r="G249" i="146" s="1"/>
  <c r="F250" i="146"/>
  <c r="G250" i="146" s="1"/>
  <c r="F251" i="146"/>
  <c r="G251" i="146" s="1"/>
  <c r="F252" i="146"/>
  <c r="G252" i="146" s="1"/>
  <c r="F253" i="146"/>
  <c r="G253" i="146" s="1"/>
  <c r="F254" i="146"/>
  <c r="G254" i="146" s="1"/>
  <c r="F255" i="146"/>
  <c r="G255" i="146" s="1"/>
  <c r="F256" i="146"/>
  <c r="G256" i="146" s="1"/>
  <c r="F258" i="146"/>
  <c r="G258" i="146" s="1"/>
  <c r="F259" i="146"/>
  <c r="G259" i="146" s="1"/>
  <c r="F260" i="146"/>
  <c r="G260" i="146" s="1"/>
  <c r="F262" i="146"/>
  <c r="G262" i="146" s="1"/>
  <c r="F263" i="146"/>
  <c r="G263" i="146" s="1"/>
  <c r="F264" i="146"/>
  <c r="G264" i="146" s="1"/>
  <c r="I188" i="146"/>
  <c r="J188" i="146"/>
  <c r="L188" i="146"/>
  <c r="M188" i="146"/>
  <c r="N188" i="146"/>
  <c r="O188" i="146"/>
  <c r="P188" i="146"/>
  <c r="I189" i="146"/>
  <c r="J189" i="146"/>
  <c r="K189" i="146" s="1"/>
  <c r="L189" i="146"/>
  <c r="M189" i="146"/>
  <c r="N189" i="146"/>
  <c r="O189" i="146"/>
  <c r="P189" i="146"/>
  <c r="I190" i="146"/>
  <c r="J190" i="146"/>
  <c r="L190" i="146"/>
  <c r="M190" i="146"/>
  <c r="N190" i="146"/>
  <c r="O190" i="146"/>
  <c r="P190" i="146"/>
  <c r="I191" i="146"/>
  <c r="J191" i="146"/>
  <c r="L191" i="146"/>
  <c r="M191" i="146"/>
  <c r="N191" i="146"/>
  <c r="O191" i="146"/>
  <c r="P191" i="146"/>
  <c r="I192" i="146"/>
  <c r="J192" i="146"/>
  <c r="L192" i="146"/>
  <c r="M192" i="146"/>
  <c r="N192" i="146"/>
  <c r="O192" i="146"/>
  <c r="P192" i="146"/>
  <c r="I193" i="146"/>
  <c r="J193" i="146"/>
  <c r="L193" i="146"/>
  <c r="M193" i="146"/>
  <c r="N193" i="146"/>
  <c r="O193" i="146"/>
  <c r="P193" i="146"/>
  <c r="I194" i="146"/>
  <c r="J194" i="146"/>
  <c r="L194" i="146"/>
  <c r="M194" i="146"/>
  <c r="N194" i="146"/>
  <c r="O194" i="146"/>
  <c r="P194" i="146"/>
  <c r="I195" i="146"/>
  <c r="J195" i="146"/>
  <c r="L195" i="146"/>
  <c r="M195" i="146"/>
  <c r="N195" i="146"/>
  <c r="O195" i="146"/>
  <c r="P195" i="146"/>
  <c r="I197" i="146"/>
  <c r="J197" i="146"/>
  <c r="L197" i="146"/>
  <c r="M197" i="146"/>
  <c r="N197" i="146"/>
  <c r="O197" i="146"/>
  <c r="P197" i="146"/>
  <c r="I198" i="146"/>
  <c r="J198" i="146"/>
  <c r="L198" i="146"/>
  <c r="M198" i="146"/>
  <c r="N198" i="146"/>
  <c r="O198" i="146"/>
  <c r="P198" i="146"/>
  <c r="I199" i="146"/>
  <c r="J199" i="146"/>
  <c r="K199" i="146" s="1"/>
  <c r="L199" i="146"/>
  <c r="M199" i="146"/>
  <c r="N199" i="146"/>
  <c r="O199" i="146"/>
  <c r="P199" i="146"/>
  <c r="I200" i="146"/>
  <c r="J200" i="146"/>
  <c r="K200" i="146" s="1"/>
  <c r="L200" i="146"/>
  <c r="M200" i="146"/>
  <c r="N200" i="146"/>
  <c r="O200" i="146"/>
  <c r="P200" i="146"/>
  <c r="I201" i="146"/>
  <c r="J201" i="146"/>
  <c r="K201" i="146" s="1"/>
  <c r="L201" i="146"/>
  <c r="M201" i="146"/>
  <c r="N201" i="146"/>
  <c r="O201" i="146"/>
  <c r="P201" i="146"/>
  <c r="I202" i="146"/>
  <c r="J202" i="146"/>
  <c r="K202" i="146" s="1"/>
  <c r="L202" i="146"/>
  <c r="M202" i="146"/>
  <c r="N202" i="146"/>
  <c r="O202" i="146"/>
  <c r="P202" i="146"/>
  <c r="I203" i="146"/>
  <c r="J203" i="146"/>
  <c r="L203" i="146"/>
  <c r="M203" i="146"/>
  <c r="N203" i="146"/>
  <c r="O203" i="146"/>
  <c r="P203" i="146"/>
  <c r="I204" i="146"/>
  <c r="J204" i="146"/>
  <c r="L204" i="146"/>
  <c r="M204" i="146"/>
  <c r="N204" i="146"/>
  <c r="O204" i="146"/>
  <c r="P204" i="146"/>
  <c r="I207" i="146"/>
  <c r="J207" i="146"/>
  <c r="L207" i="146"/>
  <c r="M207" i="146"/>
  <c r="N207" i="146"/>
  <c r="O207" i="146"/>
  <c r="P207" i="146"/>
  <c r="I208" i="146"/>
  <c r="J208" i="146"/>
  <c r="L208" i="146"/>
  <c r="M208" i="146"/>
  <c r="N208" i="146"/>
  <c r="O208" i="146"/>
  <c r="P208" i="146"/>
  <c r="I209" i="146"/>
  <c r="J209" i="146"/>
  <c r="L209" i="146"/>
  <c r="M209" i="146"/>
  <c r="N209" i="146"/>
  <c r="O209" i="146"/>
  <c r="P209" i="146"/>
  <c r="I210" i="146"/>
  <c r="J210" i="146"/>
  <c r="L210" i="146"/>
  <c r="M210" i="146"/>
  <c r="N210" i="146"/>
  <c r="O210" i="146"/>
  <c r="P210" i="146"/>
  <c r="I211" i="146"/>
  <c r="J211" i="146"/>
  <c r="K211" i="146" s="1"/>
  <c r="L211" i="146"/>
  <c r="M211" i="146"/>
  <c r="N211" i="146"/>
  <c r="O211" i="146"/>
  <c r="P211" i="146"/>
  <c r="I212" i="146"/>
  <c r="J212" i="146"/>
  <c r="K212" i="146" s="1"/>
  <c r="L212" i="146"/>
  <c r="M212" i="146"/>
  <c r="N212" i="146"/>
  <c r="O212" i="146"/>
  <c r="P212" i="146"/>
  <c r="I213" i="146"/>
  <c r="J213" i="146"/>
  <c r="K213" i="146" s="1"/>
  <c r="L213" i="146"/>
  <c r="M213" i="146"/>
  <c r="N213" i="146"/>
  <c r="O213" i="146"/>
  <c r="P213" i="146"/>
  <c r="I214" i="146"/>
  <c r="J214" i="146"/>
  <c r="L214" i="146"/>
  <c r="M214" i="146"/>
  <c r="N214" i="146"/>
  <c r="O214" i="146"/>
  <c r="P214" i="146"/>
  <c r="I215" i="146"/>
  <c r="J215" i="146"/>
  <c r="L215" i="146"/>
  <c r="M215" i="146"/>
  <c r="N215" i="146"/>
  <c r="O215" i="146"/>
  <c r="P215" i="146"/>
  <c r="I216" i="146"/>
  <c r="J216" i="146"/>
  <c r="K216" i="146" s="1"/>
  <c r="L216" i="146"/>
  <c r="M216" i="146"/>
  <c r="N216" i="146"/>
  <c r="O216" i="146"/>
  <c r="P216" i="146"/>
  <c r="I217" i="146"/>
  <c r="J217" i="146"/>
  <c r="L217" i="146"/>
  <c r="M217" i="146"/>
  <c r="N217" i="146"/>
  <c r="O217" i="146"/>
  <c r="P217" i="146"/>
  <c r="I218" i="146"/>
  <c r="J218" i="146"/>
  <c r="L218" i="146"/>
  <c r="M218" i="146"/>
  <c r="N218" i="146"/>
  <c r="O218" i="146"/>
  <c r="P218" i="146"/>
  <c r="I219" i="146"/>
  <c r="J219" i="146"/>
  <c r="L219" i="146"/>
  <c r="M219" i="146"/>
  <c r="N219" i="146"/>
  <c r="O219" i="146"/>
  <c r="P219" i="146"/>
  <c r="I220" i="146"/>
  <c r="J220" i="146"/>
  <c r="L220" i="146"/>
  <c r="M220" i="146"/>
  <c r="N220" i="146"/>
  <c r="O220" i="146"/>
  <c r="P220" i="146"/>
  <c r="I221" i="146"/>
  <c r="J221" i="146"/>
  <c r="L221" i="146"/>
  <c r="M221" i="146"/>
  <c r="N221" i="146"/>
  <c r="O221" i="146"/>
  <c r="P221" i="146"/>
  <c r="I222" i="146"/>
  <c r="J222" i="146"/>
  <c r="L222" i="146"/>
  <c r="M222" i="146"/>
  <c r="N222" i="146"/>
  <c r="O222" i="146"/>
  <c r="P222" i="146"/>
  <c r="I224" i="146"/>
  <c r="J224" i="146"/>
  <c r="L224" i="146"/>
  <c r="M224" i="146"/>
  <c r="N224" i="146"/>
  <c r="O224" i="146"/>
  <c r="P224" i="146"/>
  <c r="I225" i="146"/>
  <c r="J225" i="146"/>
  <c r="K225" i="146" s="1"/>
  <c r="L225" i="146"/>
  <c r="M225" i="146"/>
  <c r="N225" i="146"/>
  <c r="O225" i="146"/>
  <c r="P225" i="146"/>
  <c r="I226" i="146"/>
  <c r="J226" i="146"/>
  <c r="K226" i="146" s="1"/>
  <c r="L226" i="146"/>
  <c r="M226" i="146"/>
  <c r="N226" i="146"/>
  <c r="O226" i="146"/>
  <c r="P226" i="146"/>
  <c r="I227" i="146"/>
  <c r="J227" i="146"/>
  <c r="K227" i="146" s="1"/>
  <c r="L227" i="146"/>
  <c r="M227" i="146"/>
  <c r="N227" i="146"/>
  <c r="O227" i="146"/>
  <c r="P227" i="146"/>
  <c r="I228" i="146"/>
  <c r="J228" i="146"/>
  <c r="K228" i="146" s="1"/>
  <c r="L228" i="146"/>
  <c r="M228" i="146"/>
  <c r="N228" i="146"/>
  <c r="O228" i="146"/>
  <c r="P228" i="146"/>
  <c r="I229" i="146"/>
  <c r="J229" i="146"/>
  <c r="K229" i="146" s="1"/>
  <c r="L229" i="146"/>
  <c r="M229" i="146"/>
  <c r="N229" i="146"/>
  <c r="O229" i="146"/>
  <c r="P229" i="146"/>
  <c r="I232" i="146"/>
  <c r="J232" i="146"/>
  <c r="L232" i="146"/>
  <c r="M232" i="146"/>
  <c r="N232" i="146"/>
  <c r="O232" i="146"/>
  <c r="P232" i="146"/>
  <c r="I233" i="146"/>
  <c r="K233" i="146" s="1"/>
  <c r="J233" i="146"/>
  <c r="L233" i="146"/>
  <c r="M233" i="146"/>
  <c r="N233" i="146"/>
  <c r="O233" i="146"/>
  <c r="P233" i="146"/>
  <c r="I234" i="146"/>
  <c r="J234" i="146"/>
  <c r="L234" i="146"/>
  <c r="M234" i="146"/>
  <c r="N234" i="146"/>
  <c r="O234" i="146"/>
  <c r="P234" i="146"/>
  <c r="I236" i="146"/>
  <c r="J236" i="146"/>
  <c r="L236" i="146"/>
  <c r="M236" i="146"/>
  <c r="N236" i="146"/>
  <c r="O236" i="146"/>
  <c r="P236" i="146"/>
  <c r="I237" i="146"/>
  <c r="J237" i="146"/>
  <c r="L237" i="146"/>
  <c r="M237" i="146"/>
  <c r="N237" i="146"/>
  <c r="O237" i="146"/>
  <c r="P237" i="146"/>
  <c r="I238" i="146"/>
  <c r="J238" i="146"/>
  <c r="L238" i="146"/>
  <c r="M238" i="146"/>
  <c r="N238" i="146"/>
  <c r="O238" i="146"/>
  <c r="P238" i="146"/>
  <c r="I239" i="146"/>
  <c r="J239" i="146"/>
  <c r="L239" i="146"/>
  <c r="M239" i="146"/>
  <c r="N239" i="146"/>
  <c r="O239" i="146"/>
  <c r="P239" i="146"/>
  <c r="I240" i="146"/>
  <c r="J240" i="146"/>
  <c r="L240" i="146"/>
  <c r="M240" i="146"/>
  <c r="N240" i="146"/>
  <c r="O240" i="146"/>
  <c r="P240" i="146"/>
  <c r="I242" i="146"/>
  <c r="J242" i="146"/>
  <c r="L242" i="146"/>
  <c r="M242" i="146"/>
  <c r="N242" i="146"/>
  <c r="O242" i="146"/>
  <c r="P242" i="146"/>
  <c r="I243" i="146"/>
  <c r="J243" i="146"/>
  <c r="L243" i="146"/>
  <c r="M243" i="146"/>
  <c r="N243" i="146"/>
  <c r="O243" i="146"/>
  <c r="P243" i="146"/>
  <c r="I244" i="146"/>
  <c r="J244" i="146"/>
  <c r="L244" i="146"/>
  <c r="M244" i="146"/>
  <c r="N244" i="146"/>
  <c r="O244" i="146"/>
  <c r="P244" i="146"/>
  <c r="I245" i="146"/>
  <c r="J245" i="146"/>
  <c r="L245" i="146"/>
  <c r="M245" i="146"/>
  <c r="N245" i="146"/>
  <c r="O245" i="146"/>
  <c r="P245" i="146"/>
  <c r="I246" i="146"/>
  <c r="J246" i="146"/>
  <c r="L246" i="146"/>
  <c r="M246" i="146"/>
  <c r="N246" i="146"/>
  <c r="O246" i="146"/>
  <c r="P246" i="146"/>
  <c r="I247" i="146"/>
  <c r="K247" i="146" s="1"/>
  <c r="J247" i="146"/>
  <c r="L247" i="146"/>
  <c r="M247" i="146"/>
  <c r="N247" i="146"/>
  <c r="O247" i="146"/>
  <c r="P247" i="146"/>
  <c r="I248" i="146"/>
  <c r="J248" i="146"/>
  <c r="L248" i="146"/>
  <c r="M248" i="146"/>
  <c r="N248" i="146"/>
  <c r="O248" i="146"/>
  <c r="P248" i="146"/>
  <c r="I249" i="146"/>
  <c r="K249" i="146" s="1"/>
  <c r="J249" i="146"/>
  <c r="L249" i="146"/>
  <c r="M249" i="146"/>
  <c r="N249" i="146"/>
  <c r="O249" i="146"/>
  <c r="P249" i="146"/>
  <c r="I250" i="146"/>
  <c r="J250" i="146"/>
  <c r="L250" i="146"/>
  <c r="M250" i="146"/>
  <c r="N250" i="146"/>
  <c r="O250" i="146"/>
  <c r="P250" i="146"/>
  <c r="I251" i="146"/>
  <c r="J251" i="146"/>
  <c r="L251" i="146"/>
  <c r="M251" i="146"/>
  <c r="N251" i="146"/>
  <c r="O251" i="146"/>
  <c r="P251" i="146"/>
  <c r="I252" i="146"/>
  <c r="J252" i="146"/>
  <c r="L252" i="146"/>
  <c r="M252" i="146"/>
  <c r="N252" i="146"/>
  <c r="O252" i="146"/>
  <c r="P252" i="146"/>
  <c r="I253" i="146"/>
  <c r="J253" i="146"/>
  <c r="L253" i="146"/>
  <c r="M253" i="146"/>
  <c r="N253" i="146"/>
  <c r="O253" i="146"/>
  <c r="P253" i="146"/>
  <c r="I254" i="146"/>
  <c r="J254" i="146"/>
  <c r="L254" i="146"/>
  <c r="M254" i="146"/>
  <c r="N254" i="146"/>
  <c r="O254" i="146"/>
  <c r="P254" i="146"/>
  <c r="I255" i="146"/>
  <c r="J255" i="146"/>
  <c r="L255" i="146"/>
  <c r="M255" i="146"/>
  <c r="N255" i="146"/>
  <c r="O255" i="146"/>
  <c r="P255" i="146"/>
  <c r="I256" i="146"/>
  <c r="J256" i="146"/>
  <c r="L256" i="146"/>
  <c r="M256" i="146"/>
  <c r="N256" i="146"/>
  <c r="O256" i="146"/>
  <c r="P256" i="146"/>
  <c r="I258" i="146"/>
  <c r="J258" i="146"/>
  <c r="L258" i="146"/>
  <c r="M258" i="146"/>
  <c r="N258" i="146"/>
  <c r="O258" i="146"/>
  <c r="P258" i="146"/>
  <c r="I259" i="146"/>
  <c r="J259" i="146"/>
  <c r="L259" i="146"/>
  <c r="M259" i="146"/>
  <c r="N259" i="146"/>
  <c r="O259" i="146"/>
  <c r="P259" i="146"/>
  <c r="I260" i="146"/>
  <c r="J260" i="146"/>
  <c r="L260" i="146"/>
  <c r="M260" i="146"/>
  <c r="N260" i="146"/>
  <c r="O260" i="146"/>
  <c r="P260" i="146"/>
  <c r="I262" i="146"/>
  <c r="J262" i="146"/>
  <c r="L262" i="146"/>
  <c r="M262" i="146"/>
  <c r="N262" i="146"/>
  <c r="O262" i="146"/>
  <c r="P262" i="146"/>
  <c r="I263" i="146"/>
  <c r="J263" i="146"/>
  <c r="L263" i="146"/>
  <c r="M263" i="146"/>
  <c r="N263" i="146"/>
  <c r="O263" i="146"/>
  <c r="P263" i="146"/>
  <c r="I264" i="146"/>
  <c r="J264" i="146"/>
  <c r="L264" i="146"/>
  <c r="M264" i="146"/>
  <c r="N264" i="146"/>
  <c r="O264" i="146"/>
  <c r="P264" i="146"/>
  <c r="P187" i="146"/>
  <c r="O187" i="146"/>
  <c r="N187" i="146"/>
  <c r="M187" i="146"/>
  <c r="L187" i="146"/>
  <c r="J187" i="146"/>
  <c r="I187" i="146"/>
  <c r="F187" i="146"/>
  <c r="G187" i="146" s="1"/>
  <c r="H265" i="146"/>
  <c r="E265" i="146"/>
  <c r="H261" i="146"/>
  <c r="E261" i="146"/>
  <c r="H257" i="146"/>
  <c r="E257" i="146"/>
  <c r="H241" i="146"/>
  <c r="E241" i="146"/>
  <c r="H235" i="146"/>
  <c r="E235" i="146"/>
  <c r="H230" i="146"/>
  <c r="E230" i="146"/>
  <c r="H223" i="146"/>
  <c r="E223" i="146"/>
  <c r="H205" i="146"/>
  <c r="E205" i="146"/>
  <c r="H196" i="146"/>
  <c r="E196" i="146"/>
  <c r="I100" i="146"/>
  <c r="J100" i="146"/>
  <c r="L100" i="146"/>
  <c r="M100" i="146"/>
  <c r="N100" i="146"/>
  <c r="O100" i="146"/>
  <c r="P100" i="146"/>
  <c r="I101" i="146"/>
  <c r="J101" i="146"/>
  <c r="L101" i="146"/>
  <c r="M101" i="146"/>
  <c r="N101" i="146"/>
  <c r="O101" i="146"/>
  <c r="P101" i="146"/>
  <c r="I102" i="146"/>
  <c r="J102" i="146"/>
  <c r="L102" i="146"/>
  <c r="M102" i="146"/>
  <c r="N102" i="146"/>
  <c r="O102" i="146"/>
  <c r="P102" i="146"/>
  <c r="I103" i="146"/>
  <c r="J103" i="146"/>
  <c r="L103" i="146"/>
  <c r="M103" i="146"/>
  <c r="N103" i="146"/>
  <c r="O103" i="146"/>
  <c r="P103" i="146"/>
  <c r="I104" i="146"/>
  <c r="J104" i="146"/>
  <c r="L104" i="146"/>
  <c r="M104" i="146"/>
  <c r="N104" i="146"/>
  <c r="O104" i="146"/>
  <c r="P104" i="146"/>
  <c r="I105" i="146"/>
  <c r="J105" i="146"/>
  <c r="L105" i="146"/>
  <c r="M105" i="146"/>
  <c r="N105" i="146"/>
  <c r="O105" i="146"/>
  <c r="P105" i="146"/>
  <c r="I106" i="146"/>
  <c r="J106" i="146"/>
  <c r="L106" i="146"/>
  <c r="M106" i="146"/>
  <c r="N106" i="146"/>
  <c r="O106" i="146"/>
  <c r="P106" i="146"/>
  <c r="I107" i="146"/>
  <c r="J107" i="146"/>
  <c r="L107" i="146"/>
  <c r="M107" i="146"/>
  <c r="N107" i="146"/>
  <c r="O107" i="146"/>
  <c r="P107" i="146"/>
  <c r="I109" i="146"/>
  <c r="J109" i="146"/>
  <c r="L109" i="146"/>
  <c r="M109" i="146"/>
  <c r="N109" i="146"/>
  <c r="O109" i="146"/>
  <c r="P109" i="146"/>
  <c r="I110" i="146"/>
  <c r="J110" i="146"/>
  <c r="L110" i="146"/>
  <c r="M110" i="146"/>
  <c r="N110" i="146"/>
  <c r="O110" i="146"/>
  <c r="P110" i="146"/>
  <c r="I111" i="146"/>
  <c r="J111" i="146"/>
  <c r="L111" i="146"/>
  <c r="M111" i="146"/>
  <c r="N111" i="146"/>
  <c r="O111" i="146"/>
  <c r="P111" i="146"/>
  <c r="I112" i="146"/>
  <c r="J112" i="146"/>
  <c r="L112" i="146"/>
  <c r="M112" i="146"/>
  <c r="N112" i="146"/>
  <c r="O112" i="146"/>
  <c r="P112" i="146"/>
  <c r="I113" i="146"/>
  <c r="J113" i="146"/>
  <c r="L113" i="146"/>
  <c r="M113" i="146"/>
  <c r="N113" i="146"/>
  <c r="O113" i="146"/>
  <c r="P113" i="146"/>
  <c r="I114" i="146"/>
  <c r="J114" i="146"/>
  <c r="L114" i="146"/>
  <c r="M114" i="146"/>
  <c r="N114" i="146"/>
  <c r="O114" i="146"/>
  <c r="P114" i="146"/>
  <c r="I115" i="146"/>
  <c r="J115" i="146"/>
  <c r="L115" i="146"/>
  <c r="M115" i="146"/>
  <c r="N115" i="146"/>
  <c r="O115" i="146"/>
  <c r="P115" i="146"/>
  <c r="I116" i="146"/>
  <c r="J116" i="146"/>
  <c r="L116" i="146"/>
  <c r="M116" i="146"/>
  <c r="N116" i="146"/>
  <c r="O116" i="146"/>
  <c r="P116" i="146"/>
  <c r="I119" i="146"/>
  <c r="J119" i="146"/>
  <c r="L119" i="146"/>
  <c r="M119" i="146"/>
  <c r="N119" i="146"/>
  <c r="O119" i="146"/>
  <c r="P119" i="146"/>
  <c r="I120" i="146"/>
  <c r="J120" i="146"/>
  <c r="L120" i="146"/>
  <c r="M120" i="146"/>
  <c r="N120" i="146"/>
  <c r="O120" i="146"/>
  <c r="P120" i="146"/>
  <c r="I121" i="146"/>
  <c r="J121" i="146"/>
  <c r="L121" i="146"/>
  <c r="M121" i="146"/>
  <c r="N121" i="146"/>
  <c r="O121" i="146"/>
  <c r="P121" i="146"/>
  <c r="I122" i="146"/>
  <c r="J122" i="146"/>
  <c r="L122" i="146"/>
  <c r="M122" i="146"/>
  <c r="N122" i="146"/>
  <c r="O122" i="146"/>
  <c r="P122" i="146"/>
  <c r="I123" i="146"/>
  <c r="J123" i="146"/>
  <c r="L123" i="146"/>
  <c r="M123" i="146"/>
  <c r="N123" i="146"/>
  <c r="O123" i="146"/>
  <c r="P123" i="146"/>
  <c r="I124" i="146"/>
  <c r="J124" i="146"/>
  <c r="L124" i="146"/>
  <c r="M124" i="146"/>
  <c r="N124" i="146"/>
  <c r="O124" i="146"/>
  <c r="P124" i="146"/>
  <c r="I125" i="146"/>
  <c r="J125" i="146"/>
  <c r="L125" i="146"/>
  <c r="M125" i="146"/>
  <c r="N125" i="146"/>
  <c r="O125" i="146"/>
  <c r="P125" i="146"/>
  <c r="I126" i="146"/>
  <c r="J126" i="146"/>
  <c r="L126" i="146"/>
  <c r="M126" i="146"/>
  <c r="N126" i="146"/>
  <c r="O126" i="146"/>
  <c r="P126" i="146"/>
  <c r="I127" i="146"/>
  <c r="J127" i="146"/>
  <c r="L127" i="146"/>
  <c r="M127" i="146"/>
  <c r="N127" i="146"/>
  <c r="O127" i="146"/>
  <c r="P127" i="146"/>
  <c r="I128" i="146"/>
  <c r="J128" i="146"/>
  <c r="L128" i="146"/>
  <c r="M128" i="146"/>
  <c r="N128" i="146"/>
  <c r="O128" i="146"/>
  <c r="P128" i="146"/>
  <c r="I129" i="146"/>
  <c r="J129" i="146"/>
  <c r="L129" i="146"/>
  <c r="M129" i="146"/>
  <c r="N129" i="146"/>
  <c r="O129" i="146"/>
  <c r="P129" i="146"/>
  <c r="I130" i="146"/>
  <c r="J130" i="146"/>
  <c r="L130" i="146"/>
  <c r="M130" i="146"/>
  <c r="N130" i="146"/>
  <c r="O130" i="146"/>
  <c r="P130" i="146"/>
  <c r="I131" i="146"/>
  <c r="J131" i="146"/>
  <c r="L131" i="146"/>
  <c r="M131" i="146"/>
  <c r="N131" i="146"/>
  <c r="O131" i="146"/>
  <c r="P131" i="146"/>
  <c r="I132" i="146"/>
  <c r="J132" i="146"/>
  <c r="L132" i="146"/>
  <c r="M132" i="146"/>
  <c r="N132" i="146"/>
  <c r="O132" i="146"/>
  <c r="P132" i="146"/>
  <c r="I133" i="146"/>
  <c r="J133" i="146"/>
  <c r="L133" i="146"/>
  <c r="M133" i="146"/>
  <c r="N133" i="146"/>
  <c r="O133" i="146"/>
  <c r="P133" i="146"/>
  <c r="I134" i="146"/>
  <c r="J134" i="146"/>
  <c r="L134" i="146"/>
  <c r="M134" i="146"/>
  <c r="N134" i="146"/>
  <c r="O134" i="146"/>
  <c r="P134" i="146"/>
  <c r="I136" i="146"/>
  <c r="J136" i="146"/>
  <c r="L136" i="146"/>
  <c r="M136" i="146"/>
  <c r="N136" i="146"/>
  <c r="O136" i="146"/>
  <c r="P136" i="146"/>
  <c r="I137" i="146"/>
  <c r="J137" i="146"/>
  <c r="L137" i="146"/>
  <c r="M137" i="146"/>
  <c r="N137" i="146"/>
  <c r="O137" i="146"/>
  <c r="P137" i="146"/>
  <c r="I138" i="146"/>
  <c r="J138" i="146"/>
  <c r="L138" i="146"/>
  <c r="M138" i="146"/>
  <c r="N138" i="146"/>
  <c r="O138" i="146"/>
  <c r="P138" i="146"/>
  <c r="I139" i="146"/>
  <c r="J139" i="146"/>
  <c r="L139" i="146"/>
  <c r="M139" i="146"/>
  <c r="N139" i="146"/>
  <c r="O139" i="146"/>
  <c r="P139" i="146"/>
  <c r="I140" i="146"/>
  <c r="J140" i="146"/>
  <c r="L140" i="146"/>
  <c r="M140" i="146"/>
  <c r="N140" i="146"/>
  <c r="O140" i="146"/>
  <c r="P140" i="146"/>
  <c r="I141" i="146"/>
  <c r="J141" i="146"/>
  <c r="L141" i="146"/>
  <c r="M141" i="146"/>
  <c r="N141" i="146"/>
  <c r="O141" i="146"/>
  <c r="P141" i="146"/>
  <c r="I144" i="146"/>
  <c r="J144" i="146"/>
  <c r="L144" i="146"/>
  <c r="M144" i="146"/>
  <c r="N144" i="146"/>
  <c r="O144" i="146"/>
  <c r="P144" i="146"/>
  <c r="I145" i="146"/>
  <c r="J145" i="146"/>
  <c r="L145" i="146"/>
  <c r="M145" i="146"/>
  <c r="N145" i="146"/>
  <c r="O145" i="146"/>
  <c r="P145" i="146"/>
  <c r="I146" i="146"/>
  <c r="J146" i="146"/>
  <c r="L146" i="146"/>
  <c r="M146" i="146"/>
  <c r="N146" i="146"/>
  <c r="O146" i="146"/>
  <c r="P146" i="146"/>
  <c r="I148" i="146"/>
  <c r="J148" i="146"/>
  <c r="L148" i="146"/>
  <c r="M148" i="146"/>
  <c r="N148" i="146"/>
  <c r="O148" i="146"/>
  <c r="P148" i="146"/>
  <c r="I149" i="146"/>
  <c r="J149" i="146"/>
  <c r="L149" i="146"/>
  <c r="M149" i="146"/>
  <c r="N149" i="146"/>
  <c r="O149" i="146"/>
  <c r="P149" i="146"/>
  <c r="I150" i="146"/>
  <c r="J150" i="146"/>
  <c r="L150" i="146"/>
  <c r="M150" i="146"/>
  <c r="N150" i="146"/>
  <c r="O150" i="146"/>
  <c r="P150" i="146"/>
  <c r="I151" i="146"/>
  <c r="J151" i="146"/>
  <c r="L151" i="146"/>
  <c r="M151" i="146"/>
  <c r="N151" i="146"/>
  <c r="O151" i="146"/>
  <c r="P151" i="146"/>
  <c r="I152" i="146"/>
  <c r="J152" i="146"/>
  <c r="L152" i="146"/>
  <c r="M152" i="146"/>
  <c r="N152" i="146"/>
  <c r="O152" i="146"/>
  <c r="P152" i="146"/>
  <c r="I154" i="146"/>
  <c r="J154" i="146"/>
  <c r="L154" i="146"/>
  <c r="M154" i="146"/>
  <c r="N154" i="146"/>
  <c r="O154" i="146"/>
  <c r="P154" i="146"/>
  <c r="I155" i="146"/>
  <c r="J155" i="146"/>
  <c r="L155" i="146"/>
  <c r="M155" i="146"/>
  <c r="N155" i="146"/>
  <c r="O155" i="146"/>
  <c r="P155" i="146"/>
  <c r="I156" i="146"/>
  <c r="J156" i="146"/>
  <c r="L156" i="146"/>
  <c r="M156" i="146"/>
  <c r="N156" i="146"/>
  <c r="O156" i="146"/>
  <c r="P156" i="146"/>
  <c r="I157" i="146"/>
  <c r="J157" i="146"/>
  <c r="L157" i="146"/>
  <c r="M157" i="146"/>
  <c r="N157" i="146"/>
  <c r="O157" i="146"/>
  <c r="P157" i="146"/>
  <c r="I158" i="146"/>
  <c r="J158" i="146"/>
  <c r="L158" i="146"/>
  <c r="M158" i="146"/>
  <c r="N158" i="146"/>
  <c r="O158" i="146"/>
  <c r="P158" i="146"/>
  <c r="I159" i="146"/>
  <c r="J159" i="146"/>
  <c r="L159" i="146"/>
  <c r="M159" i="146"/>
  <c r="N159" i="146"/>
  <c r="O159" i="146"/>
  <c r="P159" i="146"/>
  <c r="I160" i="146"/>
  <c r="J160" i="146"/>
  <c r="L160" i="146"/>
  <c r="M160" i="146"/>
  <c r="N160" i="146"/>
  <c r="O160" i="146"/>
  <c r="P160" i="146"/>
  <c r="I161" i="146"/>
  <c r="J161" i="146"/>
  <c r="L161" i="146"/>
  <c r="M161" i="146"/>
  <c r="N161" i="146"/>
  <c r="O161" i="146"/>
  <c r="P161" i="146"/>
  <c r="I162" i="146"/>
  <c r="J162" i="146"/>
  <c r="L162" i="146"/>
  <c r="M162" i="146"/>
  <c r="N162" i="146"/>
  <c r="O162" i="146"/>
  <c r="P162" i="146"/>
  <c r="I163" i="146"/>
  <c r="J163" i="146"/>
  <c r="L163" i="146"/>
  <c r="M163" i="146"/>
  <c r="N163" i="146"/>
  <c r="O163" i="146"/>
  <c r="P163" i="146"/>
  <c r="I164" i="146"/>
  <c r="J164" i="146"/>
  <c r="L164" i="146"/>
  <c r="M164" i="146"/>
  <c r="N164" i="146"/>
  <c r="O164" i="146"/>
  <c r="P164" i="146"/>
  <c r="I165" i="146"/>
  <c r="J165" i="146"/>
  <c r="L165" i="146"/>
  <c r="M165" i="146"/>
  <c r="N165" i="146"/>
  <c r="O165" i="146"/>
  <c r="P165" i="146"/>
  <c r="I166" i="146"/>
  <c r="J166" i="146"/>
  <c r="L166" i="146"/>
  <c r="M166" i="146"/>
  <c r="N166" i="146"/>
  <c r="O166" i="146"/>
  <c r="P166" i="146"/>
  <c r="I167" i="146"/>
  <c r="J167" i="146"/>
  <c r="L167" i="146"/>
  <c r="M167" i="146"/>
  <c r="N167" i="146"/>
  <c r="O167" i="146"/>
  <c r="P167" i="146"/>
  <c r="I168" i="146"/>
  <c r="J168" i="146"/>
  <c r="L168" i="146"/>
  <c r="M168" i="146"/>
  <c r="N168" i="146"/>
  <c r="O168" i="146"/>
  <c r="P168" i="146"/>
  <c r="I170" i="146"/>
  <c r="J170" i="146"/>
  <c r="L170" i="146"/>
  <c r="M170" i="146"/>
  <c r="N170" i="146"/>
  <c r="O170" i="146"/>
  <c r="P170" i="146"/>
  <c r="I171" i="146"/>
  <c r="J171" i="146"/>
  <c r="L171" i="146"/>
  <c r="M171" i="146"/>
  <c r="N171" i="146"/>
  <c r="O171" i="146"/>
  <c r="P171" i="146"/>
  <c r="I172" i="146"/>
  <c r="J172" i="146"/>
  <c r="L172" i="146"/>
  <c r="M172" i="146"/>
  <c r="N172" i="146"/>
  <c r="O172" i="146"/>
  <c r="P172" i="146"/>
  <c r="I174" i="146"/>
  <c r="J174" i="146"/>
  <c r="L174" i="146"/>
  <c r="M174" i="146"/>
  <c r="N174" i="146"/>
  <c r="O174" i="146"/>
  <c r="P174" i="146"/>
  <c r="I175" i="146"/>
  <c r="J175" i="146"/>
  <c r="L175" i="146"/>
  <c r="M175" i="146"/>
  <c r="N175" i="146"/>
  <c r="O175" i="146"/>
  <c r="P175" i="146"/>
  <c r="I176" i="146"/>
  <c r="K176" i="146" s="1"/>
  <c r="J176" i="146"/>
  <c r="L176" i="146"/>
  <c r="M176" i="146"/>
  <c r="N176" i="146"/>
  <c r="O176" i="146"/>
  <c r="P176" i="146"/>
  <c r="P99" i="146"/>
  <c r="O99" i="146"/>
  <c r="N99" i="146"/>
  <c r="M99" i="146"/>
  <c r="L99" i="146"/>
  <c r="J99" i="146"/>
  <c r="I99" i="146"/>
  <c r="F109" i="146"/>
  <c r="G109" i="146" s="1"/>
  <c r="F110" i="146"/>
  <c r="G110" i="146" s="1"/>
  <c r="F111" i="146"/>
  <c r="G111" i="146" s="1"/>
  <c r="F112" i="146"/>
  <c r="G112" i="146" s="1"/>
  <c r="F113" i="146"/>
  <c r="G113" i="146" s="1"/>
  <c r="F114" i="146"/>
  <c r="G114" i="146" s="1"/>
  <c r="F115" i="146"/>
  <c r="G115" i="146" s="1"/>
  <c r="F116" i="146"/>
  <c r="G116" i="146" s="1"/>
  <c r="F119" i="146"/>
  <c r="G119" i="146" s="1"/>
  <c r="F120" i="146"/>
  <c r="G120" i="146" s="1"/>
  <c r="F121" i="146"/>
  <c r="G121" i="146" s="1"/>
  <c r="F122" i="146"/>
  <c r="G122" i="146" s="1"/>
  <c r="F123" i="146"/>
  <c r="G123" i="146" s="1"/>
  <c r="F124" i="146"/>
  <c r="G124" i="146" s="1"/>
  <c r="F125" i="146"/>
  <c r="G125" i="146" s="1"/>
  <c r="F126" i="146"/>
  <c r="G126" i="146" s="1"/>
  <c r="F127" i="146"/>
  <c r="G127" i="146" s="1"/>
  <c r="F128" i="146"/>
  <c r="G128" i="146" s="1"/>
  <c r="F129" i="146"/>
  <c r="G129" i="146" s="1"/>
  <c r="F130" i="146"/>
  <c r="G130" i="146" s="1"/>
  <c r="F131" i="146"/>
  <c r="G131" i="146" s="1"/>
  <c r="F132" i="146"/>
  <c r="G132" i="146" s="1"/>
  <c r="F133" i="146"/>
  <c r="G133" i="146" s="1"/>
  <c r="F134" i="146"/>
  <c r="G134" i="146" s="1"/>
  <c r="F136" i="146"/>
  <c r="G136" i="146" s="1"/>
  <c r="F137" i="146"/>
  <c r="G137" i="146" s="1"/>
  <c r="F138" i="146"/>
  <c r="G138" i="146" s="1"/>
  <c r="F139" i="146"/>
  <c r="G139" i="146" s="1"/>
  <c r="F140" i="146"/>
  <c r="G140" i="146" s="1"/>
  <c r="F141" i="146"/>
  <c r="G141" i="146" s="1"/>
  <c r="F144" i="146"/>
  <c r="G144" i="146" s="1"/>
  <c r="F145" i="146"/>
  <c r="G145" i="146" s="1"/>
  <c r="F146" i="146"/>
  <c r="G146" i="146" s="1"/>
  <c r="F148" i="146"/>
  <c r="G148" i="146" s="1"/>
  <c r="F149" i="146"/>
  <c r="G149" i="146" s="1"/>
  <c r="F150" i="146"/>
  <c r="G150" i="146" s="1"/>
  <c r="F151" i="146"/>
  <c r="G151" i="146" s="1"/>
  <c r="F152" i="146"/>
  <c r="G152" i="146" s="1"/>
  <c r="F154" i="146"/>
  <c r="G154" i="146" s="1"/>
  <c r="F155" i="146"/>
  <c r="G155" i="146" s="1"/>
  <c r="F156" i="146"/>
  <c r="G156" i="146" s="1"/>
  <c r="F157" i="146"/>
  <c r="G157" i="146" s="1"/>
  <c r="F158" i="146"/>
  <c r="G158" i="146" s="1"/>
  <c r="F159" i="146"/>
  <c r="G159" i="146" s="1"/>
  <c r="F160" i="146"/>
  <c r="G160" i="146" s="1"/>
  <c r="F161" i="146"/>
  <c r="G161" i="146" s="1"/>
  <c r="F162" i="146"/>
  <c r="G162" i="146" s="1"/>
  <c r="F163" i="146"/>
  <c r="G163" i="146" s="1"/>
  <c r="F164" i="146"/>
  <c r="G164" i="146" s="1"/>
  <c r="F165" i="146"/>
  <c r="G165" i="146" s="1"/>
  <c r="F166" i="146"/>
  <c r="G166" i="146" s="1"/>
  <c r="F167" i="146"/>
  <c r="G167" i="146" s="1"/>
  <c r="F168" i="146"/>
  <c r="G168" i="146" s="1"/>
  <c r="F170" i="146"/>
  <c r="G170" i="146" s="1"/>
  <c r="F171" i="146"/>
  <c r="G171" i="146" s="1"/>
  <c r="F172" i="146"/>
  <c r="G172" i="146" s="1"/>
  <c r="F174" i="146"/>
  <c r="G174" i="146" s="1"/>
  <c r="F175" i="146"/>
  <c r="G175" i="146" s="1"/>
  <c r="F176" i="146"/>
  <c r="G176" i="146" s="1"/>
  <c r="F100" i="146"/>
  <c r="G100" i="146" s="1"/>
  <c r="F101" i="146"/>
  <c r="G101" i="146" s="1"/>
  <c r="F102" i="146"/>
  <c r="G102" i="146" s="1"/>
  <c r="F103" i="146"/>
  <c r="G103" i="146" s="1"/>
  <c r="F104" i="146"/>
  <c r="G104" i="146" s="1"/>
  <c r="F105" i="146"/>
  <c r="G105" i="146" s="1"/>
  <c r="F106" i="146"/>
  <c r="G106" i="146" s="1"/>
  <c r="F107" i="146"/>
  <c r="G107" i="146" s="1"/>
  <c r="F99" i="146"/>
  <c r="G99" i="146" s="1"/>
  <c r="Q265" i="157"/>
  <c r="P265" i="146" s="1"/>
  <c r="P265" i="157"/>
  <c r="O265" i="157"/>
  <c r="N265" i="157"/>
  <c r="M265" i="157"/>
  <c r="L265" i="157"/>
  <c r="K265" i="157"/>
  <c r="J265" i="157"/>
  <c r="I265" i="157"/>
  <c r="H265" i="157"/>
  <c r="G265" i="157"/>
  <c r="F265" i="157"/>
  <c r="E265" i="157"/>
  <c r="P261" i="157"/>
  <c r="O261" i="157"/>
  <c r="N261" i="157"/>
  <c r="M261" i="157"/>
  <c r="L261" i="157"/>
  <c r="K261" i="157"/>
  <c r="J261" i="157"/>
  <c r="I261" i="157"/>
  <c r="H261" i="157"/>
  <c r="G261" i="157"/>
  <c r="F261" i="157"/>
  <c r="E261" i="157"/>
  <c r="P257" i="157"/>
  <c r="O257" i="157"/>
  <c r="N257" i="157"/>
  <c r="M257" i="157"/>
  <c r="L257" i="157"/>
  <c r="K257" i="157"/>
  <c r="J257" i="157"/>
  <c r="I257" i="157"/>
  <c r="H257" i="157"/>
  <c r="G257" i="157"/>
  <c r="F257" i="157"/>
  <c r="E257" i="157"/>
  <c r="P241" i="157"/>
  <c r="O241" i="157"/>
  <c r="N241" i="157"/>
  <c r="M241" i="157"/>
  <c r="L241" i="157"/>
  <c r="K241" i="157"/>
  <c r="J241" i="157"/>
  <c r="I241" i="157"/>
  <c r="H241" i="157"/>
  <c r="G241" i="157"/>
  <c r="F241" i="157"/>
  <c r="E241" i="157"/>
  <c r="P235" i="157"/>
  <c r="O235" i="157"/>
  <c r="N235" i="157"/>
  <c r="M235" i="157"/>
  <c r="L235" i="157"/>
  <c r="K235" i="157"/>
  <c r="J235" i="157"/>
  <c r="I235" i="157"/>
  <c r="H235" i="157"/>
  <c r="G235" i="157"/>
  <c r="F235" i="157"/>
  <c r="E235" i="157"/>
  <c r="P230" i="157"/>
  <c r="O230" i="157"/>
  <c r="N230" i="157"/>
  <c r="M230" i="157"/>
  <c r="L230" i="157"/>
  <c r="K230" i="157"/>
  <c r="J230" i="157"/>
  <c r="I230" i="157"/>
  <c r="H230" i="157"/>
  <c r="G230" i="157"/>
  <c r="F230" i="157"/>
  <c r="E230" i="157"/>
  <c r="P223" i="157"/>
  <c r="O223" i="157"/>
  <c r="N223" i="157"/>
  <c r="M223" i="157"/>
  <c r="L223" i="157"/>
  <c r="K223" i="157"/>
  <c r="J223" i="157"/>
  <c r="I223" i="157"/>
  <c r="H223" i="157"/>
  <c r="G223" i="157"/>
  <c r="F223" i="157"/>
  <c r="E223" i="157"/>
  <c r="P205" i="157"/>
  <c r="O205" i="157"/>
  <c r="N205" i="157"/>
  <c r="M205" i="157"/>
  <c r="L205" i="157"/>
  <c r="K205" i="157"/>
  <c r="J205" i="157"/>
  <c r="I205" i="157"/>
  <c r="H205" i="157"/>
  <c r="G205" i="157"/>
  <c r="F205" i="157"/>
  <c r="E205" i="157"/>
  <c r="P196" i="157"/>
  <c r="O196" i="157"/>
  <c r="N196" i="157"/>
  <c r="M196" i="157"/>
  <c r="L196" i="157"/>
  <c r="K196" i="157"/>
  <c r="J196" i="157"/>
  <c r="I196" i="157"/>
  <c r="H196" i="157"/>
  <c r="G196" i="157"/>
  <c r="F196" i="157"/>
  <c r="E196" i="157"/>
  <c r="Q177" i="157"/>
  <c r="P177" i="146" s="1"/>
  <c r="P177" i="157"/>
  <c r="O177" i="157"/>
  <c r="N177" i="157"/>
  <c r="M177" i="157"/>
  <c r="L177" i="157"/>
  <c r="K177" i="157"/>
  <c r="J177" i="157"/>
  <c r="I177" i="157"/>
  <c r="H177" i="157"/>
  <c r="G177" i="157"/>
  <c r="F177" i="157"/>
  <c r="E177" i="157"/>
  <c r="P173" i="157"/>
  <c r="O173" i="157"/>
  <c r="N173" i="157"/>
  <c r="M173" i="157"/>
  <c r="L173" i="157"/>
  <c r="K173" i="157"/>
  <c r="J173" i="157"/>
  <c r="I173" i="157"/>
  <c r="H173" i="157"/>
  <c r="G173" i="157"/>
  <c r="F173" i="157"/>
  <c r="E173" i="157"/>
  <c r="P169" i="157"/>
  <c r="O169" i="157"/>
  <c r="N169" i="157"/>
  <c r="M169" i="157"/>
  <c r="L169" i="157"/>
  <c r="K169" i="157"/>
  <c r="J169" i="157"/>
  <c r="I169" i="157"/>
  <c r="H169" i="157"/>
  <c r="G169" i="157"/>
  <c r="F169" i="157"/>
  <c r="E169" i="157"/>
  <c r="P153" i="157"/>
  <c r="O153" i="157"/>
  <c r="N153" i="157"/>
  <c r="M153" i="157"/>
  <c r="L153" i="157"/>
  <c r="K153" i="157"/>
  <c r="J153" i="157"/>
  <c r="I153" i="157"/>
  <c r="H153" i="157"/>
  <c r="G153" i="157"/>
  <c r="F153" i="157"/>
  <c r="E153" i="157"/>
  <c r="P147" i="157"/>
  <c r="O147" i="157"/>
  <c r="N147" i="157"/>
  <c r="M147" i="157"/>
  <c r="L147" i="157"/>
  <c r="K147" i="157"/>
  <c r="J147" i="157"/>
  <c r="I147" i="157"/>
  <c r="H147" i="157"/>
  <c r="G147" i="157"/>
  <c r="F147" i="157"/>
  <c r="E147" i="157"/>
  <c r="P142" i="157"/>
  <c r="O142" i="157"/>
  <c r="N142" i="157"/>
  <c r="M142" i="157"/>
  <c r="L142" i="157"/>
  <c r="K142" i="157"/>
  <c r="J142" i="157"/>
  <c r="I142" i="157"/>
  <c r="H142" i="157"/>
  <c r="G142" i="157"/>
  <c r="F142" i="157"/>
  <c r="E142" i="157"/>
  <c r="P135" i="157"/>
  <c r="O135" i="157"/>
  <c r="N135" i="157"/>
  <c r="M135" i="157"/>
  <c r="L135" i="157"/>
  <c r="K135" i="157"/>
  <c r="J135" i="157"/>
  <c r="I135" i="157"/>
  <c r="H135" i="157"/>
  <c r="G135" i="157"/>
  <c r="F135" i="157"/>
  <c r="E135" i="157"/>
  <c r="P117" i="157"/>
  <c r="O117" i="157"/>
  <c r="N117" i="157"/>
  <c r="M117" i="157"/>
  <c r="L117" i="157"/>
  <c r="K117" i="157"/>
  <c r="J117" i="157"/>
  <c r="I117" i="157"/>
  <c r="H117" i="157"/>
  <c r="G117" i="157"/>
  <c r="F117" i="157"/>
  <c r="E117" i="157"/>
  <c r="P108" i="157"/>
  <c r="O108" i="157"/>
  <c r="N108" i="157"/>
  <c r="M108" i="157"/>
  <c r="L108" i="157"/>
  <c r="K108" i="157"/>
  <c r="J108" i="157"/>
  <c r="I108" i="157"/>
  <c r="H108" i="157"/>
  <c r="G108" i="157"/>
  <c r="F108" i="157"/>
  <c r="E108" i="157"/>
  <c r="Q90" i="157"/>
  <c r="Q89" i="157"/>
  <c r="Q88" i="157"/>
  <c r="P88" i="157"/>
  <c r="O88" i="157"/>
  <c r="N88" i="157"/>
  <c r="M88" i="157"/>
  <c r="L88" i="157"/>
  <c r="K88" i="157"/>
  <c r="J88" i="157"/>
  <c r="I88" i="157"/>
  <c r="H88" i="157"/>
  <c r="G88" i="157"/>
  <c r="F88" i="157"/>
  <c r="E88" i="157"/>
  <c r="Q87" i="157"/>
  <c r="P87" i="157"/>
  <c r="O87" i="157"/>
  <c r="N87" i="157"/>
  <c r="M87" i="157"/>
  <c r="L87" i="157"/>
  <c r="K87" i="157"/>
  <c r="K89" i="157" s="1"/>
  <c r="J87" i="157"/>
  <c r="J89" i="157" s="1"/>
  <c r="I87" i="157"/>
  <c r="H87" i="157"/>
  <c r="H89" i="157" s="1"/>
  <c r="G87" i="157"/>
  <c r="F87" i="157"/>
  <c r="F89" i="157" s="1"/>
  <c r="E87" i="157"/>
  <c r="Q85" i="157"/>
  <c r="Q83" i="157"/>
  <c r="P83" i="157"/>
  <c r="P85" i="157" s="1"/>
  <c r="O83" i="157"/>
  <c r="O85" i="157" s="1"/>
  <c r="N83" i="157"/>
  <c r="N85" i="157" s="1"/>
  <c r="M83" i="157"/>
  <c r="M85" i="157" s="1"/>
  <c r="L83" i="157"/>
  <c r="L85" i="157" s="1"/>
  <c r="K83" i="157"/>
  <c r="K85" i="157" s="1"/>
  <c r="J83" i="157"/>
  <c r="J85" i="157" s="1"/>
  <c r="I83" i="157"/>
  <c r="I85" i="157" s="1"/>
  <c r="H83" i="157"/>
  <c r="H85" i="157" s="1"/>
  <c r="G83" i="157"/>
  <c r="G85" i="157" s="1"/>
  <c r="F83" i="157"/>
  <c r="F85" i="157" s="1"/>
  <c r="E83" i="157"/>
  <c r="E85" i="157" s="1"/>
  <c r="Q81" i="157"/>
  <c r="Q80" i="157"/>
  <c r="P80" i="157"/>
  <c r="O80" i="157"/>
  <c r="N80" i="157"/>
  <c r="M80" i="157"/>
  <c r="L80" i="157"/>
  <c r="K80" i="157"/>
  <c r="J80" i="157"/>
  <c r="I80" i="157"/>
  <c r="H80" i="157"/>
  <c r="G80" i="157"/>
  <c r="F80" i="157"/>
  <c r="E80" i="157"/>
  <c r="Q79" i="157"/>
  <c r="P79" i="157"/>
  <c r="O79" i="157"/>
  <c r="N79" i="157"/>
  <c r="M79" i="157"/>
  <c r="L79" i="157"/>
  <c r="K79" i="157"/>
  <c r="J79" i="157"/>
  <c r="I79" i="157"/>
  <c r="H79" i="157"/>
  <c r="G79" i="157"/>
  <c r="F79" i="157"/>
  <c r="E79" i="157"/>
  <c r="Q78" i="157"/>
  <c r="P78" i="157"/>
  <c r="O78" i="157"/>
  <c r="N78" i="157"/>
  <c r="M78" i="157"/>
  <c r="L78" i="157"/>
  <c r="K78" i="157"/>
  <c r="J78" i="157"/>
  <c r="I78" i="157"/>
  <c r="H78" i="157"/>
  <c r="G78" i="157"/>
  <c r="F78" i="157"/>
  <c r="E78" i="157"/>
  <c r="Q77" i="157"/>
  <c r="P77" i="157"/>
  <c r="O77" i="157"/>
  <c r="N77" i="157"/>
  <c r="M77" i="157"/>
  <c r="L77" i="157"/>
  <c r="K77" i="157"/>
  <c r="J77" i="157"/>
  <c r="I77" i="157"/>
  <c r="H77" i="157"/>
  <c r="G77" i="157"/>
  <c r="F77" i="157"/>
  <c r="E77" i="157"/>
  <c r="Q76" i="157"/>
  <c r="P76" i="157"/>
  <c r="O76" i="157"/>
  <c r="N76" i="157"/>
  <c r="M76" i="157"/>
  <c r="L76" i="157"/>
  <c r="K76" i="157"/>
  <c r="J76" i="157"/>
  <c r="I76" i="157"/>
  <c r="H76" i="157"/>
  <c r="G76" i="157"/>
  <c r="F76" i="157"/>
  <c r="E76" i="157"/>
  <c r="Q75" i="157"/>
  <c r="P75" i="157"/>
  <c r="O75" i="157"/>
  <c r="N75" i="157"/>
  <c r="M75" i="157"/>
  <c r="L75" i="157"/>
  <c r="K75" i="157"/>
  <c r="J75" i="157"/>
  <c r="I75" i="157"/>
  <c r="H75" i="157"/>
  <c r="G75" i="157"/>
  <c r="F75" i="157"/>
  <c r="E75" i="157"/>
  <c r="Q74" i="157"/>
  <c r="P74" i="157"/>
  <c r="O74" i="157"/>
  <c r="N74" i="157"/>
  <c r="M74" i="157"/>
  <c r="L74" i="157"/>
  <c r="K74" i="157"/>
  <c r="J74" i="157"/>
  <c r="I74" i="157"/>
  <c r="H74" i="157"/>
  <c r="G74" i="157"/>
  <c r="F74" i="157"/>
  <c r="E74" i="157"/>
  <c r="Q73" i="157"/>
  <c r="P73" i="157"/>
  <c r="O73" i="157"/>
  <c r="N73" i="157"/>
  <c r="M73" i="157"/>
  <c r="L73" i="157"/>
  <c r="K73" i="157"/>
  <c r="J73" i="157"/>
  <c r="I73" i="157"/>
  <c r="H73" i="157"/>
  <c r="G73" i="157"/>
  <c r="F73" i="157"/>
  <c r="E73" i="157"/>
  <c r="Q72" i="157"/>
  <c r="P72" i="157"/>
  <c r="O72" i="157"/>
  <c r="N72" i="157"/>
  <c r="M72" i="157"/>
  <c r="L72" i="157"/>
  <c r="K72" i="157"/>
  <c r="J72" i="157"/>
  <c r="I72" i="157"/>
  <c r="H72" i="157"/>
  <c r="G72" i="157"/>
  <c r="F72" i="157"/>
  <c r="E72" i="157"/>
  <c r="Q71" i="157"/>
  <c r="P71" i="157"/>
  <c r="O71" i="157"/>
  <c r="N71" i="157"/>
  <c r="M71" i="157"/>
  <c r="L71" i="157"/>
  <c r="K71" i="157"/>
  <c r="J71" i="157"/>
  <c r="I71" i="157"/>
  <c r="H71" i="157"/>
  <c r="G71" i="157"/>
  <c r="F71" i="157"/>
  <c r="E71" i="157"/>
  <c r="Q70" i="157"/>
  <c r="P70" i="157"/>
  <c r="O70" i="157"/>
  <c r="N70" i="157"/>
  <c r="M70" i="157"/>
  <c r="L70" i="157"/>
  <c r="K70" i="157"/>
  <c r="J70" i="157"/>
  <c r="I70" i="157"/>
  <c r="H70" i="157"/>
  <c r="G70" i="157"/>
  <c r="F70" i="157"/>
  <c r="E70" i="157"/>
  <c r="Q69" i="157"/>
  <c r="P69" i="157"/>
  <c r="O69" i="157"/>
  <c r="N69" i="157"/>
  <c r="M69" i="157"/>
  <c r="L69" i="157"/>
  <c r="K69" i="157"/>
  <c r="J69" i="157"/>
  <c r="I69" i="157"/>
  <c r="H69" i="157"/>
  <c r="G69" i="157"/>
  <c r="F69" i="157"/>
  <c r="E69" i="157"/>
  <c r="Q68" i="157"/>
  <c r="P68" i="157"/>
  <c r="O68" i="157"/>
  <c r="N68" i="157"/>
  <c r="M68" i="157"/>
  <c r="L68" i="157"/>
  <c r="K68" i="157"/>
  <c r="J68" i="157"/>
  <c r="I68" i="157"/>
  <c r="H68" i="157"/>
  <c r="G68" i="157"/>
  <c r="F68" i="157"/>
  <c r="E68" i="157"/>
  <c r="Q67" i="157"/>
  <c r="P67" i="157"/>
  <c r="O67" i="157"/>
  <c r="N67" i="157"/>
  <c r="M67" i="157"/>
  <c r="L67" i="157"/>
  <c r="K67" i="157"/>
  <c r="J67" i="157"/>
  <c r="I67" i="157"/>
  <c r="H67" i="157"/>
  <c r="G67" i="157"/>
  <c r="F67" i="157"/>
  <c r="E67" i="157"/>
  <c r="Q65" i="157"/>
  <c r="Q64" i="157"/>
  <c r="P64" i="157"/>
  <c r="O64" i="157"/>
  <c r="N64" i="157"/>
  <c r="M64" i="157"/>
  <c r="L64" i="157"/>
  <c r="K64" i="157"/>
  <c r="J64" i="157"/>
  <c r="I64" i="157"/>
  <c r="H64" i="157"/>
  <c r="G64" i="157"/>
  <c r="F64" i="157"/>
  <c r="E64" i="157"/>
  <c r="Q63" i="157"/>
  <c r="P63" i="157"/>
  <c r="O63" i="157"/>
  <c r="N63" i="157"/>
  <c r="M63" i="157"/>
  <c r="L63" i="157"/>
  <c r="K63" i="157"/>
  <c r="J63" i="157"/>
  <c r="I63" i="157"/>
  <c r="H63" i="157"/>
  <c r="G63" i="157"/>
  <c r="F63" i="157"/>
  <c r="E63" i="157"/>
  <c r="Q62" i="157"/>
  <c r="P62" i="157"/>
  <c r="O62" i="157"/>
  <c r="N62" i="157"/>
  <c r="M62" i="157"/>
  <c r="L62" i="157"/>
  <c r="K62" i="157"/>
  <c r="J62" i="157"/>
  <c r="I62" i="157"/>
  <c r="H62" i="157"/>
  <c r="G62" i="157"/>
  <c r="F62" i="157"/>
  <c r="E62" i="157"/>
  <c r="Q61" i="157"/>
  <c r="P61" i="157"/>
  <c r="O61" i="157"/>
  <c r="N61" i="157"/>
  <c r="M61" i="157"/>
  <c r="L61" i="157"/>
  <c r="K61" i="157"/>
  <c r="J61" i="157"/>
  <c r="I61" i="157"/>
  <c r="H61" i="157"/>
  <c r="G61" i="157"/>
  <c r="F61" i="157"/>
  <c r="E61" i="157"/>
  <c r="Q58" i="157"/>
  <c r="P58" i="157"/>
  <c r="O58" i="157"/>
  <c r="N58" i="157"/>
  <c r="M58" i="157"/>
  <c r="L58" i="157"/>
  <c r="K58" i="157"/>
  <c r="J58" i="157"/>
  <c r="I58" i="157"/>
  <c r="H58" i="157"/>
  <c r="G58" i="157"/>
  <c r="F58" i="157"/>
  <c r="E58" i="157"/>
  <c r="Q57" i="157"/>
  <c r="P57" i="157"/>
  <c r="O57" i="157"/>
  <c r="N57" i="157"/>
  <c r="M57" i="157"/>
  <c r="L57" i="157"/>
  <c r="K57" i="157"/>
  <c r="J57" i="157"/>
  <c r="J59" i="157" s="1"/>
  <c r="I57" i="157"/>
  <c r="H57" i="157"/>
  <c r="G57" i="157"/>
  <c r="F57" i="157"/>
  <c r="F59" i="157" s="1"/>
  <c r="E57" i="157"/>
  <c r="Q54" i="157"/>
  <c r="Q53" i="157"/>
  <c r="P53" i="157"/>
  <c r="O53" i="157"/>
  <c r="N53" i="157"/>
  <c r="M53" i="157"/>
  <c r="L53" i="157"/>
  <c r="K53" i="157"/>
  <c r="J53" i="157"/>
  <c r="I53" i="157"/>
  <c r="H53" i="157"/>
  <c r="G53" i="157"/>
  <c r="F53" i="157"/>
  <c r="E53" i="157"/>
  <c r="Q52" i="157"/>
  <c r="P52" i="157"/>
  <c r="O52" i="157"/>
  <c r="N52" i="157"/>
  <c r="M52" i="157"/>
  <c r="L52" i="157"/>
  <c r="K52" i="157"/>
  <c r="J52" i="157"/>
  <c r="I52" i="157"/>
  <c r="H52" i="157"/>
  <c r="G52" i="157"/>
  <c r="F52" i="157"/>
  <c r="E52" i="157"/>
  <c r="Q51" i="157"/>
  <c r="P51" i="157"/>
  <c r="O51" i="157"/>
  <c r="N51" i="157"/>
  <c r="M51" i="157"/>
  <c r="L51" i="157"/>
  <c r="K51" i="157"/>
  <c r="J51" i="157"/>
  <c r="I51" i="157"/>
  <c r="H51" i="157"/>
  <c r="G51" i="157"/>
  <c r="F51" i="157"/>
  <c r="E51" i="157"/>
  <c r="Q50" i="157"/>
  <c r="P50" i="157"/>
  <c r="O50" i="157"/>
  <c r="N50" i="157"/>
  <c r="M50" i="157"/>
  <c r="L50" i="157"/>
  <c r="K50" i="157"/>
  <c r="J50" i="157"/>
  <c r="I50" i="157"/>
  <c r="H50" i="157"/>
  <c r="G50" i="157"/>
  <c r="F50" i="157"/>
  <c r="E50" i="157"/>
  <c r="Q49" i="157"/>
  <c r="P49" i="157"/>
  <c r="O49" i="157"/>
  <c r="N49" i="157"/>
  <c r="M49" i="157"/>
  <c r="L49" i="157"/>
  <c r="K49" i="157"/>
  <c r="J49" i="157"/>
  <c r="I49" i="157"/>
  <c r="H49" i="157"/>
  <c r="G49" i="157"/>
  <c r="F49" i="157"/>
  <c r="E49" i="157"/>
  <c r="Q46" i="157"/>
  <c r="P46" i="157"/>
  <c r="O46" i="157"/>
  <c r="N46" i="157"/>
  <c r="M46" i="157"/>
  <c r="L46" i="157"/>
  <c r="K46" i="157"/>
  <c r="J46" i="157"/>
  <c r="I46" i="157"/>
  <c r="H46" i="157"/>
  <c r="G46" i="157"/>
  <c r="F46" i="157"/>
  <c r="E46" i="157"/>
  <c r="Q45" i="157"/>
  <c r="P45" i="157"/>
  <c r="O45" i="157"/>
  <c r="N45" i="157"/>
  <c r="M45" i="157"/>
  <c r="L45" i="157"/>
  <c r="K45" i="157"/>
  <c r="J45" i="157"/>
  <c r="I45" i="157"/>
  <c r="H45" i="157"/>
  <c r="G45" i="157"/>
  <c r="F45" i="157"/>
  <c r="E45" i="157"/>
  <c r="Q44" i="157"/>
  <c r="P44" i="157"/>
  <c r="O44" i="157"/>
  <c r="N44" i="157"/>
  <c r="M44" i="157"/>
  <c r="L44" i="157"/>
  <c r="K44" i="157"/>
  <c r="J44" i="157"/>
  <c r="I44" i="157"/>
  <c r="H44" i="157"/>
  <c r="G44" i="157"/>
  <c r="F44" i="157"/>
  <c r="E44" i="157"/>
  <c r="Q43" i="157"/>
  <c r="P43" i="157"/>
  <c r="O43" i="157"/>
  <c r="N43" i="157"/>
  <c r="M43" i="157"/>
  <c r="L43" i="157"/>
  <c r="K43" i="157"/>
  <c r="J43" i="157"/>
  <c r="I43" i="157"/>
  <c r="H43" i="157"/>
  <c r="G43" i="157"/>
  <c r="F43" i="157"/>
  <c r="E43" i="157"/>
  <c r="Q42" i="157"/>
  <c r="P42" i="157"/>
  <c r="O42" i="157"/>
  <c r="N42" i="157"/>
  <c r="M42" i="157"/>
  <c r="L42" i="157"/>
  <c r="K42" i="157"/>
  <c r="J42" i="157"/>
  <c r="I42" i="157"/>
  <c r="H42" i="157"/>
  <c r="G42" i="157"/>
  <c r="F42" i="157"/>
  <c r="E42" i="157"/>
  <c r="Q41" i="157"/>
  <c r="P41" i="157"/>
  <c r="O41" i="157"/>
  <c r="N41" i="157"/>
  <c r="M41" i="157"/>
  <c r="L41" i="157"/>
  <c r="K41" i="157"/>
  <c r="J41" i="157"/>
  <c r="I41" i="157"/>
  <c r="H41" i="157"/>
  <c r="G41" i="157"/>
  <c r="F41" i="157"/>
  <c r="E41" i="157"/>
  <c r="Q40" i="157"/>
  <c r="P40" i="157"/>
  <c r="O40" i="157"/>
  <c r="N40" i="157"/>
  <c r="M40" i="157"/>
  <c r="L40" i="157"/>
  <c r="K40" i="157"/>
  <c r="J40" i="157"/>
  <c r="I40" i="157"/>
  <c r="H40" i="157"/>
  <c r="G40" i="157"/>
  <c r="F40" i="157"/>
  <c r="E40" i="157"/>
  <c r="Q39" i="157"/>
  <c r="P39" i="157"/>
  <c r="O39" i="157"/>
  <c r="N39" i="157"/>
  <c r="M39" i="157"/>
  <c r="L39" i="157"/>
  <c r="K39" i="157"/>
  <c r="J39" i="157"/>
  <c r="I39" i="157"/>
  <c r="H39" i="157"/>
  <c r="G39" i="157"/>
  <c r="F39" i="157"/>
  <c r="E39" i="157"/>
  <c r="Q38" i="157"/>
  <c r="P38" i="157"/>
  <c r="O38" i="157"/>
  <c r="N38" i="157"/>
  <c r="M38" i="157"/>
  <c r="L38" i="157"/>
  <c r="K38" i="157"/>
  <c r="J38" i="157"/>
  <c r="I38" i="157"/>
  <c r="H38" i="157"/>
  <c r="G38" i="157"/>
  <c r="F38" i="157"/>
  <c r="E38" i="157"/>
  <c r="Q37" i="157"/>
  <c r="P37" i="157"/>
  <c r="O37" i="157"/>
  <c r="N37" i="157"/>
  <c r="M37" i="157"/>
  <c r="L37" i="157"/>
  <c r="K37" i="157"/>
  <c r="J37" i="157"/>
  <c r="I37" i="157"/>
  <c r="H37" i="157"/>
  <c r="G37" i="157"/>
  <c r="F37" i="157"/>
  <c r="E37" i="157"/>
  <c r="Q36" i="157"/>
  <c r="P36" i="157"/>
  <c r="O36" i="157"/>
  <c r="N36" i="157"/>
  <c r="M36" i="157"/>
  <c r="L36" i="157"/>
  <c r="K36" i="157"/>
  <c r="J36" i="157"/>
  <c r="I36" i="157"/>
  <c r="H36" i="157"/>
  <c r="G36" i="157"/>
  <c r="F36" i="157"/>
  <c r="E36" i="157"/>
  <c r="Q35" i="157"/>
  <c r="P35" i="157"/>
  <c r="O35" i="157"/>
  <c r="N35" i="157"/>
  <c r="M35" i="157"/>
  <c r="L35" i="157"/>
  <c r="K35" i="157"/>
  <c r="J35" i="157"/>
  <c r="I35" i="157"/>
  <c r="H35" i="157"/>
  <c r="G35" i="157"/>
  <c r="F35" i="157"/>
  <c r="E35" i="157"/>
  <c r="Q34" i="157"/>
  <c r="P34" i="157"/>
  <c r="O34" i="157"/>
  <c r="N34" i="157"/>
  <c r="M34" i="157"/>
  <c r="L34" i="157"/>
  <c r="K34" i="157"/>
  <c r="J34" i="157"/>
  <c r="I34" i="157"/>
  <c r="H34" i="157"/>
  <c r="G34" i="157"/>
  <c r="F34" i="157"/>
  <c r="E34" i="157"/>
  <c r="Q33" i="157"/>
  <c r="P33" i="157"/>
  <c r="O33" i="157"/>
  <c r="N33" i="157"/>
  <c r="M33" i="157"/>
  <c r="L33" i="157"/>
  <c r="K33" i="157"/>
  <c r="J33" i="157"/>
  <c r="I33" i="157"/>
  <c r="H33" i="157"/>
  <c r="G33" i="157"/>
  <c r="F33" i="157"/>
  <c r="E33" i="157"/>
  <c r="Q29" i="157"/>
  <c r="Q28" i="157"/>
  <c r="P28" i="157"/>
  <c r="O28" i="157"/>
  <c r="N28" i="157"/>
  <c r="M28" i="157"/>
  <c r="L28" i="157"/>
  <c r="K28" i="157"/>
  <c r="J28" i="157"/>
  <c r="I28" i="157"/>
  <c r="H28" i="157"/>
  <c r="G28" i="157"/>
  <c r="F28" i="157"/>
  <c r="E28" i="157"/>
  <c r="Q27" i="157"/>
  <c r="P27" i="157"/>
  <c r="O27" i="157"/>
  <c r="N27" i="157"/>
  <c r="M27" i="157"/>
  <c r="L27" i="157"/>
  <c r="K27" i="157"/>
  <c r="J27" i="157"/>
  <c r="I27" i="157"/>
  <c r="H27" i="157"/>
  <c r="G27" i="157"/>
  <c r="F27" i="157"/>
  <c r="E27" i="157"/>
  <c r="Q26" i="157"/>
  <c r="P26" i="157"/>
  <c r="O26" i="157"/>
  <c r="N26" i="157"/>
  <c r="M26" i="157"/>
  <c r="L26" i="157"/>
  <c r="K26" i="157"/>
  <c r="J26" i="157"/>
  <c r="I26" i="157"/>
  <c r="H26" i="157"/>
  <c r="G26" i="157"/>
  <c r="F26" i="157"/>
  <c r="E26" i="157"/>
  <c r="Q25" i="157"/>
  <c r="P25" i="157"/>
  <c r="O25" i="157"/>
  <c r="N25" i="157"/>
  <c r="M25" i="157"/>
  <c r="L25" i="157"/>
  <c r="K25" i="157"/>
  <c r="J25" i="157"/>
  <c r="I25" i="157"/>
  <c r="H25" i="157"/>
  <c r="G25" i="157"/>
  <c r="F25" i="157"/>
  <c r="E25" i="157"/>
  <c r="Q24" i="157"/>
  <c r="P24" i="157"/>
  <c r="O24" i="157"/>
  <c r="N24" i="157"/>
  <c r="M24" i="157"/>
  <c r="L24" i="157"/>
  <c r="K24" i="157"/>
  <c r="J24" i="157"/>
  <c r="I24" i="157"/>
  <c r="H24" i="157"/>
  <c r="G24" i="157"/>
  <c r="F24" i="157"/>
  <c r="E24" i="157"/>
  <c r="Q23" i="157"/>
  <c r="P23" i="157"/>
  <c r="O23" i="157"/>
  <c r="N23" i="157"/>
  <c r="M23" i="157"/>
  <c r="L23" i="157"/>
  <c r="K23" i="157"/>
  <c r="J23" i="157"/>
  <c r="I23" i="157"/>
  <c r="H23" i="157"/>
  <c r="G23" i="157"/>
  <c r="F23" i="157"/>
  <c r="E23" i="157"/>
  <c r="Q22" i="157"/>
  <c r="P22" i="157"/>
  <c r="O22" i="157"/>
  <c r="N22" i="157"/>
  <c r="M22" i="157"/>
  <c r="L22" i="157"/>
  <c r="K22" i="157"/>
  <c r="J22" i="157"/>
  <c r="I22" i="157"/>
  <c r="H22" i="157"/>
  <c r="G22" i="157"/>
  <c r="F22" i="157"/>
  <c r="E22" i="157"/>
  <c r="Q20" i="157"/>
  <c r="Q19" i="157"/>
  <c r="P19" i="157"/>
  <c r="O19" i="157"/>
  <c r="N19" i="157"/>
  <c r="M19" i="157"/>
  <c r="L19" i="157"/>
  <c r="K19" i="157"/>
  <c r="J19" i="157"/>
  <c r="I19" i="157"/>
  <c r="H19" i="157"/>
  <c r="G19" i="157"/>
  <c r="F19" i="157"/>
  <c r="E19" i="157"/>
  <c r="Q18" i="157"/>
  <c r="P18" i="157"/>
  <c r="O18" i="157"/>
  <c r="N18" i="157"/>
  <c r="M18" i="157"/>
  <c r="L18" i="157"/>
  <c r="K18" i="157"/>
  <c r="J18" i="157"/>
  <c r="I18" i="157"/>
  <c r="H18" i="157"/>
  <c r="G18" i="157"/>
  <c r="F18" i="157"/>
  <c r="E18" i="157"/>
  <c r="Q17" i="157"/>
  <c r="P17" i="157"/>
  <c r="O17" i="157"/>
  <c r="N17" i="157"/>
  <c r="M17" i="157"/>
  <c r="L17" i="157"/>
  <c r="K17" i="157"/>
  <c r="J17" i="157"/>
  <c r="I17" i="157"/>
  <c r="H17" i="157"/>
  <c r="G17" i="157"/>
  <c r="F17" i="157"/>
  <c r="E17" i="157"/>
  <c r="Q16" i="157"/>
  <c r="P16" i="157"/>
  <c r="O16" i="157"/>
  <c r="N16" i="157"/>
  <c r="M16" i="157"/>
  <c r="L16" i="157"/>
  <c r="K16" i="157"/>
  <c r="J16" i="157"/>
  <c r="I16" i="157"/>
  <c r="H16" i="157"/>
  <c r="G16" i="157"/>
  <c r="F16" i="157"/>
  <c r="E16" i="157"/>
  <c r="Q15" i="157"/>
  <c r="P15" i="157"/>
  <c r="O15" i="157"/>
  <c r="N15" i="157"/>
  <c r="M15" i="157"/>
  <c r="L15" i="157"/>
  <c r="K15" i="157"/>
  <c r="J15" i="157"/>
  <c r="I15" i="157"/>
  <c r="H15" i="157"/>
  <c r="G15" i="157"/>
  <c r="F15" i="157"/>
  <c r="E15" i="157"/>
  <c r="Q14" i="157"/>
  <c r="P14" i="157"/>
  <c r="O14" i="157"/>
  <c r="N14" i="157"/>
  <c r="M14" i="157"/>
  <c r="L14" i="157"/>
  <c r="K14" i="157"/>
  <c r="J14" i="157"/>
  <c r="I14" i="157"/>
  <c r="H14" i="157"/>
  <c r="G14" i="157"/>
  <c r="F14" i="157"/>
  <c r="E14" i="157"/>
  <c r="Q13" i="157"/>
  <c r="P13" i="157"/>
  <c r="O13" i="157"/>
  <c r="N13" i="157"/>
  <c r="M13" i="157"/>
  <c r="L13" i="157"/>
  <c r="K13" i="157"/>
  <c r="J13" i="157"/>
  <c r="I13" i="157"/>
  <c r="H13" i="157"/>
  <c r="G13" i="157"/>
  <c r="F13" i="157"/>
  <c r="E13" i="157"/>
  <c r="Q12" i="157"/>
  <c r="P12" i="157"/>
  <c r="O12" i="157"/>
  <c r="N12" i="157"/>
  <c r="M12" i="157"/>
  <c r="L12" i="157"/>
  <c r="K12" i="157"/>
  <c r="J12" i="157"/>
  <c r="I12" i="157"/>
  <c r="H12" i="157"/>
  <c r="G12" i="157"/>
  <c r="F12" i="157"/>
  <c r="E12" i="157"/>
  <c r="Q11" i="157"/>
  <c r="P11" i="157"/>
  <c r="O11" i="157"/>
  <c r="N11" i="157"/>
  <c r="M11" i="157"/>
  <c r="L11" i="157"/>
  <c r="K11" i="157"/>
  <c r="J11" i="157"/>
  <c r="I11" i="157"/>
  <c r="H11" i="157"/>
  <c r="G11" i="157"/>
  <c r="F11" i="157"/>
  <c r="E11" i="157"/>
  <c r="E11" i="156"/>
  <c r="Q265" i="156"/>
  <c r="O265" i="146" s="1"/>
  <c r="P265" i="156"/>
  <c r="O265" i="156"/>
  <c r="N265" i="156"/>
  <c r="M265" i="156"/>
  <c r="L265" i="156"/>
  <c r="K265" i="156"/>
  <c r="J265" i="156"/>
  <c r="I265" i="156"/>
  <c r="H265" i="156"/>
  <c r="G265" i="156"/>
  <c r="F265" i="156"/>
  <c r="E265" i="156"/>
  <c r="P261" i="156"/>
  <c r="O261" i="156"/>
  <c r="N261" i="156"/>
  <c r="M261" i="156"/>
  <c r="L261" i="156"/>
  <c r="K261" i="156"/>
  <c r="J261" i="156"/>
  <c r="I261" i="156"/>
  <c r="H261" i="156"/>
  <c r="G261" i="156"/>
  <c r="F261" i="156"/>
  <c r="E261" i="156"/>
  <c r="P257" i="156"/>
  <c r="O257" i="156"/>
  <c r="N257" i="156"/>
  <c r="M257" i="156"/>
  <c r="L257" i="156"/>
  <c r="K257" i="156"/>
  <c r="J257" i="156"/>
  <c r="I257" i="156"/>
  <c r="H257" i="156"/>
  <c r="G257" i="156"/>
  <c r="F257" i="156"/>
  <c r="E257" i="156"/>
  <c r="P241" i="156"/>
  <c r="O241" i="156"/>
  <c r="N241" i="156"/>
  <c r="M241" i="156"/>
  <c r="L241" i="156"/>
  <c r="K241" i="156"/>
  <c r="J241" i="156"/>
  <c r="I241" i="156"/>
  <c r="H241" i="156"/>
  <c r="G241" i="156"/>
  <c r="F241" i="156"/>
  <c r="E241" i="156"/>
  <c r="P235" i="156"/>
  <c r="O235" i="156"/>
  <c r="N235" i="156"/>
  <c r="M235" i="156"/>
  <c r="L235" i="156"/>
  <c r="K235" i="156"/>
  <c r="J235" i="156"/>
  <c r="I235" i="156"/>
  <c r="H235" i="156"/>
  <c r="G235" i="156"/>
  <c r="F235" i="156"/>
  <c r="E235" i="156"/>
  <c r="P230" i="156"/>
  <c r="O230" i="156"/>
  <c r="N230" i="156"/>
  <c r="M230" i="156"/>
  <c r="L230" i="156"/>
  <c r="K230" i="156"/>
  <c r="J230" i="156"/>
  <c r="I230" i="156"/>
  <c r="H230" i="156"/>
  <c r="G230" i="156"/>
  <c r="F230" i="156"/>
  <c r="E230" i="156"/>
  <c r="P223" i="156"/>
  <c r="O223" i="156"/>
  <c r="N223" i="156"/>
  <c r="M223" i="156"/>
  <c r="L223" i="156"/>
  <c r="K223" i="156"/>
  <c r="J223" i="156"/>
  <c r="I223" i="156"/>
  <c r="H223" i="156"/>
  <c r="G223" i="156"/>
  <c r="F223" i="156"/>
  <c r="E223" i="156"/>
  <c r="P205" i="156"/>
  <c r="O205" i="156"/>
  <c r="N205" i="156"/>
  <c r="M205" i="156"/>
  <c r="L205" i="156"/>
  <c r="K205" i="156"/>
  <c r="J205" i="156"/>
  <c r="I205" i="156"/>
  <c r="H205" i="156"/>
  <c r="G205" i="156"/>
  <c r="F205" i="156"/>
  <c r="E205" i="156"/>
  <c r="P196" i="156"/>
  <c r="O196" i="156"/>
  <c r="N196" i="156"/>
  <c r="M196" i="156"/>
  <c r="L196" i="156"/>
  <c r="K196" i="156"/>
  <c r="J196" i="156"/>
  <c r="I196" i="156"/>
  <c r="H196" i="156"/>
  <c r="G196" i="156"/>
  <c r="F196" i="156"/>
  <c r="E196" i="156"/>
  <c r="Q177" i="156"/>
  <c r="O177" i="146" s="1"/>
  <c r="P177" i="156"/>
  <c r="O177" i="156"/>
  <c r="N177" i="156"/>
  <c r="M177" i="156"/>
  <c r="L177" i="156"/>
  <c r="K177" i="156"/>
  <c r="J177" i="156"/>
  <c r="I177" i="156"/>
  <c r="H177" i="156"/>
  <c r="G177" i="156"/>
  <c r="F177" i="156"/>
  <c r="E177" i="156"/>
  <c r="P173" i="156"/>
  <c r="O173" i="156"/>
  <c r="N173" i="156"/>
  <c r="M173" i="156"/>
  <c r="L173" i="156"/>
  <c r="K173" i="156"/>
  <c r="J173" i="156"/>
  <c r="I173" i="156"/>
  <c r="H173" i="156"/>
  <c r="G173" i="156"/>
  <c r="F173" i="156"/>
  <c r="E173" i="156"/>
  <c r="P169" i="156"/>
  <c r="O169" i="156"/>
  <c r="N169" i="156"/>
  <c r="M169" i="156"/>
  <c r="L169" i="156"/>
  <c r="K169" i="156"/>
  <c r="J169" i="156"/>
  <c r="I169" i="156"/>
  <c r="H169" i="156"/>
  <c r="G169" i="156"/>
  <c r="F169" i="156"/>
  <c r="E169" i="156"/>
  <c r="P153" i="156"/>
  <c r="O153" i="156"/>
  <c r="N153" i="156"/>
  <c r="M153" i="156"/>
  <c r="L153" i="156"/>
  <c r="K153" i="156"/>
  <c r="J153" i="156"/>
  <c r="I153" i="156"/>
  <c r="H153" i="156"/>
  <c r="G153" i="156"/>
  <c r="F153" i="156"/>
  <c r="E153" i="156"/>
  <c r="P147" i="156"/>
  <c r="O147" i="156"/>
  <c r="N147" i="156"/>
  <c r="M147" i="156"/>
  <c r="L147" i="156"/>
  <c r="K147" i="156"/>
  <c r="J147" i="156"/>
  <c r="I147" i="156"/>
  <c r="H147" i="156"/>
  <c r="G147" i="156"/>
  <c r="F147" i="156"/>
  <c r="E147" i="156"/>
  <c r="P142" i="156"/>
  <c r="O142" i="156"/>
  <c r="N142" i="156"/>
  <c r="M142" i="156"/>
  <c r="L142" i="156"/>
  <c r="K142" i="156"/>
  <c r="J142" i="156"/>
  <c r="I142" i="156"/>
  <c r="H142" i="156"/>
  <c r="G142" i="156"/>
  <c r="F142" i="156"/>
  <c r="E142" i="156"/>
  <c r="P135" i="156"/>
  <c r="O135" i="156"/>
  <c r="N135" i="156"/>
  <c r="M135" i="156"/>
  <c r="L135" i="156"/>
  <c r="K135" i="156"/>
  <c r="J135" i="156"/>
  <c r="I135" i="156"/>
  <c r="H135" i="156"/>
  <c r="G135" i="156"/>
  <c r="F135" i="156"/>
  <c r="E135" i="156"/>
  <c r="P117" i="156"/>
  <c r="O117" i="156"/>
  <c r="N117" i="156"/>
  <c r="M117" i="156"/>
  <c r="L117" i="156"/>
  <c r="K117" i="156"/>
  <c r="J117" i="156"/>
  <c r="I117" i="156"/>
  <c r="H117" i="156"/>
  <c r="G117" i="156"/>
  <c r="F117" i="156"/>
  <c r="E117" i="156"/>
  <c r="P108" i="156"/>
  <c r="O108" i="156"/>
  <c r="N108" i="156"/>
  <c r="M108" i="156"/>
  <c r="L108" i="156"/>
  <c r="K108" i="156"/>
  <c r="J108" i="156"/>
  <c r="I108" i="156"/>
  <c r="H108" i="156"/>
  <c r="G108" i="156"/>
  <c r="F108" i="156"/>
  <c r="E108" i="156"/>
  <c r="Q90" i="156"/>
  <c r="Q89" i="156"/>
  <c r="Q88" i="156"/>
  <c r="P88" i="156"/>
  <c r="O88" i="156"/>
  <c r="N88" i="156"/>
  <c r="M88" i="156"/>
  <c r="L88" i="156"/>
  <c r="K88" i="156"/>
  <c r="J88" i="156"/>
  <c r="I88" i="156"/>
  <c r="H88" i="156"/>
  <c r="G88" i="156"/>
  <c r="F88" i="156"/>
  <c r="E88" i="156"/>
  <c r="Q87" i="156"/>
  <c r="P87" i="156"/>
  <c r="O87" i="156"/>
  <c r="N87" i="156"/>
  <c r="M87" i="156"/>
  <c r="L87" i="156"/>
  <c r="L89" i="156" s="1"/>
  <c r="K87" i="156"/>
  <c r="J87" i="156"/>
  <c r="I87" i="156"/>
  <c r="H87" i="156"/>
  <c r="H89" i="156" s="1"/>
  <c r="G87" i="156"/>
  <c r="F87" i="156"/>
  <c r="E87" i="156"/>
  <c r="Q85" i="156"/>
  <c r="Q83" i="156"/>
  <c r="P83" i="156"/>
  <c r="P85" i="156" s="1"/>
  <c r="O83" i="156"/>
  <c r="O85" i="156" s="1"/>
  <c r="N83" i="156"/>
  <c r="N85" i="156" s="1"/>
  <c r="M83" i="156"/>
  <c r="M85" i="156" s="1"/>
  <c r="L83" i="156"/>
  <c r="L85" i="156" s="1"/>
  <c r="K83" i="156"/>
  <c r="K85" i="156" s="1"/>
  <c r="J83" i="156"/>
  <c r="J85" i="156" s="1"/>
  <c r="I83" i="156"/>
  <c r="I85" i="156" s="1"/>
  <c r="H83" i="156"/>
  <c r="H85" i="156" s="1"/>
  <c r="G83" i="156"/>
  <c r="G85" i="156" s="1"/>
  <c r="F83" i="156"/>
  <c r="F85" i="156" s="1"/>
  <c r="E83" i="156"/>
  <c r="E85" i="156" s="1"/>
  <c r="Q81" i="156"/>
  <c r="Q80" i="156"/>
  <c r="P80" i="156"/>
  <c r="O80" i="156"/>
  <c r="N80" i="156"/>
  <c r="M80" i="156"/>
  <c r="L80" i="156"/>
  <c r="K80" i="156"/>
  <c r="J80" i="156"/>
  <c r="I80" i="156"/>
  <c r="H80" i="156"/>
  <c r="G80" i="156"/>
  <c r="F80" i="156"/>
  <c r="E80" i="156"/>
  <c r="Q79" i="156"/>
  <c r="P79" i="156"/>
  <c r="O79" i="156"/>
  <c r="N79" i="156"/>
  <c r="M79" i="156"/>
  <c r="L79" i="156"/>
  <c r="K79" i="156"/>
  <c r="J79" i="156"/>
  <c r="I79" i="156"/>
  <c r="H79" i="156"/>
  <c r="G79" i="156"/>
  <c r="F79" i="156"/>
  <c r="E79" i="156"/>
  <c r="Q78" i="156"/>
  <c r="P78" i="156"/>
  <c r="O78" i="156"/>
  <c r="N78" i="156"/>
  <c r="M78" i="156"/>
  <c r="L78" i="156"/>
  <c r="K78" i="156"/>
  <c r="J78" i="156"/>
  <c r="I78" i="156"/>
  <c r="H78" i="156"/>
  <c r="G78" i="156"/>
  <c r="F78" i="156"/>
  <c r="E78" i="156"/>
  <c r="Q77" i="156"/>
  <c r="P77" i="156"/>
  <c r="O77" i="156"/>
  <c r="N77" i="156"/>
  <c r="M77" i="156"/>
  <c r="L77" i="156"/>
  <c r="K77" i="156"/>
  <c r="J77" i="156"/>
  <c r="I77" i="156"/>
  <c r="H77" i="156"/>
  <c r="G77" i="156"/>
  <c r="F77" i="156"/>
  <c r="E77" i="156"/>
  <c r="Q76" i="156"/>
  <c r="P76" i="156"/>
  <c r="O76" i="156"/>
  <c r="N76" i="156"/>
  <c r="M76" i="156"/>
  <c r="L76" i="156"/>
  <c r="K76" i="156"/>
  <c r="J76" i="156"/>
  <c r="I76" i="156"/>
  <c r="H76" i="156"/>
  <c r="G76" i="156"/>
  <c r="F76" i="156"/>
  <c r="E76" i="156"/>
  <c r="Q75" i="156"/>
  <c r="P75" i="156"/>
  <c r="O75" i="156"/>
  <c r="N75" i="156"/>
  <c r="M75" i="156"/>
  <c r="L75" i="156"/>
  <c r="K75" i="156"/>
  <c r="J75" i="156"/>
  <c r="I75" i="156"/>
  <c r="H75" i="156"/>
  <c r="G75" i="156"/>
  <c r="F75" i="156"/>
  <c r="E75" i="156"/>
  <c r="Q74" i="156"/>
  <c r="P74" i="156"/>
  <c r="O74" i="156"/>
  <c r="N74" i="156"/>
  <c r="M74" i="156"/>
  <c r="L74" i="156"/>
  <c r="K74" i="156"/>
  <c r="J74" i="156"/>
  <c r="I74" i="156"/>
  <c r="H74" i="156"/>
  <c r="G74" i="156"/>
  <c r="F74" i="156"/>
  <c r="E74" i="156"/>
  <c r="Q73" i="156"/>
  <c r="P73" i="156"/>
  <c r="O73" i="156"/>
  <c r="N73" i="156"/>
  <c r="M73" i="156"/>
  <c r="L73" i="156"/>
  <c r="K73" i="156"/>
  <c r="J73" i="156"/>
  <c r="I73" i="156"/>
  <c r="H73" i="156"/>
  <c r="G73" i="156"/>
  <c r="F73" i="156"/>
  <c r="E73" i="156"/>
  <c r="Q72" i="156"/>
  <c r="P72" i="156"/>
  <c r="O72" i="156"/>
  <c r="N72" i="156"/>
  <c r="M72" i="156"/>
  <c r="L72" i="156"/>
  <c r="K72" i="156"/>
  <c r="J72" i="156"/>
  <c r="I72" i="156"/>
  <c r="H72" i="156"/>
  <c r="G72" i="156"/>
  <c r="F72" i="156"/>
  <c r="E72" i="156"/>
  <c r="Q71" i="156"/>
  <c r="P71" i="156"/>
  <c r="O71" i="156"/>
  <c r="N71" i="156"/>
  <c r="M71" i="156"/>
  <c r="L71" i="156"/>
  <c r="K71" i="156"/>
  <c r="J71" i="156"/>
  <c r="I71" i="156"/>
  <c r="H71" i="156"/>
  <c r="G71" i="156"/>
  <c r="F71" i="156"/>
  <c r="E71" i="156"/>
  <c r="Q70" i="156"/>
  <c r="P70" i="156"/>
  <c r="O70" i="156"/>
  <c r="N70" i="156"/>
  <c r="M70" i="156"/>
  <c r="L70" i="156"/>
  <c r="K70" i="156"/>
  <c r="J70" i="156"/>
  <c r="I70" i="156"/>
  <c r="H70" i="156"/>
  <c r="G70" i="156"/>
  <c r="F70" i="156"/>
  <c r="E70" i="156"/>
  <c r="Q69" i="156"/>
  <c r="P69" i="156"/>
  <c r="O69" i="156"/>
  <c r="N69" i="156"/>
  <c r="M69" i="156"/>
  <c r="L69" i="156"/>
  <c r="K69" i="156"/>
  <c r="J69" i="156"/>
  <c r="I69" i="156"/>
  <c r="H69" i="156"/>
  <c r="G69" i="156"/>
  <c r="F69" i="156"/>
  <c r="E69" i="156"/>
  <c r="Q68" i="156"/>
  <c r="P68" i="156"/>
  <c r="O68" i="156"/>
  <c r="N68" i="156"/>
  <c r="M68" i="156"/>
  <c r="L68" i="156"/>
  <c r="K68" i="156"/>
  <c r="J68" i="156"/>
  <c r="I68" i="156"/>
  <c r="H68" i="156"/>
  <c r="G68" i="156"/>
  <c r="F68" i="156"/>
  <c r="E68" i="156"/>
  <c r="Q67" i="156"/>
  <c r="P67" i="156"/>
  <c r="O67" i="156"/>
  <c r="N67" i="156"/>
  <c r="M67" i="156"/>
  <c r="L67" i="156"/>
  <c r="K67" i="156"/>
  <c r="J67" i="156"/>
  <c r="I67" i="156"/>
  <c r="H67" i="156"/>
  <c r="G67" i="156"/>
  <c r="F67" i="156"/>
  <c r="E67" i="156"/>
  <c r="Q65" i="156"/>
  <c r="Q64" i="156"/>
  <c r="P64" i="156"/>
  <c r="O64" i="156"/>
  <c r="N64" i="156"/>
  <c r="M64" i="156"/>
  <c r="L64" i="156"/>
  <c r="K64" i="156"/>
  <c r="J64" i="156"/>
  <c r="I64" i="156"/>
  <c r="H64" i="156"/>
  <c r="G64" i="156"/>
  <c r="F64" i="156"/>
  <c r="E64" i="156"/>
  <c r="Q63" i="156"/>
  <c r="P63" i="156"/>
  <c r="O63" i="156"/>
  <c r="N63" i="156"/>
  <c r="M63" i="156"/>
  <c r="L63" i="156"/>
  <c r="K63" i="156"/>
  <c r="J63" i="156"/>
  <c r="I63" i="156"/>
  <c r="H63" i="156"/>
  <c r="G63" i="156"/>
  <c r="F63" i="156"/>
  <c r="E63" i="156"/>
  <c r="Q62" i="156"/>
  <c r="P62" i="156"/>
  <c r="O62" i="156"/>
  <c r="N62" i="156"/>
  <c r="M62" i="156"/>
  <c r="L62" i="156"/>
  <c r="K62" i="156"/>
  <c r="J62" i="156"/>
  <c r="I62" i="156"/>
  <c r="H62" i="156"/>
  <c r="G62" i="156"/>
  <c r="F62" i="156"/>
  <c r="E62" i="156"/>
  <c r="Q61" i="156"/>
  <c r="P61" i="156"/>
  <c r="O61" i="156"/>
  <c r="N61" i="156"/>
  <c r="M61" i="156"/>
  <c r="L61" i="156"/>
  <c r="K61" i="156"/>
  <c r="J61" i="156"/>
  <c r="I61" i="156"/>
  <c r="H61" i="156"/>
  <c r="G61" i="156"/>
  <c r="F61" i="156"/>
  <c r="E61" i="156"/>
  <c r="Q58" i="156"/>
  <c r="P58" i="156"/>
  <c r="O58" i="156"/>
  <c r="N58" i="156"/>
  <c r="M58" i="156"/>
  <c r="L58" i="156"/>
  <c r="K58" i="156"/>
  <c r="J58" i="156"/>
  <c r="I58" i="156"/>
  <c r="H58" i="156"/>
  <c r="G58" i="156"/>
  <c r="F58" i="156"/>
  <c r="E58" i="156"/>
  <c r="Q57" i="156"/>
  <c r="P57" i="156"/>
  <c r="O57" i="156"/>
  <c r="N57" i="156"/>
  <c r="M57" i="156"/>
  <c r="L57" i="156"/>
  <c r="L59" i="156" s="1"/>
  <c r="K57" i="156"/>
  <c r="J57" i="156"/>
  <c r="I57" i="156"/>
  <c r="H57" i="156"/>
  <c r="H59" i="156" s="1"/>
  <c r="G57" i="156"/>
  <c r="G59" i="156" s="1"/>
  <c r="F57" i="156"/>
  <c r="E57" i="156"/>
  <c r="Q54" i="156"/>
  <c r="Q53" i="156"/>
  <c r="P53" i="156"/>
  <c r="O53" i="156"/>
  <c r="N53" i="156"/>
  <c r="M53" i="156"/>
  <c r="L53" i="156"/>
  <c r="K53" i="156"/>
  <c r="J53" i="156"/>
  <c r="I53" i="156"/>
  <c r="H53" i="156"/>
  <c r="G53" i="156"/>
  <c r="F53" i="156"/>
  <c r="E53" i="156"/>
  <c r="Q52" i="156"/>
  <c r="P52" i="156"/>
  <c r="O52" i="156"/>
  <c r="N52" i="156"/>
  <c r="M52" i="156"/>
  <c r="L52" i="156"/>
  <c r="K52" i="156"/>
  <c r="J52" i="156"/>
  <c r="I52" i="156"/>
  <c r="H52" i="156"/>
  <c r="G52" i="156"/>
  <c r="F52" i="156"/>
  <c r="E52" i="156"/>
  <c r="Q51" i="156"/>
  <c r="P51" i="156"/>
  <c r="O51" i="156"/>
  <c r="N51" i="156"/>
  <c r="M51" i="156"/>
  <c r="L51" i="156"/>
  <c r="K51" i="156"/>
  <c r="J51" i="156"/>
  <c r="I51" i="156"/>
  <c r="H51" i="156"/>
  <c r="G51" i="156"/>
  <c r="F51" i="156"/>
  <c r="E51" i="156"/>
  <c r="Q50" i="156"/>
  <c r="P50" i="156"/>
  <c r="O50" i="156"/>
  <c r="N50" i="156"/>
  <c r="M50" i="156"/>
  <c r="L50" i="156"/>
  <c r="K50" i="156"/>
  <c r="J50" i="156"/>
  <c r="I50" i="156"/>
  <c r="H50" i="156"/>
  <c r="G50" i="156"/>
  <c r="F50" i="156"/>
  <c r="E50" i="156"/>
  <c r="Q49" i="156"/>
  <c r="P49" i="156"/>
  <c r="O49" i="156"/>
  <c r="N49" i="156"/>
  <c r="M49" i="156"/>
  <c r="L49" i="156"/>
  <c r="K49" i="156"/>
  <c r="J49" i="156"/>
  <c r="I49" i="156"/>
  <c r="H49" i="156"/>
  <c r="G49" i="156"/>
  <c r="F49" i="156"/>
  <c r="E49" i="156"/>
  <c r="Q46" i="156"/>
  <c r="P46" i="156"/>
  <c r="O46" i="156"/>
  <c r="N46" i="156"/>
  <c r="M46" i="156"/>
  <c r="L46" i="156"/>
  <c r="K46" i="156"/>
  <c r="J46" i="156"/>
  <c r="I46" i="156"/>
  <c r="H46" i="156"/>
  <c r="G46" i="156"/>
  <c r="F46" i="156"/>
  <c r="E46" i="156"/>
  <c r="Q45" i="156"/>
  <c r="P45" i="156"/>
  <c r="O45" i="156"/>
  <c r="N45" i="156"/>
  <c r="M45" i="156"/>
  <c r="L45" i="156"/>
  <c r="K45" i="156"/>
  <c r="J45" i="156"/>
  <c r="I45" i="156"/>
  <c r="H45" i="156"/>
  <c r="G45" i="156"/>
  <c r="F45" i="156"/>
  <c r="E45" i="156"/>
  <c r="Q44" i="156"/>
  <c r="P44" i="156"/>
  <c r="O44" i="156"/>
  <c r="N44" i="156"/>
  <c r="M44" i="156"/>
  <c r="L44" i="156"/>
  <c r="K44" i="156"/>
  <c r="J44" i="156"/>
  <c r="I44" i="156"/>
  <c r="H44" i="156"/>
  <c r="G44" i="156"/>
  <c r="F44" i="156"/>
  <c r="E44" i="156"/>
  <c r="Q43" i="156"/>
  <c r="P43" i="156"/>
  <c r="O43" i="156"/>
  <c r="N43" i="156"/>
  <c r="M43" i="156"/>
  <c r="L43" i="156"/>
  <c r="K43" i="156"/>
  <c r="J43" i="156"/>
  <c r="I43" i="156"/>
  <c r="H43" i="156"/>
  <c r="G43" i="156"/>
  <c r="F43" i="156"/>
  <c r="E43" i="156"/>
  <c r="Q42" i="156"/>
  <c r="P42" i="156"/>
  <c r="O42" i="156"/>
  <c r="N42" i="156"/>
  <c r="M42" i="156"/>
  <c r="L42" i="156"/>
  <c r="K42" i="156"/>
  <c r="J42" i="156"/>
  <c r="I42" i="156"/>
  <c r="H42" i="156"/>
  <c r="G42" i="156"/>
  <c r="F42" i="156"/>
  <c r="E42" i="156"/>
  <c r="Q41" i="156"/>
  <c r="P41" i="156"/>
  <c r="O41" i="156"/>
  <c r="N41" i="156"/>
  <c r="M41" i="156"/>
  <c r="L41" i="156"/>
  <c r="K41" i="156"/>
  <c r="J41" i="156"/>
  <c r="I41" i="156"/>
  <c r="H41" i="156"/>
  <c r="G41" i="156"/>
  <c r="F41" i="156"/>
  <c r="E41" i="156"/>
  <c r="Q40" i="156"/>
  <c r="P40" i="156"/>
  <c r="O40" i="156"/>
  <c r="N40" i="156"/>
  <c r="M40" i="156"/>
  <c r="L40" i="156"/>
  <c r="K40" i="156"/>
  <c r="J40" i="156"/>
  <c r="I40" i="156"/>
  <c r="H40" i="156"/>
  <c r="G40" i="156"/>
  <c r="F40" i="156"/>
  <c r="E40" i="156"/>
  <c r="Q39" i="156"/>
  <c r="P39" i="156"/>
  <c r="O39" i="156"/>
  <c r="N39" i="156"/>
  <c r="M39" i="156"/>
  <c r="L39" i="156"/>
  <c r="K39" i="156"/>
  <c r="J39" i="156"/>
  <c r="I39" i="156"/>
  <c r="H39" i="156"/>
  <c r="G39" i="156"/>
  <c r="F39" i="156"/>
  <c r="E39" i="156"/>
  <c r="Q38" i="156"/>
  <c r="P38" i="156"/>
  <c r="O38" i="156"/>
  <c r="N38" i="156"/>
  <c r="M38" i="156"/>
  <c r="L38" i="156"/>
  <c r="K38" i="156"/>
  <c r="J38" i="156"/>
  <c r="I38" i="156"/>
  <c r="H38" i="156"/>
  <c r="G38" i="156"/>
  <c r="F38" i="156"/>
  <c r="E38" i="156"/>
  <c r="Q37" i="156"/>
  <c r="P37" i="156"/>
  <c r="O37" i="156"/>
  <c r="N37" i="156"/>
  <c r="M37" i="156"/>
  <c r="L37" i="156"/>
  <c r="K37" i="156"/>
  <c r="J37" i="156"/>
  <c r="I37" i="156"/>
  <c r="H37" i="156"/>
  <c r="G37" i="156"/>
  <c r="F37" i="156"/>
  <c r="E37" i="156"/>
  <c r="Q36" i="156"/>
  <c r="P36" i="156"/>
  <c r="O36" i="156"/>
  <c r="N36" i="156"/>
  <c r="M36" i="156"/>
  <c r="L36" i="156"/>
  <c r="K36" i="156"/>
  <c r="J36" i="156"/>
  <c r="I36" i="156"/>
  <c r="H36" i="156"/>
  <c r="G36" i="156"/>
  <c r="F36" i="156"/>
  <c r="E36" i="156"/>
  <c r="Q35" i="156"/>
  <c r="P35" i="156"/>
  <c r="O35" i="156"/>
  <c r="N35" i="156"/>
  <c r="M35" i="156"/>
  <c r="L35" i="156"/>
  <c r="K35" i="156"/>
  <c r="J35" i="156"/>
  <c r="I35" i="156"/>
  <c r="H35" i="156"/>
  <c r="G35" i="156"/>
  <c r="F35" i="156"/>
  <c r="E35" i="156"/>
  <c r="Q34" i="156"/>
  <c r="P34" i="156"/>
  <c r="O34" i="156"/>
  <c r="N34" i="156"/>
  <c r="M34" i="156"/>
  <c r="L34" i="156"/>
  <c r="K34" i="156"/>
  <c r="J34" i="156"/>
  <c r="I34" i="156"/>
  <c r="H34" i="156"/>
  <c r="G34" i="156"/>
  <c r="F34" i="156"/>
  <c r="E34" i="156"/>
  <c r="Q33" i="156"/>
  <c r="P33" i="156"/>
  <c r="O33" i="156"/>
  <c r="N33" i="156"/>
  <c r="M33" i="156"/>
  <c r="L33" i="156"/>
  <c r="K33" i="156"/>
  <c r="J33" i="156"/>
  <c r="I33" i="156"/>
  <c r="H33" i="156"/>
  <c r="G33" i="156"/>
  <c r="F33" i="156"/>
  <c r="E33" i="156"/>
  <c r="Q29" i="156"/>
  <c r="Q28" i="156"/>
  <c r="P28" i="156"/>
  <c r="O28" i="156"/>
  <c r="N28" i="156"/>
  <c r="M28" i="156"/>
  <c r="L28" i="156"/>
  <c r="K28" i="156"/>
  <c r="J28" i="156"/>
  <c r="I28" i="156"/>
  <c r="H28" i="156"/>
  <c r="G28" i="156"/>
  <c r="F28" i="156"/>
  <c r="E28" i="156"/>
  <c r="Q27" i="156"/>
  <c r="P27" i="156"/>
  <c r="O27" i="156"/>
  <c r="N27" i="156"/>
  <c r="M27" i="156"/>
  <c r="L27" i="156"/>
  <c r="K27" i="156"/>
  <c r="J27" i="156"/>
  <c r="I27" i="156"/>
  <c r="H27" i="156"/>
  <c r="G27" i="156"/>
  <c r="F27" i="156"/>
  <c r="E27" i="156"/>
  <c r="Q26" i="156"/>
  <c r="P26" i="156"/>
  <c r="O26" i="156"/>
  <c r="N26" i="156"/>
  <c r="M26" i="156"/>
  <c r="L26" i="156"/>
  <c r="K26" i="156"/>
  <c r="J26" i="156"/>
  <c r="I26" i="156"/>
  <c r="H26" i="156"/>
  <c r="G26" i="156"/>
  <c r="F26" i="156"/>
  <c r="E26" i="156"/>
  <c r="Q25" i="156"/>
  <c r="P25" i="156"/>
  <c r="O25" i="156"/>
  <c r="N25" i="156"/>
  <c r="M25" i="156"/>
  <c r="L25" i="156"/>
  <c r="K25" i="156"/>
  <c r="J25" i="156"/>
  <c r="I25" i="156"/>
  <c r="H25" i="156"/>
  <c r="G25" i="156"/>
  <c r="F25" i="156"/>
  <c r="E25" i="156"/>
  <c r="Q24" i="156"/>
  <c r="P24" i="156"/>
  <c r="O24" i="156"/>
  <c r="N24" i="156"/>
  <c r="M24" i="156"/>
  <c r="L24" i="156"/>
  <c r="K24" i="156"/>
  <c r="J24" i="156"/>
  <c r="I24" i="156"/>
  <c r="H24" i="156"/>
  <c r="G24" i="156"/>
  <c r="F24" i="156"/>
  <c r="E24" i="156"/>
  <c r="Q23" i="156"/>
  <c r="P23" i="156"/>
  <c r="O23" i="156"/>
  <c r="N23" i="156"/>
  <c r="M23" i="156"/>
  <c r="L23" i="156"/>
  <c r="K23" i="156"/>
  <c r="J23" i="156"/>
  <c r="I23" i="156"/>
  <c r="H23" i="156"/>
  <c r="G23" i="156"/>
  <c r="F23" i="156"/>
  <c r="E23" i="156"/>
  <c r="Q22" i="156"/>
  <c r="P22" i="156"/>
  <c r="O22" i="156"/>
  <c r="N22" i="156"/>
  <c r="M22" i="156"/>
  <c r="L22" i="156"/>
  <c r="K22" i="156"/>
  <c r="J22" i="156"/>
  <c r="I22" i="156"/>
  <c r="H22" i="156"/>
  <c r="G22" i="156"/>
  <c r="F22" i="156"/>
  <c r="E22" i="156"/>
  <c r="Q20" i="156"/>
  <c r="Q19" i="156"/>
  <c r="P19" i="156"/>
  <c r="O19" i="156"/>
  <c r="N19" i="156"/>
  <c r="M19" i="156"/>
  <c r="L19" i="156"/>
  <c r="K19" i="156"/>
  <c r="J19" i="156"/>
  <c r="I19" i="156"/>
  <c r="H19" i="156"/>
  <c r="G19" i="156"/>
  <c r="F19" i="156"/>
  <c r="E19" i="156"/>
  <c r="Q18" i="156"/>
  <c r="P18" i="156"/>
  <c r="O18" i="156"/>
  <c r="N18" i="156"/>
  <c r="M18" i="156"/>
  <c r="L18" i="156"/>
  <c r="K18" i="156"/>
  <c r="J18" i="156"/>
  <c r="I18" i="156"/>
  <c r="H18" i="156"/>
  <c r="G18" i="156"/>
  <c r="F18" i="156"/>
  <c r="E18" i="156"/>
  <c r="Q17" i="156"/>
  <c r="P17" i="156"/>
  <c r="O17" i="156"/>
  <c r="N17" i="156"/>
  <c r="M17" i="156"/>
  <c r="L17" i="156"/>
  <c r="K17" i="156"/>
  <c r="J17" i="156"/>
  <c r="I17" i="156"/>
  <c r="H17" i="156"/>
  <c r="G17" i="156"/>
  <c r="F17" i="156"/>
  <c r="E17" i="156"/>
  <c r="Q16" i="156"/>
  <c r="P16" i="156"/>
  <c r="O16" i="156"/>
  <c r="N16" i="156"/>
  <c r="M16" i="156"/>
  <c r="L16" i="156"/>
  <c r="K16" i="156"/>
  <c r="J16" i="156"/>
  <c r="I16" i="156"/>
  <c r="H16" i="156"/>
  <c r="G16" i="156"/>
  <c r="F16" i="156"/>
  <c r="E16" i="156"/>
  <c r="Q15" i="156"/>
  <c r="P15" i="156"/>
  <c r="O15" i="156"/>
  <c r="N15" i="156"/>
  <c r="M15" i="156"/>
  <c r="L15" i="156"/>
  <c r="K15" i="156"/>
  <c r="J15" i="156"/>
  <c r="I15" i="156"/>
  <c r="H15" i="156"/>
  <c r="G15" i="156"/>
  <c r="F15" i="156"/>
  <c r="E15" i="156"/>
  <c r="Q14" i="156"/>
  <c r="P14" i="156"/>
  <c r="O14" i="156"/>
  <c r="N14" i="156"/>
  <c r="M14" i="156"/>
  <c r="L14" i="156"/>
  <c r="K14" i="156"/>
  <c r="J14" i="156"/>
  <c r="I14" i="156"/>
  <c r="H14" i="156"/>
  <c r="G14" i="156"/>
  <c r="F14" i="156"/>
  <c r="E14" i="156"/>
  <c r="Q13" i="156"/>
  <c r="P13" i="156"/>
  <c r="O13" i="156"/>
  <c r="N13" i="156"/>
  <c r="M13" i="156"/>
  <c r="L13" i="156"/>
  <c r="K13" i="156"/>
  <c r="J13" i="156"/>
  <c r="I13" i="156"/>
  <c r="H13" i="156"/>
  <c r="G13" i="156"/>
  <c r="F13" i="156"/>
  <c r="E13" i="156"/>
  <c r="Q12" i="156"/>
  <c r="P12" i="156"/>
  <c r="O12" i="156"/>
  <c r="N12" i="156"/>
  <c r="M12" i="156"/>
  <c r="L12" i="156"/>
  <c r="K12" i="156"/>
  <c r="J12" i="156"/>
  <c r="I12" i="156"/>
  <c r="H12" i="156"/>
  <c r="G12" i="156"/>
  <c r="F12" i="156"/>
  <c r="E12" i="156"/>
  <c r="Q11" i="156"/>
  <c r="P11" i="156"/>
  <c r="O11" i="156"/>
  <c r="N11" i="156"/>
  <c r="M11" i="156"/>
  <c r="L11" i="156"/>
  <c r="K11" i="156"/>
  <c r="J11" i="156"/>
  <c r="I11" i="156"/>
  <c r="H11" i="156"/>
  <c r="G11" i="156"/>
  <c r="F11" i="156"/>
  <c r="Q265" i="155"/>
  <c r="N265" i="146" s="1"/>
  <c r="P265" i="155"/>
  <c r="O265" i="155"/>
  <c r="N265" i="155"/>
  <c r="M265" i="155"/>
  <c r="L265" i="155"/>
  <c r="K265" i="155"/>
  <c r="J265" i="155"/>
  <c r="I265" i="155"/>
  <c r="H265" i="155"/>
  <c r="G265" i="155"/>
  <c r="F265" i="155"/>
  <c r="E265" i="155"/>
  <c r="P261" i="155"/>
  <c r="O261" i="155"/>
  <c r="N261" i="155"/>
  <c r="M261" i="155"/>
  <c r="L261" i="155"/>
  <c r="K261" i="155"/>
  <c r="J261" i="155"/>
  <c r="I261" i="155"/>
  <c r="H261" i="155"/>
  <c r="G261" i="155"/>
  <c r="F261" i="155"/>
  <c r="E261" i="155"/>
  <c r="P257" i="155"/>
  <c r="O257" i="155"/>
  <c r="N257" i="155"/>
  <c r="M257" i="155"/>
  <c r="L257" i="155"/>
  <c r="K257" i="155"/>
  <c r="J257" i="155"/>
  <c r="I257" i="155"/>
  <c r="H257" i="155"/>
  <c r="G257" i="155"/>
  <c r="F257" i="155"/>
  <c r="E257" i="155"/>
  <c r="P241" i="155"/>
  <c r="O241" i="155"/>
  <c r="N241" i="155"/>
  <c r="M241" i="155"/>
  <c r="L241" i="155"/>
  <c r="K241" i="155"/>
  <c r="J241" i="155"/>
  <c r="I241" i="155"/>
  <c r="H241" i="155"/>
  <c r="G241" i="155"/>
  <c r="F241" i="155"/>
  <c r="E241" i="155"/>
  <c r="P235" i="155"/>
  <c r="O235" i="155"/>
  <c r="N235" i="155"/>
  <c r="M235" i="155"/>
  <c r="L235" i="155"/>
  <c r="K235" i="155"/>
  <c r="J235" i="155"/>
  <c r="I235" i="155"/>
  <c r="H235" i="155"/>
  <c r="G235" i="155"/>
  <c r="F235" i="155"/>
  <c r="E235" i="155"/>
  <c r="P230" i="155"/>
  <c r="O230" i="155"/>
  <c r="N230" i="155"/>
  <c r="M230" i="155"/>
  <c r="L230" i="155"/>
  <c r="K230" i="155"/>
  <c r="J230" i="155"/>
  <c r="I230" i="155"/>
  <c r="H230" i="155"/>
  <c r="G230" i="155"/>
  <c r="F230" i="155"/>
  <c r="E230" i="155"/>
  <c r="P223" i="155"/>
  <c r="O223" i="155"/>
  <c r="N223" i="155"/>
  <c r="M223" i="155"/>
  <c r="L223" i="155"/>
  <c r="K223" i="155"/>
  <c r="J223" i="155"/>
  <c r="I223" i="155"/>
  <c r="H223" i="155"/>
  <c r="G223" i="155"/>
  <c r="F223" i="155"/>
  <c r="E223" i="155"/>
  <c r="P205" i="155"/>
  <c r="O205" i="155"/>
  <c r="N205" i="155"/>
  <c r="M205" i="155"/>
  <c r="L205" i="155"/>
  <c r="K205" i="155"/>
  <c r="J205" i="155"/>
  <c r="I205" i="155"/>
  <c r="H205" i="155"/>
  <c r="G205" i="155"/>
  <c r="F205" i="155"/>
  <c r="E205" i="155"/>
  <c r="P196" i="155"/>
  <c r="O196" i="155"/>
  <c r="N196" i="155"/>
  <c r="M196" i="155"/>
  <c r="L196" i="155"/>
  <c r="K196" i="155"/>
  <c r="J196" i="155"/>
  <c r="I196" i="155"/>
  <c r="H196" i="155"/>
  <c r="G196" i="155"/>
  <c r="F196" i="155"/>
  <c r="E196" i="155"/>
  <c r="Q177" i="155"/>
  <c r="N177" i="146" s="1"/>
  <c r="P177" i="155"/>
  <c r="O177" i="155"/>
  <c r="N177" i="155"/>
  <c r="M177" i="155"/>
  <c r="L177" i="155"/>
  <c r="K177" i="155"/>
  <c r="J177" i="155"/>
  <c r="I177" i="155"/>
  <c r="H177" i="155"/>
  <c r="G177" i="155"/>
  <c r="F177" i="155"/>
  <c r="E177" i="155"/>
  <c r="P173" i="155"/>
  <c r="O173" i="155"/>
  <c r="N173" i="155"/>
  <c r="M173" i="155"/>
  <c r="L173" i="155"/>
  <c r="K173" i="155"/>
  <c r="J173" i="155"/>
  <c r="I173" i="155"/>
  <c r="H173" i="155"/>
  <c r="G173" i="155"/>
  <c r="F173" i="155"/>
  <c r="E173" i="155"/>
  <c r="P169" i="155"/>
  <c r="O169" i="155"/>
  <c r="N169" i="155"/>
  <c r="M169" i="155"/>
  <c r="L169" i="155"/>
  <c r="K169" i="155"/>
  <c r="J169" i="155"/>
  <c r="I169" i="155"/>
  <c r="H169" i="155"/>
  <c r="G169" i="155"/>
  <c r="F169" i="155"/>
  <c r="E169" i="155"/>
  <c r="P153" i="155"/>
  <c r="O153" i="155"/>
  <c r="N153" i="155"/>
  <c r="M153" i="155"/>
  <c r="L153" i="155"/>
  <c r="K153" i="155"/>
  <c r="J153" i="155"/>
  <c r="I153" i="155"/>
  <c r="H153" i="155"/>
  <c r="G153" i="155"/>
  <c r="F153" i="155"/>
  <c r="E153" i="155"/>
  <c r="P147" i="155"/>
  <c r="O147" i="155"/>
  <c r="N147" i="155"/>
  <c r="M147" i="155"/>
  <c r="L147" i="155"/>
  <c r="K147" i="155"/>
  <c r="J147" i="155"/>
  <c r="I147" i="155"/>
  <c r="H147" i="155"/>
  <c r="G147" i="155"/>
  <c r="F147" i="155"/>
  <c r="E147" i="155"/>
  <c r="P142" i="155"/>
  <c r="O142" i="155"/>
  <c r="N142" i="155"/>
  <c r="M142" i="155"/>
  <c r="L142" i="155"/>
  <c r="K142" i="155"/>
  <c r="J142" i="155"/>
  <c r="I142" i="155"/>
  <c r="H142" i="155"/>
  <c r="G142" i="155"/>
  <c r="F142" i="155"/>
  <c r="E142" i="155"/>
  <c r="P135" i="155"/>
  <c r="O135" i="155"/>
  <c r="N135" i="155"/>
  <c r="M135" i="155"/>
  <c r="L135" i="155"/>
  <c r="K135" i="155"/>
  <c r="J135" i="155"/>
  <c r="I135" i="155"/>
  <c r="H135" i="155"/>
  <c r="G135" i="155"/>
  <c r="F135" i="155"/>
  <c r="E135" i="155"/>
  <c r="P117" i="155"/>
  <c r="O117" i="155"/>
  <c r="N117" i="155"/>
  <c r="M117" i="155"/>
  <c r="L117" i="155"/>
  <c r="K117" i="155"/>
  <c r="J117" i="155"/>
  <c r="I117" i="155"/>
  <c r="H117" i="155"/>
  <c r="G117" i="155"/>
  <c r="F117" i="155"/>
  <c r="E117" i="155"/>
  <c r="P108" i="155"/>
  <c r="O108" i="155"/>
  <c r="N108" i="155"/>
  <c r="M108" i="155"/>
  <c r="L108" i="155"/>
  <c r="K108" i="155"/>
  <c r="J108" i="155"/>
  <c r="I108" i="155"/>
  <c r="H108" i="155"/>
  <c r="G108" i="155"/>
  <c r="F108" i="155"/>
  <c r="E108" i="155"/>
  <c r="Q90" i="155"/>
  <c r="Q89" i="155"/>
  <c r="Q88" i="155"/>
  <c r="P88" i="155"/>
  <c r="O88" i="155"/>
  <c r="N88" i="155"/>
  <c r="M88" i="155"/>
  <c r="L88" i="155"/>
  <c r="K88" i="155"/>
  <c r="J88" i="155"/>
  <c r="I88" i="155"/>
  <c r="H88" i="155"/>
  <c r="G88" i="155"/>
  <c r="F88" i="155"/>
  <c r="E88" i="155"/>
  <c r="Q87" i="155"/>
  <c r="P87" i="155"/>
  <c r="O87" i="155"/>
  <c r="O89" i="155" s="1"/>
  <c r="N87" i="155"/>
  <c r="M87" i="155"/>
  <c r="L87" i="155"/>
  <c r="K87" i="155"/>
  <c r="J87" i="155"/>
  <c r="I87" i="155"/>
  <c r="H87" i="155"/>
  <c r="G87" i="155"/>
  <c r="F87" i="155"/>
  <c r="E87" i="155"/>
  <c r="Q85" i="155"/>
  <c r="Q83" i="155"/>
  <c r="P83" i="155"/>
  <c r="P85" i="155" s="1"/>
  <c r="O83" i="155"/>
  <c r="O85" i="155" s="1"/>
  <c r="N83" i="155"/>
  <c r="N85" i="155" s="1"/>
  <c r="M83" i="155"/>
  <c r="M85" i="155" s="1"/>
  <c r="L83" i="155"/>
  <c r="L85" i="155" s="1"/>
  <c r="K83" i="155"/>
  <c r="K85" i="155" s="1"/>
  <c r="J83" i="155"/>
  <c r="J85" i="155" s="1"/>
  <c r="I83" i="155"/>
  <c r="I85" i="155" s="1"/>
  <c r="H83" i="155"/>
  <c r="H85" i="155" s="1"/>
  <c r="G83" i="155"/>
  <c r="G85" i="155" s="1"/>
  <c r="F83" i="155"/>
  <c r="F85" i="155" s="1"/>
  <c r="E83" i="155"/>
  <c r="E85" i="155" s="1"/>
  <c r="Q81" i="155"/>
  <c r="Q80" i="155"/>
  <c r="P80" i="155"/>
  <c r="O80" i="155"/>
  <c r="N80" i="155"/>
  <c r="M80" i="155"/>
  <c r="L80" i="155"/>
  <c r="K80" i="155"/>
  <c r="J80" i="155"/>
  <c r="I80" i="155"/>
  <c r="H80" i="155"/>
  <c r="G80" i="155"/>
  <c r="F80" i="155"/>
  <c r="E80" i="155"/>
  <c r="Q79" i="155"/>
  <c r="P79" i="155"/>
  <c r="O79" i="155"/>
  <c r="N79" i="155"/>
  <c r="M79" i="155"/>
  <c r="L79" i="155"/>
  <c r="K79" i="155"/>
  <c r="J79" i="155"/>
  <c r="I79" i="155"/>
  <c r="H79" i="155"/>
  <c r="G79" i="155"/>
  <c r="F79" i="155"/>
  <c r="E79" i="155"/>
  <c r="Q78" i="155"/>
  <c r="P78" i="155"/>
  <c r="O78" i="155"/>
  <c r="N78" i="155"/>
  <c r="M78" i="155"/>
  <c r="L78" i="155"/>
  <c r="K78" i="155"/>
  <c r="J78" i="155"/>
  <c r="I78" i="155"/>
  <c r="H78" i="155"/>
  <c r="G78" i="155"/>
  <c r="F78" i="155"/>
  <c r="E78" i="155"/>
  <c r="Q77" i="155"/>
  <c r="P77" i="155"/>
  <c r="O77" i="155"/>
  <c r="N77" i="155"/>
  <c r="M77" i="155"/>
  <c r="L77" i="155"/>
  <c r="K77" i="155"/>
  <c r="J77" i="155"/>
  <c r="I77" i="155"/>
  <c r="H77" i="155"/>
  <c r="G77" i="155"/>
  <c r="F77" i="155"/>
  <c r="E77" i="155"/>
  <c r="Q76" i="155"/>
  <c r="P76" i="155"/>
  <c r="O76" i="155"/>
  <c r="N76" i="155"/>
  <c r="M76" i="155"/>
  <c r="L76" i="155"/>
  <c r="K76" i="155"/>
  <c r="J76" i="155"/>
  <c r="I76" i="155"/>
  <c r="H76" i="155"/>
  <c r="G76" i="155"/>
  <c r="F76" i="155"/>
  <c r="E76" i="155"/>
  <c r="Q75" i="155"/>
  <c r="P75" i="155"/>
  <c r="O75" i="155"/>
  <c r="N75" i="155"/>
  <c r="M75" i="155"/>
  <c r="L75" i="155"/>
  <c r="K75" i="155"/>
  <c r="J75" i="155"/>
  <c r="I75" i="155"/>
  <c r="H75" i="155"/>
  <c r="G75" i="155"/>
  <c r="F75" i="155"/>
  <c r="E75" i="155"/>
  <c r="Q74" i="155"/>
  <c r="P74" i="155"/>
  <c r="O74" i="155"/>
  <c r="N74" i="155"/>
  <c r="M74" i="155"/>
  <c r="L74" i="155"/>
  <c r="K74" i="155"/>
  <c r="J74" i="155"/>
  <c r="I74" i="155"/>
  <c r="H74" i="155"/>
  <c r="G74" i="155"/>
  <c r="F74" i="155"/>
  <c r="E74" i="155"/>
  <c r="Q73" i="155"/>
  <c r="P73" i="155"/>
  <c r="O73" i="155"/>
  <c r="N73" i="155"/>
  <c r="M73" i="155"/>
  <c r="L73" i="155"/>
  <c r="K73" i="155"/>
  <c r="J73" i="155"/>
  <c r="I73" i="155"/>
  <c r="H73" i="155"/>
  <c r="G73" i="155"/>
  <c r="F73" i="155"/>
  <c r="E73" i="155"/>
  <c r="Q72" i="155"/>
  <c r="P72" i="155"/>
  <c r="O72" i="155"/>
  <c r="N72" i="155"/>
  <c r="M72" i="155"/>
  <c r="L72" i="155"/>
  <c r="K72" i="155"/>
  <c r="J72" i="155"/>
  <c r="I72" i="155"/>
  <c r="H72" i="155"/>
  <c r="G72" i="155"/>
  <c r="F72" i="155"/>
  <c r="E72" i="155"/>
  <c r="Q71" i="155"/>
  <c r="P71" i="155"/>
  <c r="O71" i="155"/>
  <c r="N71" i="155"/>
  <c r="M71" i="155"/>
  <c r="L71" i="155"/>
  <c r="K71" i="155"/>
  <c r="J71" i="155"/>
  <c r="I71" i="155"/>
  <c r="H71" i="155"/>
  <c r="G71" i="155"/>
  <c r="F71" i="155"/>
  <c r="E71" i="155"/>
  <c r="Q70" i="155"/>
  <c r="P70" i="155"/>
  <c r="O70" i="155"/>
  <c r="N70" i="155"/>
  <c r="M70" i="155"/>
  <c r="L70" i="155"/>
  <c r="K70" i="155"/>
  <c r="J70" i="155"/>
  <c r="I70" i="155"/>
  <c r="H70" i="155"/>
  <c r="G70" i="155"/>
  <c r="F70" i="155"/>
  <c r="E70" i="155"/>
  <c r="Q69" i="155"/>
  <c r="P69" i="155"/>
  <c r="O69" i="155"/>
  <c r="N69" i="155"/>
  <c r="M69" i="155"/>
  <c r="L69" i="155"/>
  <c r="K69" i="155"/>
  <c r="J69" i="155"/>
  <c r="I69" i="155"/>
  <c r="H69" i="155"/>
  <c r="G69" i="155"/>
  <c r="F69" i="155"/>
  <c r="E69" i="155"/>
  <c r="Q68" i="155"/>
  <c r="P68" i="155"/>
  <c r="O68" i="155"/>
  <c r="N68" i="155"/>
  <c r="M68" i="155"/>
  <c r="L68" i="155"/>
  <c r="K68" i="155"/>
  <c r="J68" i="155"/>
  <c r="I68" i="155"/>
  <c r="H68" i="155"/>
  <c r="G68" i="155"/>
  <c r="F68" i="155"/>
  <c r="E68" i="155"/>
  <c r="Q67" i="155"/>
  <c r="P67" i="155"/>
  <c r="O67" i="155"/>
  <c r="N67" i="155"/>
  <c r="M67" i="155"/>
  <c r="L67" i="155"/>
  <c r="K67" i="155"/>
  <c r="J67" i="155"/>
  <c r="I67" i="155"/>
  <c r="H67" i="155"/>
  <c r="G67" i="155"/>
  <c r="F67" i="155"/>
  <c r="E67" i="155"/>
  <c r="Q65" i="155"/>
  <c r="Q64" i="155"/>
  <c r="P64" i="155"/>
  <c r="O64" i="155"/>
  <c r="N64" i="155"/>
  <c r="M64" i="155"/>
  <c r="L64" i="155"/>
  <c r="K64" i="155"/>
  <c r="J64" i="155"/>
  <c r="I64" i="155"/>
  <c r="H64" i="155"/>
  <c r="G64" i="155"/>
  <c r="F64" i="155"/>
  <c r="E64" i="155"/>
  <c r="Q63" i="155"/>
  <c r="P63" i="155"/>
  <c r="O63" i="155"/>
  <c r="N63" i="155"/>
  <c r="M63" i="155"/>
  <c r="L63" i="155"/>
  <c r="K63" i="155"/>
  <c r="J63" i="155"/>
  <c r="I63" i="155"/>
  <c r="H63" i="155"/>
  <c r="G63" i="155"/>
  <c r="F63" i="155"/>
  <c r="E63" i="155"/>
  <c r="Q62" i="155"/>
  <c r="P62" i="155"/>
  <c r="O62" i="155"/>
  <c r="N62" i="155"/>
  <c r="M62" i="155"/>
  <c r="L62" i="155"/>
  <c r="K62" i="155"/>
  <c r="J62" i="155"/>
  <c r="I62" i="155"/>
  <c r="H62" i="155"/>
  <c r="G62" i="155"/>
  <c r="F62" i="155"/>
  <c r="E62" i="155"/>
  <c r="Q61" i="155"/>
  <c r="P61" i="155"/>
  <c r="O61" i="155"/>
  <c r="N61" i="155"/>
  <c r="M61" i="155"/>
  <c r="L61" i="155"/>
  <c r="K61" i="155"/>
  <c r="J61" i="155"/>
  <c r="I61" i="155"/>
  <c r="H61" i="155"/>
  <c r="G61" i="155"/>
  <c r="F61" i="155"/>
  <c r="E61" i="155"/>
  <c r="Q58" i="155"/>
  <c r="P58" i="155"/>
  <c r="O58" i="155"/>
  <c r="N58" i="155"/>
  <c r="M58" i="155"/>
  <c r="L58" i="155"/>
  <c r="K58" i="155"/>
  <c r="J58" i="155"/>
  <c r="I58" i="155"/>
  <c r="H58" i="155"/>
  <c r="G58" i="155"/>
  <c r="F58" i="155"/>
  <c r="E58" i="155"/>
  <c r="Q57" i="155"/>
  <c r="P57" i="155"/>
  <c r="O57" i="155"/>
  <c r="N57" i="155"/>
  <c r="M57" i="155"/>
  <c r="L57" i="155"/>
  <c r="K57" i="155"/>
  <c r="J57" i="155"/>
  <c r="I57" i="155"/>
  <c r="H57" i="155"/>
  <c r="G57" i="155"/>
  <c r="F57" i="155"/>
  <c r="E57" i="155"/>
  <c r="Q54" i="155"/>
  <c r="Q53" i="155"/>
  <c r="P53" i="155"/>
  <c r="O53" i="155"/>
  <c r="N53" i="155"/>
  <c r="M53" i="155"/>
  <c r="L53" i="155"/>
  <c r="K53" i="155"/>
  <c r="J53" i="155"/>
  <c r="I53" i="155"/>
  <c r="H53" i="155"/>
  <c r="G53" i="155"/>
  <c r="F53" i="155"/>
  <c r="E53" i="155"/>
  <c r="Q52" i="155"/>
  <c r="P52" i="155"/>
  <c r="O52" i="155"/>
  <c r="N52" i="155"/>
  <c r="M52" i="155"/>
  <c r="L52" i="155"/>
  <c r="K52" i="155"/>
  <c r="J52" i="155"/>
  <c r="I52" i="155"/>
  <c r="H52" i="155"/>
  <c r="G52" i="155"/>
  <c r="F52" i="155"/>
  <c r="E52" i="155"/>
  <c r="Q51" i="155"/>
  <c r="P51" i="155"/>
  <c r="O51" i="155"/>
  <c r="N51" i="155"/>
  <c r="M51" i="155"/>
  <c r="L51" i="155"/>
  <c r="K51" i="155"/>
  <c r="J51" i="155"/>
  <c r="I51" i="155"/>
  <c r="H51" i="155"/>
  <c r="G51" i="155"/>
  <c r="F51" i="155"/>
  <c r="E51" i="155"/>
  <c r="Q50" i="155"/>
  <c r="P50" i="155"/>
  <c r="O50" i="155"/>
  <c r="N50" i="155"/>
  <c r="M50" i="155"/>
  <c r="L50" i="155"/>
  <c r="K50" i="155"/>
  <c r="J50" i="155"/>
  <c r="I50" i="155"/>
  <c r="H50" i="155"/>
  <c r="G50" i="155"/>
  <c r="F50" i="155"/>
  <c r="E50" i="155"/>
  <c r="Q49" i="155"/>
  <c r="P49" i="155"/>
  <c r="O49" i="155"/>
  <c r="N49" i="155"/>
  <c r="M49" i="155"/>
  <c r="L49" i="155"/>
  <c r="K49" i="155"/>
  <c r="J49" i="155"/>
  <c r="I49" i="155"/>
  <c r="H49" i="155"/>
  <c r="G49" i="155"/>
  <c r="F49" i="155"/>
  <c r="E49" i="155"/>
  <c r="Q46" i="155"/>
  <c r="P46" i="155"/>
  <c r="O46" i="155"/>
  <c r="N46" i="155"/>
  <c r="M46" i="155"/>
  <c r="L46" i="155"/>
  <c r="K46" i="155"/>
  <c r="J46" i="155"/>
  <c r="I46" i="155"/>
  <c r="H46" i="155"/>
  <c r="G46" i="155"/>
  <c r="F46" i="155"/>
  <c r="E46" i="155"/>
  <c r="Q45" i="155"/>
  <c r="P45" i="155"/>
  <c r="O45" i="155"/>
  <c r="N45" i="155"/>
  <c r="M45" i="155"/>
  <c r="L45" i="155"/>
  <c r="K45" i="155"/>
  <c r="J45" i="155"/>
  <c r="I45" i="155"/>
  <c r="H45" i="155"/>
  <c r="G45" i="155"/>
  <c r="F45" i="155"/>
  <c r="E45" i="155"/>
  <c r="Q44" i="155"/>
  <c r="P44" i="155"/>
  <c r="O44" i="155"/>
  <c r="N44" i="155"/>
  <c r="M44" i="155"/>
  <c r="L44" i="155"/>
  <c r="K44" i="155"/>
  <c r="J44" i="155"/>
  <c r="I44" i="155"/>
  <c r="H44" i="155"/>
  <c r="G44" i="155"/>
  <c r="F44" i="155"/>
  <c r="E44" i="155"/>
  <c r="Q43" i="155"/>
  <c r="P43" i="155"/>
  <c r="O43" i="155"/>
  <c r="N43" i="155"/>
  <c r="M43" i="155"/>
  <c r="L43" i="155"/>
  <c r="K43" i="155"/>
  <c r="J43" i="155"/>
  <c r="I43" i="155"/>
  <c r="H43" i="155"/>
  <c r="G43" i="155"/>
  <c r="F43" i="155"/>
  <c r="E43" i="155"/>
  <c r="Q42" i="155"/>
  <c r="P42" i="155"/>
  <c r="O42" i="155"/>
  <c r="N42" i="155"/>
  <c r="M42" i="155"/>
  <c r="L42" i="155"/>
  <c r="K42" i="155"/>
  <c r="J42" i="155"/>
  <c r="I42" i="155"/>
  <c r="H42" i="155"/>
  <c r="G42" i="155"/>
  <c r="F42" i="155"/>
  <c r="E42" i="155"/>
  <c r="Q41" i="155"/>
  <c r="P41" i="155"/>
  <c r="O41" i="155"/>
  <c r="N41" i="155"/>
  <c r="M41" i="155"/>
  <c r="L41" i="155"/>
  <c r="K41" i="155"/>
  <c r="J41" i="155"/>
  <c r="I41" i="155"/>
  <c r="H41" i="155"/>
  <c r="G41" i="155"/>
  <c r="F41" i="155"/>
  <c r="E41" i="155"/>
  <c r="Q40" i="155"/>
  <c r="P40" i="155"/>
  <c r="O40" i="155"/>
  <c r="N40" i="155"/>
  <c r="M40" i="155"/>
  <c r="L40" i="155"/>
  <c r="K40" i="155"/>
  <c r="J40" i="155"/>
  <c r="I40" i="155"/>
  <c r="H40" i="155"/>
  <c r="G40" i="155"/>
  <c r="F40" i="155"/>
  <c r="E40" i="155"/>
  <c r="Q39" i="155"/>
  <c r="P39" i="155"/>
  <c r="O39" i="155"/>
  <c r="N39" i="155"/>
  <c r="M39" i="155"/>
  <c r="L39" i="155"/>
  <c r="K39" i="155"/>
  <c r="J39" i="155"/>
  <c r="I39" i="155"/>
  <c r="H39" i="155"/>
  <c r="G39" i="155"/>
  <c r="F39" i="155"/>
  <c r="E39" i="155"/>
  <c r="Q38" i="155"/>
  <c r="P38" i="155"/>
  <c r="O38" i="155"/>
  <c r="N38" i="155"/>
  <c r="M38" i="155"/>
  <c r="L38" i="155"/>
  <c r="K38" i="155"/>
  <c r="J38" i="155"/>
  <c r="I38" i="155"/>
  <c r="H38" i="155"/>
  <c r="G38" i="155"/>
  <c r="F38" i="155"/>
  <c r="E38" i="155"/>
  <c r="Q37" i="155"/>
  <c r="P37" i="155"/>
  <c r="O37" i="155"/>
  <c r="N37" i="155"/>
  <c r="M37" i="155"/>
  <c r="L37" i="155"/>
  <c r="K37" i="155"/>
  <c r="J37" i="155"/>
  <c r="I37" i="155"/>
  <c r="H37" i="155"/>
  <c r="G37" i="155"/>
  <c r="F37" i="155"/>
  <c r="E37" i="155"/>
  <c r="Q36" i="155"/>
  <c r="P36" i="155"/>
  <c r="O36" i="155"/>
  <c r="N36" i="155"/>
  <c r="M36" i="155"/>
  <c r="L36" i="155"/>
  <c r="K36" i="155"/>
  <c r="J36" i="155"/>
  <c r="I36" i="155"/>
  <c r="H36" i="155"/>
  <c r="G36" i="155"/>
  <c r="F36" i="155"/>
  <c r="E36" i="155"/>
  <c r="Q35" i="155"/>
  <c r="P35" i="155"/>
  <c r="O35" i="155"/>
  <c r="N35" i="155"/>
  <c r="M35" i="155"/>
  <c r="L35" i="155"/>
  <c r="K35" i="155"/>
  <c r="J35" i="155"/>
  <c r="I35" i="155"/>
  <c r="H35" i="155"/>
  <c r="G35" i="155"/>
  <c r="F35" i="155"/>
  <c r="E35" i="155"/>
  <c r="Q34" i="155"/>
  <c r="P34" i="155"/>
  <c r="O34" i="155"/>
  <c r="N34" i="155"/>
  <c r="M34" i="155"/>
  <c r="L34" i="155"/>
  <c r="K34" i="155"/>
  <c r="J34" i="155"/>
  <c r="I34" i="155"/>
  <c r="H34" i="155"/>
  <c r="G34" i="155"/>
  <c r="F34" i="155"/>
  <c r="E34" i="155"/>
  <c r="Q33" i="155"/>
  <c r="P33" i="155"/>
  <c r="O33" i="155"/>
  <c r="N33" i="155"/>
  <c r="M33" i="155"/>
  <c r="L33" i="155"/>
  <c r="K33" i="155"/>
  <c r="J33" i="155"/>
  <c r="I33" i="155"/>
  <c r="H33" i="155"/>
  <c r="G33" i="155"/>
  <c r="F33" i="155"/>
  <c r="E33" i="155"/>
  <c r="Q29" i="155"/>
  <c r="Q28" i="155"/>
  <c r="P28" i="155"/>
  <c r="O28" i="155"/>
  <c r="N28" i="155"/>
  <c r="M28" i="155"/>
  <c r="L28" i="155"/>
  <c r="K28" i="155"/>
  <c r="J28" i="155"/>
  <c r="I28" i="155"/>
  <c r="H28" i="155"/>
  <c r="G28" i="155"/>
  <c r="F28" i="155"/>
  <c r="E28" i="155"/>
  <c r="Q27" i="155"/>
  <c r="P27" i="155"/>
  <c r="O27" i="155"/>
  <c r="N27" i="155"/>
  <c r="M27" i="155"/>
  <c r="L27" i="155"/>
  <c r="K27" i="155"/>
  <c r="J27" i="155"/>
  <c r="I27" i="155"/>
  <c r="H27" i="155"/>
  <c r="G27" i="155"/>
  <c r="F27" i="155"/>
  <c r="E27" i="155"/>
  <c r="Q26" i="155"/>
  <c r="P26" i="155"/>
  <c r="O26" i="155"/>
  <c r="N26" i="155"/>
  <c r="M26" i="155"/>
  <c r="L26" i="155"/>
  <c r="K26" i="155"/>
  <c r="J26" i="155"/>
  <c r="I26" i="155"/>
  <c r="H26" i="155"/>
  <c r="G26" i="155"/>
  <c r="F26" i="155"/>
  <c r="E26" i="155"/>
  <c r="Q25" i="155"/>
  <c r="P25" i="155"/>
  <c r="O25" i="155"/>
  <c r="N25" i="155"/>
  <c r="M25" i="155"/>
  <c r="L25" i="155"/>
  <c r="K25" i="155"/>
  <c r="J25" i="155"/>
  <c r="I25" i="155"/>
  <c r="H25" i="155"/>
  <c r="G25" i="155"/>
  <c r="F25" i="155"/>
  <c r="E25" i="155"/>
  <c r="Q24" i="155"/>
  <c r="P24" i="155"/>
  <c r="O24" i="155"/>
  <c r="N24" i="155"/>
  <c r="M24" i="155"/>
  <c r="L24" i="155"/>
  <c r="K24" i="155"/>
  <c r="J24" i="155"/>
  <c r="I24" i="155"/>
  <c r="H24" i="155"/>
  <c r="G24" i="155"/>
  <c r="F24" i="155"/>
  <c r="E24" i="155"/>
  <c r="Q23" i="155"/>
  <c r="P23" i="155"/>
  <c r="O23" i="155"/>
  <c r="N23" i="155"/>
  <c r="M23" i="155"/>
  <c r="L23" i="155"/>
  <c r="K23" i="155"/>
  <c r="J23" i="155"/>
  <c r="I23" i="155"/>
  <c r="H23" i="155"/>
  <c r="G23" i="155"/>
  <c r="F23" i="155"/>
  <c r="E23" i="155"/>
  <c r="Q22" i="155"/>
  <c r="P22" i="155"/>
  <c r="O22" i="155"/>
  <c r="N22" i="155"/>
  <c r="M22" i="155"/>
  <c r="L22" i="155"/>
  <c r="K22" i="155"/>
  <c r="J22" i="155"/>
  <c r="I22" i="155"/>
  <c r="H22" i="155"/>
  <c r="G22" i="155"/>
  <c r="F22" i="155"/>
  <c r="E22" i="155"/>
  <c r="Q20" i="155"/>
  <c r="Q19" i="155"/>
  <c r="P19" i="155"/>
  <c r="O19" i="155"/>
  <c r="N19" i="155"/>
  <c r="M19" i="155"/>
  <c r="L19" i="155"/>
  <c r="K19" i="155"/>
  <c r="J19" i="155"/>
  <c r="I19" i="155"/>
  <c r="H19" i="155"/>
  <c r="G19" i="155"/>
  <c r="F19" i="155"/>
  <c r="E19" i="155"/>
  <c r="Q18" i="155"/>
  <c r="P18" i="155"/>
  <c r="O18" i="155"/>
  <c r="N18" i="155"/>
  <c r="M18" i="155"/>
  <c r="L18" i="155"/>
  <c r="K18" i="155"/>
  <c r="J18" i="155"/>
  <c r="I18" i="155"/>
  <c r="H18" i="155"/>
  <c r="G18" i="155"/>
  <c r="F18" i="155"/>
  <c r="E18" i="155"/>
  <c r="Q17" i="155"/>
  <c r="P17" i="155"/>
  <c r="O17" i="155"/>
  <c r="N17" i="155"/>
  <c r="M17" i="155"/>
  <c r="L17" i="155"/>
  <c r="K17" i="155"/>
  <c r="J17" i="155"/>
  <c r="I17" i="155"/>
  <c r="H17" i="155"/>
  <c r="G17" i="155"/>
  <c r="F17" i="155"/>
  <c r="E17" i="155"/>
  <c r="Q16" i="155"/>
  <c r="P16" i="155"/>
  <c r="O16" i="155"/>
  <c r="N16" i="155"/>
  <c r="M16" i="155"/>
  <c r="L16" i="155"/>
  <c r="K16" i="155"/>
  <c r="J16" i="155"/>
  <c r="I16" i="155"/>
  <c r="H16" i="155"/>
  <c r="G16" i="155"/>
  <c r="F16" i="155"/>
  <c r="E16" i="155"/>
  <c r="Q15" i="155"/>
  <c r="P15" i="155"/>
  <c r="O15" i="155"/>
  <c r="N15" i="155"/>
  <c r="M15" i="155"/>
  <c r="L15" i="155"/>
  <c r="K15" i="155"/>
  <c r="J15" i="155"/>
  <c r="I15" i="155"/>
  <c r="H15" i="155"/>
  <c r="G15" i="155"/>
  <c r="F15" i="155"/>
  <c r="E15" i="155"/>
  <c r="Q14" i="155"/>
  <c r="P14" i="155"/>
  <c r="O14" i="155"/>
  <c r="N14" i="155"/>
  <c r="M14" i="155"/>
  <c r="L14" i="155"/>
  <c r="K14" i="155"/>
  <c r="J14" i="155"/>
  <c r="I14" i="155"/>
  <c r="H14" i="155"/>
  <c r="G14" i="155"/>
  <c r="F14" i="155"/>
  <c r="E14" i="155"/>
  <c r="Q13" i="155"/>
  <c r="P13" i="155"/>
  <c r="O13" i="155"/>
  <c r="N13" i="155"/>
  <c r="M13" i="155"/>
  <c r="L13" i="155"/>
  <c r="K13" i="155"/>
  <c r="J13" i="155"/>
  <c r="I13" i="155"/>
  <c r="H13" i="155"/>
  <c r="G13" i="155"/>
  <c r="F13" i="155"/>
  <c r="E13" i="155"/>
  <c r="Q12" i="155"/>
  <c r="P12" i="155"/>
  <c r="O12" i="155"/>
  <c r="N12" i="155"/>
  <c r="M12" i="155"/>
  <c r="L12" i="155"/>
  <c r="K12" i="155"/>
  <c r="J12" i="155"/>
  <c r="I12" i="155"/>
  <c r="H12" i="155"/>
  <c r="G12" i="155"/>
  <c r="F12" i="155"/>
  <c r="E12" i="155"/>
  <c r="Q11" i="155"/>
  <c r="P11" i="155"/>
  <c r="O11" i="155"/>
  <c r="N11" i="155"/>
  <c r="M11" i="155"/>
  <c r="L11" i="155"/>
  <c r="K11" i="155"/>
  <c r="J11" i="155"/>
  <c r="I11" i="155"/>
  <c r="H11" i="155"/>
  <c r="G11" i="155"/>
  <c r="F11" i="155"/>
  <c r="E11" i="155"/>
  <c r="Q265" i="154"/>
  <c r="M265" i="146" s="1"/>
  <c r="P265" i="154"/>
  <c r="O265" i="154"/>
  <c r="N265" i="154"/>
  <c r="M265" i="154"/>
  <c r="L265" i="154"/>
  <c r="K265" i="154"/>
  <c r="J265" i="154"/>
  <c r="I265" i="154"/>
  <c r="H265" i="154"/>
  <c r="G265" i="154"/>
  <c r="F265" i="154"/>
  <c r="E265" i="154"/>
  <c r="P261" i="154"/>
  <c r="O261" i="154"/>
  <c r="N261" i="154"/>
  <c r="M261" i="154"/>
  <c r="L261" i="154"/>
  <c r="K261" i="154"/>
  <c r="J261" i="154"/>
  <c r="I261" i="154"/>
  <c r="H261" i="154"/>
  <c r="G261" i="154"/>
  <c r="F261" i="154"/>
  <c r="E261" i="154"/>
  <c r="P257" i="154"/>
  <c r="O257" i="154"/>
  <c r="N257" i="154"/>
  <c r="M257" i="154"/>
  <c r="L257" i="154"/>
  <c r="K257" i="154"/>
  <c r="J257" i="154"/>
  <c r="I257" i="154"/>
  <c r="H257" i="154"/>
  <c r="G257" i="154"/>
  <c r="F257" i="154"/>
  <c r="E257" i="154"/>
  <c r="P241" i="154"/>
  <c r="O241" i="154"/>
  <c r="N241" i="154"/>
  <c r="M241" i="154"/>
  <c r="L241" i="154"/>
  <c r="K241" i="154"/>
  <c r="J241" i="154"/>
  <c r="I241" i="154"/>
  <c r="H241" i="154"/>
  <c r="G241" i="154"/>
  <c r="F241" i="154"/>
  <c r="E241" i="154"/>
  <c r="P235" i="154"/>
  <c r="O235" i="154"/>
  <c r="N235" i="154"/>
  <c r="M235" i="154"/>
  <c r="L235" i="154"/>
  <c r="K235" i="154"/>
  <c r="J235" i="154"/>
  <c r="I235" i="154"/>
  <c r="H235" i="154"/>
  <c r="G235" i="154"/>
  <c r="F235" i="154"/>
  <c r="E235" i="154"/>
  <c r="P230" i="154"/>
  <c r="O230" i="154"/>
  <c r="N230" i="154"/>
  <c r="M230" i="154"/>
  <c r="L230" i="154"/>
  <c r="K230" i="154"/>
  <c r="J230" i="154"/>
  <c r="I230" i="154"/>
  <c r="H230" i="154"/>
  <c r="G230" i="154"/>
  <c r="F230" i="154"/>
  <c r="E230" i="154"/>
  <c r="P223" i="154"/>
  <c r="O223" i="154"/>
  <c r="N223" i="154"/>
  <c r="M223" i="154"/>
  <c r="L223" i="154"/>
  <c r="K223" i="154"/>
  <c r="J223" i="154"/>
  <c r="I223" i="154"/>
  <c r="H223" i="154"/>
  <c r="H231" i="154" s="1"/>
  <c r="G223" i="154"/>
  <c r="F223" i="154"/>
  <c r="E223" i="154"/>
  <c r="P205" i="154"/>
  <c r="O205" i="154"/>
  <c r="N205" i="154"/>
  <c r="M205" i="154"/>
  <c r="L205" i="154"/>
  <c r="K205" i="154"/>
  <c r="J205" i="154"/>
  <c r="I205" i="154"/>
  <c r="H205" i="154"/>
  <c r="G205" i="154"/>
  <c r="F205" i="154"/>
  <c r="E205" i="154"/>
  <c r="P196" i="154"/>
  <c r="O196" i="154"/>
  <c r="N196" i="154"/>
  <c r="M196" i="154"/>
  <c r="L196" i="154"/>
  <c r="K196" i="154"/>
  <c r="J196" i="154"/>
  <c r="I196" i="154"/>
  <c r="H196" i="154"/>
  <c r="G196" i="154"/>
  <c r="F196" i="154"/>
  <c r="E196" i="154"/>
  <c r="Q177" i="154"/>
  <c r="M177" i="146" s="1"/>
  <c r="P177" i="154"/>
  <c r="O177" i="154"/>
  <c r="N177" i="154"/>
  <c r="M177" i="154"/>
  <c r="L177" i="154"/>
  <c r="K177" i="154"/>
  <c r="J177" i="154"/>
  <c r="I177" i="154"/>
  <c r="H177" i="154"/>
  <c r="G177" i="154"/>
  <c r="F177" i="154"/>
  <c r="E177" i="154"/>
  <c r="P173" i="154"/>
  <c r="O173" i="154"/>
  <c r="N173" i="154"/>
  <c r="M173" i="154"/>
  <c r="L173" i="154"/>
  <c r="K173" i="154"/>
  <c r="J173" i="154"/>
  <c r="I173" i="154"/>
  <c r="H173" i="154"/>
  <c r="G173" i="154"/>
  <c r="F173" i="154"/>
  <c r="E173" i="154"/>
  <c r="P169" i="154"/>
  <c r="O169" i="154"/>
  <c r="N169" i="154"/>
  <c r="M169" i="154"/>
  <c r="L169" i="154"/>
  <c r="K169" i="154"/>
  <c r="J169" i="154"/>
  <c r="I169" i="154"/>
  <c r="H169" i="154"/>
  <c r="G169" i="154"/>
  <c r="F169" i="154"/>
  <c r="E169" i="154"/>
  <c r="P153" i="154"/>
  <c r="O153" i="154"/>
  <c r="N153" i="154"/>
  <c r="M153" i="154"/>
  <c r="L153" i="154"/>
  <c r="K153" i="154"/>
  <c r="J153" i="154"/>
  <c r="I153" i="154"/>
  <c r="H153" i="154"/>
  <c r="G153" i="154"/>
  <c r="F153" i="154"/>
  <c r="E153" i="154"/>
  <c r="P147" i="154"/>
  <c r="O147" i="154"/>
  <c r="N147" i="154"/>
  <c r="M147" i="154"/>
  <c r="L147" i="154"/>
  <c r="K147" i="154"/>
  <c r="J147" i="154"/>
  <c r="I147" i="154"/>
  <c r="H147" i="154"/>
  <c r="G147" i="154"/>
  <c r="F147" i="154"/>
  <c r="E147" i="154"/>
  <c r="P142" i="154"/>
  <c r="O142" i="154"/>
  <c r="N142" i="154"/>
  <c r="M142" i="154"/>
  <c r="L142" i="154"/>
  <c r="K142" i="154"/>
  <c r="J142" i="154"/>
  <c r="I142" i="154"/>
  <c r="H142" i="154"/>
  <c r="G142" i="154"/>
  <c r="F142" i="154"/>
  <c r="E142" i="154"/>
  <c r="P135" i="154"/>
  <c r="O135" i="154"/>
  <c r="N135" i="154"/>
  <c r="M135" i="154"/>
  <c r="L135" i="154"/>
  <c r="K135" i="154"/>
  <c r="J135" i="154"/>
  <c r="I135" i="154"/>
  <c r="H135" i="154"/>
  <c r="G135" i="154"/>
  <c r="F135" i="154"/>
  <c r="E135" i="154"/>
  <c r="P117" i="154"/>
  <c r="O117" i="154"/>
  <c r="N117" i="154"/>
  <c r="M117" i="154"/>
  <c r="L117" i="154"/>
  <c r="K117" i="154"/>
  <c r="J117" i="154"/>
  <c r="I117" i="154"/>
  <c r="H117" i="154"/>
  <c r="G117" i="154"/>
  <c r="F117" i="154"/>
  <c r="E117" i="154"/>
  <c r="P108" i="154"/>
  <c r="O108" i="154"/>
  <c r="N108" i="154"/>
  <c r="M108" i="154"/>
  <c r="L108" i="154"/>
  <c r="K108" i="154"/>
  <c r="J108" i="154"/>
  <c r="I108" i="154"/>
  <c r="H108" i="154"/>
  <c r="G108" i="154"/>
  <c r="F108" i="154"/>
  <c r="E108" i="154"/>
  <c r="Q90" i="154"/>
  <c r="Q89" i="154"/>
  <c r="Q88" i="154"/>
  <c r="P88" i="154"/>
  <c r="O88" i="154"/>
  <c r="N88" i="154"/>
  <c r="M88" i="154"/>
  <c r="L88" i="154"/>
  <c r="K88" i="154"/>
  <c r="J88" i="154"/>
  <c r="I88" i="154"/>
  <c r="H88" i="154"/>
  <c r="G88" i="154"/>
  <c r="F88" i="154"/>
  <c r="E88" i="154"/>
  <c r="Q87" i="154"/>
  <c r="P87" i="154"/>
  <c r="O87" i="154"/>
  <c r="O89" i="154" s="1"/>
  <c r="N87" i="154"/>
  <c r="M87" i="154"/>
  <c r="L87" i="154"/>
  <c r="K87" i="154"/>
  <c r="J87" i="154"/>
  <c r="I87" i="154"/>
  <c r="H87" i="154"/>
  <c r="G87" i="154"/>
  <c r="F87" i="154"/>
  <c r="E87" i="154"/>
  <c r="Q85" i="154"/>
  <c r="Q83" i="154"/>
  <c r="P83" i="154"/>
  <c r="P85" i="154" s="1"/>
  <c r="O83" i="154"/>
  <c r="O85" i="154" s="1"/>
  <c r="N83" i="154"/>
  <c r="N85" i="154" s="1"/>
  <c r="M83" i="154"/>
  <c r="M85" i="154" s="1"/>
  <c r="L83" i="154"/>
  <c r="L85" i="154" s="1"/>
  <c r="K83" i="154"/>
  <c r="K85" i="154" s="1"/>
  <c r="J83" i="154"/>
  <c r="J85" i="154" s="1"/>
  <c r="I83" i="154"/>
  <c r="I85" i="154" s="1"/>
  <c r="H83" i="154"/>
  <c r="H85" i="154" s="1"/>
  <c r="G83" i="154"/>
  <c r="G85" i="154" s="1"/>
  <c r="F83" i="154"/>
  <c r="F85" i="154" s="1"/>
  <c r="E83" i="154"/>
  <c r="E85" i="154" s="1"/>
  <c r="Q81" i="154"/>
  <c r="Q80" i="154"/>
  <c r="P80" i="154"/>
  <c r="O80" i="154"/>
  <c r="N80" i="154"/>
  <c r="M80" i="154"/>
  <c r="L80" i="154"/>
  <c r="K80" i="154"/>
  <c r="J80" i="154"/>
  <c r="I80" i="154"/>
  <c r="H80" i="154"/>
  <c r="G80" i="154"/>
  <c r="F80" i="154"/>
  <c r="E80" i="154"/>
  <c r="Q79" i="154"/>
  <c r="P79" i="154"/>
  <c r="O79" i="154"/>
  <c r="N79" i="154"/>
  <c r="M79" i="154"/>
  <c r="L79" i="154"/>
  <c r="K79" i="154"/>
  <c r="J79" i="154"/>
  <c r="I79" i="154"/>
  <c r="H79" i="154"/>
  <c r="G79" i="154"/>
  <c r="F79" i="154"/>
  <c r="E79" i="154"/>
  <c r="Q78" i="154"/>
  <c r="P78" i="154"/>
  <c r="O78" i="154"/>
  <c r="N78" i="154"/>
  <c r="M78" i="154"/>
  <c r="L78" i="154"/>
  <c r="K78" i="154"/>
  <c r="J78" i="154"/>
  <c r="I78" i="154"/>
  <c r="H78" i="154"/>
  <c r="G78" i="154"/>
  <c r="F78" i="154"/>
  <c r="E78" i="154"/>
  <c r="Q77" i="154"/>
  <c r="P77" i="154"/>
  <c r="O77" i="154"/>
  <c r="N77" i="154"/>
  <c r="M77" i="154"/>
  <c r="L77" i="154"/>
  <c r="K77" i="154"/>
  <c r="J77" i="154"/>
  <c r="I77" i="154"/>
  <c r="H77" i="154"/>
  <c r="G77" i="154"/>
  <c r="F77" i="154"/>
  <c r="E77" i="154"/>
  <c r="Q76" i="154"/>
  <c r="P76" i="154"/>
  <c r="O76" i="154"/>
  <c r="N76" i="154"/>
  <c r="M76" i="154"/>
  <c r="L76" i="154"/>
  <c r="K76" i="154"/>
  <c r="J76" i="154"/>
  <c r="I76" i="154"/>
  <c r="H76" i="154"/>
  <c r="G76" i="154"/>
  <c r="F76" i="154"/>
  <c r="E76" i="154"/>
  <c r="Q75" i="154"/>
  <c r="P75" i="154"/>
  <c r="O75" i="154"/>
  <c r="N75" i="154"/>
  <c r="M75" i="154"/>
  <c r="L75" i="154"/>
  <c r="K75" i="154"/>
  <c r="J75" i="154"/>
  <c r="I75" i="154"/>
  <c r="H75" i="154"/>
  <c r="G75" i="154"/>
  <c r="F75" i="154"/>
  <c r="E75" i="154"/>
  <c r="Q74" i="154"/>
  <c r="P74" i="154"/>
  <c r="O74" i="154"/>
  <c r="N74" i="154"/>
  <c r="M74" i="154"/>
  <c r="L74" i="154"/>
  <c r="K74" i="154"/>
  <c r="J74" i="154"/>
  <c r="I74" i="154"/>
  <c r="H74" i="154"/>
  <c r="G74" i="154"/>
  <c r="F74" i="154"/>
  <c r="E74" i="154"/>
  <c r="Q73" i="154"/>
  <c r="P73" i="154"/>
  <c r="O73" i="154"/>
  <c r="N73" i="154"/>
  <c r="M73" i="154"/>
  <c r="L73" i="154"/>
  <c r="K73" i="154"/>
  <c r="J73" i="154"/>
  <c r="I73" i="154"/>
  <c r="H73" i="154"/>
  <c r="G73" i="154"/>
  <c r="F73" i="154"/>
  <c r="E73" i="154"/>
  <c r="Q72" i="154"/>
  <c r="P72" i="154"/>
  <c r="O72" i="154"/>
  <c r="N72" i="154"/>
  <c r="M72" i="154"/>
  <c r="L72" i="154"/>
  <c r="K72" i="154"/>
  <c r="J72" i="154"/>
  <c r="I72" i="154"/>
  <c r="H72" i="154"/>
  <c r="G72" i="154"/>
  <c r="F72" i="154"/>
  <c r="E72" i="154"/>
  <c r="Q71" i="154"/>
  <c r="P71" i="154"/>
  <c r="O71" i="154"/>
  <c r="N71" i="154"/>
  <c r="M71" i="154"/>
  <c r="L71" i="154"/>
  <c r="K71" i="154"/>
  <c r="J71" i="154"/>
  <c r="I71" i="154"/>
  <c r="H71" i="154"/>
  <c r="G71" i="154"/>
  <c r="F71" i="154"/>
  <c r="E71" i="154"/>
  <c r="Q70" i="154"/>
  <c r="P70" i="154"/>
  <c r="O70" i="154"/>
  <c r="N70" i="154"/>
  <c r="M70" i="154"/>
  <c r="L70" i="154"/>
  <c r="K70" i="154"/>
  <c r="J70" i="154"/>
  <c r="I70" i="154"/>
  <c r="H70" i="154"/>
  <c r="G70" i="154"/>
  <c r="F70" i="154"/>
  <c r="E70" i="154"/>
  <c r="Q69" i="154"/>
  <c r="P69" i="154"/>
  <c r="O69" i="154"/>
  <c r="N69" i="154"/>
  <c r="M69" i="154"/>
  <c r="L69" i="154"/>
  <c r="K69" i="154"/>
  <c r="J69" i="154"/>
  <c r="I69" i="154"/>
  <c r="H69" i="154"/>
  <c r="G69" i="154"/>
  <c r="F69" i="154"/>
  <c r="E69" i="154"/>
  <c r="Q68" i="154"/>
  <c r="P68" i="154"/>
  <c r="O68" i="154"/>
  <c r="N68" i="154"/>
  <c r="M68" i="154"/>
  <c r="L68" i="154"/>
  <c r="K68" i="154"/>
  <c r="J68" i="154"/>
  <c r="I68" i="154"/>
  <c r="H68" i="154"/>
  <c r="G68" i="154"/>
  <c r="F68" i="154"/>
  <c r="E68" i="154"/>
  <c r="Q67" i="154"/>
  <c r="P67" i="154"/>
  <c r="O67" i="154"/>
  <c r="N67" i="154"/>
  <c r="M67" i="154"/>
  <c r="L67" i="154"/>
  <c r="K67" i="154"/>
  <c r="J67" i="154"/>
  <c r="I67" i="154"/>
  <c r="H67" i="154"/>
  <c r="G67" i="154"/>
  <c r="F67" i="154"/>
  <c r="E67" i="154"/>
  <c r="Q65" i="154"/>
  <c r="Q64" i="154"/>
  <c r="P64" i="154"/>
  <c r="O64" i="154"/>
  <c r="N64" i="154"/>
  <c r="M64" i="154"/>
  <c r="L64" i="154"/>
  <c r="K64" i="154"/>
  <c r="J64" i="154"/>
  <c r="I64" i="154"/>
  <c r="H64" i="154"/>
  <c r="G64" i="154"/>
  <c r="F64" i="154"/>
  <c r="E64" i="154"/>
  <c r="Q63" i="154"/>
  <c r="P63" i="154"/>
  <c r="O63" i="154"/>
  <c r="N63" i="154"/>
  <c r="M63" i="154"/>
  <c r="L63" i="154"/>
  <c r="K63" i="154"/>
  <c r="J63" i="154"/>
  <c r="I63" i="154"/>
  <c r="H63" i="154"/>
  <c r="G63" i="154"/>
  <c r="F63" i="154"/>
  <c r="E63" i="154"/>
  <c r="Q62" i="154"/>
  <c r="P62" i="154"/>
  <c r="O62" i="154"/>
  <c r="N62" i="154"/>
  <c r="M62" i="154"/>
  <c r="L62" i="154"/>
  <c r="K62" i="154"/>
  <c r="J62" i="154"/>
  <c r="I62" i="154"/>
  <c r="H62" i="154"/>
  <c r="G62" i="154"/>
  <c r="F62" i="154"/>
  <c r="E62" i="154"/>
  <c r="Q61" i="154"/>
  <c r="P61" i="154"/>
  <c r="O61" i="154"/>
  <c r="N61" i="154"/>
  <c r="M61" i="154"/>
  <c r="L61" i="154"/>
  <c r="K61" i="154"/>
  <c r="J61" i="154"/>
  <c r="I61" i="154"/>
  <c r="H61" i="154"/>
  <c r="G61" i="154"/>
  <c r="F61" i="154"/>
  <c r="E61" i="154"/>
  <c r="Q58" i="154"/>
  <c r="P58" i="154"/>
  <c r="O58" i="154"/>
  <c r="N58" i="154"/>
  <c r="M58" i="154"/>
  <c r="L58" i="154"/>
  <c r="K58" i="154"/>
  <c r="J58" i="154"/>
  <c r="I58" i="154"/>
  <c r="H58" i="154"/>
  <c r="G58" i="154"/>
  <c r="F58" i="154"/>
  <c r="E58" i="154"/>
  <c r="Q57" i="154"/>
  <c r="P57" i="154"/>
  <c r="O57" i="154"/>
  <c r="N57" i="154"/>
  <c r="M57" i="154"/>
  <c r="L57" i="154"/>
  <c r="K57" i="154"/>
  <c r="J57" i="154"/>
  <c r="J59" i="154" s="1"/>
  <c r="I57" i="154"/>
  <c r="H57" i="154"/>
  <c r="G57" i="154"/>
  <c r="F57" i="154"/>
  <c r="E57" i="154"/>
  <c r="Q54" i="154"/>
  <c r="Q53" i="154"/>
  <c r="P53" i="154"/>
  <c r="O53" i="154"/>
  <c r="N53" i="154"/>
  <c r="M53" i="154"/>
  <c r="L53" i="154"/>
  <c r="K53" i="154"/>
  <c r="J53" i="154"/>
  <c r="I53" i="154"/>
  <c r="H53" i="154"/>
  <c r="G53" i="154"/>
  <c r="F53" i="154"/>
  <c r="E53" i="154"/>
  <c r="Q52" i="154"/>
  <c r="P52" i="154"/>
  <c r="O52" i="154"/>
  <c r="N52" i="154"/>
  <c r="M52" i="154"/>
  <c r="L52" i="154"/>
  <c r="K52" i="154"/>
  <c r="J52" i="154"/>
  <c r="I52" i="154"/>
  <c r="H52" i="154"/>
  <c r="G52" i="154"/>
  <c r="F52" i="154"/>
  <c r="E52" i="154"/>
  <c r="Q51" i="154"/>
  <c r="P51" i="154"/>
  <c r="O51" i="154"/>
  <c r="N51" i="154"/>
  <c r="M51" i="154"/>
  <c r="L51" i="154"/>
  <c r="K51" i="154"/>
  <c r="J51" i="154"/>
  <c r="I51" i="154"/>
  <c r="H51" i="154"/>
  <c r="G51" i="154"/>
  <c r="F51" i="154"/>
  <c r="E51" i="154"/>
  <c r="Q50" i="154"/>
  <c r="P50" i="154"/>
  <c r="O50" i="154"/>
  <c r="N50" i="154"/>
  <c r="M50" i="154"/>
  <c r="L50" i="154"/>
  <c r="K50" i="154"/>
  <c r="J50" i="154"/>
  <c r="I50" i="154"/>
  <c r="H50" i="154"/>
  <c r="G50" i="154"/>
  <c r="F50" i="154"/>
  <c r="E50" i="154"/>
  <c r="Q49" i="154"/>
  <c r="P49" i="154"/>
  <c r="O49" i="154"/>
  <c r="N49" i="154"/>
  <c r="N54" i="154" s="1"/>
  <c r="M49" i="154"/>
  <c r="L49" i="154"/>
  <c r="K49" i="154"/>
  <c r="J49" i="154"/>
  <c r="I49" i="154"/>
  <c r="H49" i="154"/>
  <c r="G49" i="154"/>
  <c r="F49" i="154"/>
  <c r="E49" i="154"/>
  <c r="Q46" i="154"/>
  <c r="P46" i="154"/>
  <c r="O46" i="154"/>
  <c r="N46" i="154"/>
  <c r="M46" i="154"/>
  <c r="L46" i="154"/>
  <c r="K46" i="154"/>
  <c r="J46" i="154"/>
  <c r="I46" i="154"/>
  <c r="H46" i="154"/>
  <c r="G46" i="154"/>
  <c r="F46" i="154"/>
  <c r="E46" i="154"/>
  <c r="Q45" i="154"/>
  <c r="P45" i="154"/>
  <c r="O45" i="154"/>
  <c r="N45" i="154"/>
  <c r="M45" i="154"/>
  <c r="L45" i="154"/>
  <c r="K45" i="154"/>
  <c r="J45" i="154"/>
  <c r="I45" i="154"/>
  <c r="H45" i="154"/>
  <c r="G45" i="154"/>
  <c r="F45" i="154"/>
  <c r="E45" i="154"/>
  <c r="Q44" i="154"/>
  <c r="P44" i="154"/>
  <c r="O44" i="154"/>
  <c r="N44" i="154"/>
  <c r="M44" i="154"/>
  <c r="L44" i="154"/>
  <c r="K44" i="154"/>
  <c r="J44" i="154"/>
  <c r="I44" i="154"/>
  <c r="H44" i="154"/>
  <c r="G44" i="154"/>
  <c r="F44" i="154"/>
  <c r="E44" i="154"/>
  <c r="Q43" i="154"/>
  <c r="P43" i="154"/>
  <c r="O43" i="154"/>
  <c r="N43" i="154"/>
  <c r="M43" i="154"/>
  <c r="L43" i="154"/>
  <c r="K43" i="154"/>
  <c r="J43" i="154"/>
  <c r="I43" i="154"/>
  <c r="H43" i="154"/>
  <c r="G43" i="154"/>
  <c r="F43" i="154"/>
  <c r="E43" i="154"/>
  <c r="Q42" i="154"/>
  <c r="P42" i="154"/>
  <c r="O42" i="154"/>
  <c r="N42" i="154"/>
  <c r="M42" i="154"/>
  <c r="L42" i="154"/>
  <c r="K42" i="154"/>
  <c r="J42" i="154"/>
  <c r="I42" i="154"/>
  <c r="H42" i="154"/>
  <c r="G42" i="154"/>
  <c r="F42" i="154"/>
  <c r="E42" i="154"/>
  <c r="Q41" i="154"/>
  <c r="P41" i="154"/>
  <c r="O41" i="154"/>
  <c r="N41" i="154"/>
  <c r="M41" i="154"/>
  <c r="L41" i="154"/>
  <c r="K41" i="154"/>
  <c r="J41" i="154"/>
  <c r="I41" i="154"/>
  <c r="H41" i="154"/>
  <c r="G41" i="154"/>
  <c r="F41" i="154"/>
  <c r="E41" i="154"/>
  <c r="Q40" i="154"/>
  <c r="P40" i="154"/>
  <c r="O40" i="154"/>
  <c r="N40" i="154"/>
  <c r="M40" i="154"/>
  <c r="L40" i="154"/>
  <c r="K40" i="154"/>
  <c r="J40" i="154"/>
  <c r="I40" i="154"/>
  <c r="H40" i="154"/>
  <c r="G40" i="154"/>
  <c r="F40" i="154"/>
  <c r="E40" i="154"/>
  <c r="Q39" i="154"/>
  <c r="P39" i="154"/>
  <c r="O39" i="154"/>
  <c r="N39" i="154"/>
  <c r="M39" i="154"/>
  <c r="L39" i="154"/>
  <c r="K39" i="154"/>
  <c r="J39" i="154"/>
  <c r="I39" i="154"/>
  <c r="H39" i="154"/>
  <c r="G39" i="154"/>
  <c r="F39" i="154"/>
  <c r="E39" i="154"/>
  <c r="Q38" i="154"/>
  <c r="P38" i="154"/>
  <c r="O38" i="154"/>
  <c r="N38" i="154"/>
  <c r="M38" i="154"/>
  <c r="L38" i="154"/>
  <c r="K38" i="154"/>
  <c r="J38" i="154"/>
  <c r="I38" i="154"/>
  <c r="H38" i="154"/>
  <c r="G38" i="154"/>
  <c r="F38" i="154"/>
  <c r="E38" i="154"/>
  <c r="Q37" i="154"/>
  <c r="P37" i="154"/>
  <c r="O37" i="154"/>
  <c r="N37" i="154"/>
  <c r="M37" i="154"/>
  <c r="L37" i="154"/>
  <c r="K37" i="154"/>
  <c r="J37" i="154"/>
  <c r="I37" i="154"/>
  <c r="H37" i="154"/>
  <c r="G37" i="154"/>
  <c r="F37" i="154"/>
  <c r="E37" i="154"/>
  <c r="Q36" i="154"/>
  <c r="P36" i="154"/>
  <c r="O36" i="154"/>
  <c r="N36" i="154"/>
  <c r="M36" i="154"/>
  <c r="L36" i="154"/>
  <c r="K36" i="154"/>
  <c r="J36" i="154"/>
  <c r="I36" i="154"/>
  <c r="H36" i="154"/>
  <c r="G36" i="154"/>
  <c r="F36" i="154"/>
  <c r="E36" i="154"/>
  <c r="Q35" i="154"/>
  <c r="P35" i="154"/>
  <c r="O35" i="154"/>
  <c r="N35" i="154"/>
  <c r="M35" i="154"/>
  <c r="L35" i="154"/>
  <c r="K35" i="154"/>
  <c r="J35" i="154"/>
  <c r="I35" i="154"/>
  <c r="H35" i="154"/>
  <c r="G35" i="154"/>
  <c r="F35" i="154"/>
  <c r="E35" i="154"/>
  <c r="Q34" i="154"/>
  <c r="P34" i="154"/>
  <c r="O34" i="154"/>
  <c r="N34" i="154"/>
  <c r="M34" i="154"/>
  <c r="L34" i="154"/>
  <c r="K34" i="154"/>
  <c r="J34" i="154"/>
  <c r="I34" i="154"/>
  <c r="H34" i="154"/>
  <c r="G34" i="154"/>
  <c r="F34" i="154"/>
  <c r="E34" i="154"/>
  <c r="Q33" i="154"/>
  <c r="P33" i="154"/>
  <c r="O33" i="154"/>
  <c r="N33" i="154"/>
  <c r="M33" i="154"/>
  <c r="L33" i="154"/>
  <c r="K33" i="154"/>
  <c r="J33" i="154"/>
  <c r="I33" i="154"/>
  <c r="H33" i="154"/>
  <c r="G33" i="154"/>
  <c r="F33" i="154"/>
  <c r="E33" i="154"/>
  <c r="Q29" i="154"/>
  <c r="Q28" i="154"/>
  <c r="P28" i="154"/>
  <c r="O28" i="154"/>
  <c r="N28" i="154"/>
  <c r="M28" i="154"/>
  <c r="L28" i="154"/>
  <c r="K28" i="154"/>
  <c r="J28" i="154"/>
  <c r="I28" i="154"/>
  <c r="H28" i="154"/>
  <c r="G28" i="154"/>
  <c r="F28" i="154"/>
  <c r="E28" i="154"/>
  <c r="Q27" i="154"/>
  <c r="P27" i="154"/>
  <c r="O27" i="154"/>
  <c r="N27" i="154"/>
  <c r="M27" i="154"/>
  <c r="L27" i="154"/>
  <c r="K27" i="154"/>
  <c r="J27" i="154"/>
  <c r="I27" i="154"/>
  <c r="H27" i="154"/>
  <c r="G27" i="154"/>
  <c r="F27" i="154"/>
  <c r="E27" i="154"/>
  <c r="Q26" i="154"/>
  <c r="P26" i="154"/>
  <c r="O26" i="154"/>
  <c r="N26" i="154"/>
  <c r="M26" i="154"/>
  <c r="L26" i="154"/>
  <c r="K26" i="154"/>
  <c r="J26" i="154"/>
  <c r="I26" i="154"/>
  <c r="H26" i="154"/>
  <c r="G26" i="154"/>
  <c r="F26" i="154"/>
  <c r="E26" i="154"/>
  <c r="Q25" i="154"/>
  <c r="P25" i="154"/>
  <c r="O25" i="154"/>
  <c r="N25" i="154"/>
  <c r="M25" i="154"/>
  <c r="L25" i="154"/>
  <c r="K25" i="154"/>
  <c r="J25" i="154"/>
  <c r="I25" i="154"/>
  <c r="H25" i="154"/>
  <c r="G25" i="154"/>
  <c r="F25" i="154"/>
  <c r="E25" i="154"/>
  <c r="Q24" i="154"/>
  <c r="P24" i="154"/>
  <c r="O24" i="154"/>
  <c r="N24" i="154"/>
  <c r="M24" i="154"/>
  <c r="L24" i="154"/>
  <c r="K24" i="154"/>
  <c r="J24" i="154"/>
  <c r="I24" i="154"/>
  <c r="H24" i="154"/>
  <c r="G24" i="154"/>
  <c r="F24" i="154"/>
  <c r="E24" i="154"/>
  <c r="Q23" i="154"/>
  <c r="P23" i="154"/>
  <c r="O23" i="154"/>
  <c r="N23" i="154"/>
  <c r="M23" i="154"/>
  <c r="L23" i="154"/>
  <c r="K23" i="154"/>
  <c r="J23" i="154"/>
  <c r="I23" i="154"/>
  <c r="H23" i="154"/>
  <c r="G23" i="154"/>
  <c r="F23" i="154"/>
  <c r="E23" i="154"/>
  <c r="Q22" i="154"/>
  <c r="P22" i="154"/>
  <c r="O22" i="154"/>
  <c r="N22" i="154"/>
  <c r="M22" i="154"/>
  <c r="L22" i="154"/>
  <c r="K22" i="154"/>
  <c r="J22" i="154"/>
  <c r="I22" i="154"/>
  <c r="H22" i="154"/>
  <c r="G22" i="154"/>
  <c r="F22" i="154"/>
  <c r="E22" i="154"/>
  <c r="Q20" i="154"/>
  <c r="Q19" i="154"/>
  <c r="P19" i="154"/>
  <c r="O19" i="154"/>
  <c r="N19" i="154"/>
  <c r="M19" i="154"/>
  <c r="L19" i="154"/>
  <c r="K19" i="154"/>
  <c r="J19" i="154"/>
  <c r="I19" i="154"/>
  <c r="H19" i="154"/>
  <c r="G19" i="154"/>
  <c r="F19" i="154"/>
  <c r="E19" i="154"/>
  <c r="Q18" i="154"/>
  <c r="P18" i="154"/>
  <c r="O18" i="154"/>
  <c r="N18" i="154"/>
  <c r="M18" i="154"/>
  <c r="L18" i="154"/>
  <c r="K18" i="154"/>
  <c r="J18" i="154"/>
  <c r="I18" i="154"/>
  <c r="H18" i="154"/>
  <c r="G18" i="154"/>
  <c r="F18" i="154"/>
  <c r="E18" i="154"/>
  <c r="Q17" i="154"/>
  <c r="P17" i="154"/>
  <c r="O17" i="154"/>
  <c r="N17" i="154"/>
  <c r="M17" i="154"/>
  <c r="L17" i="154"/>
  <c r="K17" i="154"/>
  <c r="J17" i="154"/>
  <c r="I17" i="154"/>
  <c r="H17" i="154"/>
  <c r="G17" i="154"/>
  <c r="F17" i="154"/>
  <c r="E17" i="154"/>
  <c r="Q16" i="154"/>
  <c r="P16" i="154"/>
  <c r="O16" i="154"/>
  <c r="N16" i="154"/>
  <c r="M16" i="154"/>
  <c r="L16" i="154"/>
  <c r="K16" i="154"/>
  <c r="J16" i="154"/>
  <c r="I16" i="154"/>
  <c r="H16" i="154"/>
  <c r="G16" i="154"/>
  <c r="F16" i="154"/>
  <c r="E16" i="154"/>
  <c r="Q15" i="154"/>
  <c r="P15" i="154"/>
  <c r="O15" i="154"/>
  <c r="N15" i="154"/>
  <c r="M15" i="154"/>
  <c r="L15" i="154"/>
  <c r="K15" i="154"/>
  <c r="J15" i="154"/>
  <c r="I15" i="154"/>
  <c r="H15" i="154"/>
  <c r="G15" i="154"/>
  <c r="F15" i="154"/>
  <c r="E15" i="154"/>
  <c r="Q14" i="154"/>
  <c r="P14" i="154"/>
  <c r="O14" i="154"/>
  <c r="N14" i="154"/>
  <c r="M14" i="154"/>
  <c r="L14" i="154"/>
  <c r="K14" i="154"/>
  <c r="J14" i="154"/>
  <c r="I14" i="154"/>
  <c r="H14" i="154"/>
  <c r="G14" i="154"/>
  <c r="F14" i="154"/>
  <c r="E14" i="154"/>
  <c r="Q13" i="154"/>
  <c r="P13" i="154"/>
  <c r="O13" i="154"/>
  <c r="N13" i="154"/>
  <c r="M13" i="154"/>
  <c r="L13" i="154"/>
  <c r="K13" i="154"/>
  <c r="J13" i="154"/>
  <c r="I13" i="154"/>
  <c r="H13" i="154"/>
  <c r="G13" i="154"/>
  <c r="F13" i="154"/>
  <c r="E13" i="154"/>
  <c r="Q12" i="154"/>
  <c r="P12" i="154"/>
  <c r="O12" i="154"/>
  <c r="N12" i="154"/>
  <c r="M12" i="154"/>
  <c r="L12" i="154"/>
  <c r="K12" i="154"/>
  <c r="J12" i="154"/>
  <c r="I12" i="154"/>
  <c r="H12" i="154"/>
  <c r="G12" i="154"/>
  <c r="F12" i="154"/>
  <c r="E12" i="154"/>
  <c r="Q11" i="154"/>
  <c r="P11" i="154"/>
  <c r="O11" i="154"/>
  <c r="N11" i="154"/>
  <c r="M11" i="154"/>
  <c r="L11" i="154"/>
  <c r="K11" i="154"/>
  <c r="J11" i="154"/>
  <c r="I11" i="154"/>
  <c r="H11" i="154"/>
  <c r="G11" i="154"/>
  <c r="F11" i="154"/>
  <c r="E11" i="154"/>
  <c r="Q265" i="149"/>
  <c r="P265" i="149"/>
  <c r="O265" i="149"/>
  <c r="N265" i="149"/>
  <c r="M265" i="149"/>
  <c r="L265" i="149"/>
  <c r="K265" i="149"/>
  <c r="J265" i="149"/>
  <c r="I265" i="149"/>
  <c r="H265" i="149"/>
  <c r="G265" i="149"/>
  <c r="F265" i="149"/>
  <c r="E265" i="149"/>
  <c r="P261" i="149"/>
  <c r="O261" i="149"/>
  <c r="N261" i="149"/>
  <c r="M261" i="149"/>
  <c r="L261" i="149"/>
  <c r="K261" i="149"/>
  <c r="J261" i="149"/>
  <c r="I261" i="149"/>
  <c r="H261" i="149"/>
  <c r="G261" i="149"/>
  <c r="F261" i="149"/>
  <c r="E261" i="149"/>
  <c r="P257" i="149"/>
  <c r="O257" i="149"/>
  <c r="N257" i="149"/>
  <c r="M257" i="149"/>
  <c r="L257" i="149"/>
  <c r="K257" i="149"/>
  <c r="J257" i="149"/>
  <c r="I257" i="149"/>
  <c r="H257" i="149"/>
  <c r="G257" i="149"/>
  <c r="F257" i="149"/>
  <c r="E257" i="149"/>
  <c r="P241" i="149"/>
  <c r="O241" i="149"/>
  <c r="N241" i="149"/>
  <c r="M241" i="149"/>
  <c r="L241" i="149"/>
  <c r="K241" i="149"/>
  <c r="J241" i="149"/>
  <c r="I241" i="149"/>
  <c r="H241" i="149"/>
  <c r="G241" i="149"/>
  <c r="F241" i="149"/>
  <c r="E241" i="149"/>
  <c r="P235" i="149"/>
  <c r="O235" i="149"/>
  <c r="N235" i="149"/>
  <c r="M235" i="149"/>
  <c r="L235" i="149"/>
  <c r="K235" i="149"/>
  <c r="J235" i="149"/>
  <c r="I235" i="149"/>
  <c r="H235" i="149"/>
  <c r="G235" i="149"/>
  <c r="F235" i="149"/>
  <c r="E235" i="149"/>
  <c r="P230" i="149"/>
  <c r="O230" i="149"/>
  <c r="N230" i="149"/>
  <c r="M230" i="149"/>
  <c r="L230" i="149"/>
  <c r="K230" i="149"/>
  <c r="J230" i="149"/>
  <c r="I230" i="149"/>
  <c r="H230" i="149"/>
  <c r="G230" i="149"/>
  <c r="F230" i="149"/>
  <c r="E230" i="149"/>
  <c r="P223" i="149"/>
  <c r="O223" i="149"/>
  <c r="N223" i="149"/>
  <c r="M223" i="149"/>
  <c r="L223" i="149"/>
  <c r="K223" i="149"/>
  <c r="J223" i="149"/>
  <c r="I223" i="149"/>
  <c r="H223" i="149"/>
  <c r="G223" i="149"/>
  <c r="F223" i="149"/>
  <c r="E223" i="149"/>
  <c r="P205" i="149"/>
  <c r="O205" i="149"/>
  <c r="N205" i="149"/>
  <c r="M205" i="149"/>
  <c r="L205" i="149"/>
  <c r="K205" i="149"/>
  <c r="J205" i="149"/>
  <c r="I205" i="149"/>
  <c r="H205" i="149"/>
  <c r="G205" i="149"/>
  <c r="F205" i="149"/>
  <c r="E205" i="149"/>
  <c r="P196" i="149"/>
  <c r="O196" i="149"/>
  <c r="N196" i="149"/>
  <c r="M196" i="149"/>
  <c r="L196" i="149"/>
  <c r="K196" i="149"/>
  <c r="J196" i="149"/>
  <c r="I196" i="149"/>
  <c r="H196" i="149"/>
  <c r="G196" i="149"/>
  <c r="F196" i="149"/>
  <c r="E196" i="149"/>
  <c r="Q177" i="149"/>
  <c r="P177" i="149"/>
  <c r="O177" i="149"/>
  <c r="N177" i="149"/>
  <c r="M177" i="149"/>
  <c r="L177" i="149"/>
  <c r="K177" i="149"/>
  <c r="J177" i="149"/>
  <c r="I177" i="149"/>
  <c r="H177" i="149"/>
  <c r="G177" i="149"/>
  <c r="F177" i="149"/>
  <c r="E177" i="149"/>
  <c r="P173" i="149"/>
  <c r="O173" i="149"/>
  <c r="N173" i="149"/>
  <c r="M173" i="149"/>
  <c r="L173" i="149"/>
  <c r="K173" i="149"/>
  <c r="J173" i="149"/>
  <c r="I173" i="149"/>
  <c r="H173" i="149"/>
  <c r="G173" i="149"/>
  <c r="F173" i="149"/>
  <c r="E173" i="149"/>
  <c r="P169" i="149"/>
  <c r="O169" i="149"/>
  <c r="N169" i="149"/>
  <c r="M169" i="149"/>
  <c r="L169" i="149"/>
  <c r="K169" i="149"/>
  <c r="J169" i="149"/>
  <c r="I169" i="149"/>
  <c r="H169" i="149"/>
  <c r="G169" i="149"/>
  <c r="F169" i="149"/>
  <c r="E169" i="149"/>
  <c r="P153" i="149"/>
  <c r="O153" i="149"/>
  <c r="N153" i="149"/>
  <c r="M153" i="149"/>
  <c r="L153" i="149"/>
  <c r="K153" i="149"/>
  <c r="J153" i="149"/>
  <c r="I153" i="149"/>
  <c r="H153" i="149"/>
  <c r="G153" i="149"/>
  <c r="F153" i="149"/>
  <c r="E153" i="149"/>
  <c r="P147" i="149"/>
  <c r="O147" i="149"/>
  <c r="N147" i="149"/>
  <c r="M147" i="149"/>
  <c r="L147" i="149"/>
  <c r="K147" i="149"/>
  <c r="J147" i="149"/>
  <c r="I147" i="149"/>
  <c r="H147" i="149"/>
  <c r="G147" i="149"/>
  <c r="F147" i="149"/>
  <c r="E147" i="149"/>
  <c r="P142" i="149"/>
  <c r="O142" i="149"/>
  <c r="N142" i="149"/>
  <c r="M142" i="149"/>
  <c r="L142" i="149"/>
  <c r="K142" i="149"/>
  <c r="J142" i="149"/>
  <c r="I142" i="149"/>
  <c r="H142" i="149"/>
  <c r="G142" i="149"/>
  <c r="F142" i="149"/>
  <c r="E142" i="149"/>
  <c r="P135" i="149"/>
  <c r="O135" i="149"/>
  <c r="N135" i="149"/>
  <c r="M135" i="149"/>
  <c r="L135" i="149"/>
  <c r="K135" i="149"/>
  <c r="J135" i="149"/>
  <c r="I135" i="149"/>
  <c r="H135" i="149"/>
  <c r="G135" i="149"/>
  <c r="F135" i="149"/>
  <c r="E135" i="149"/>
  <c r="P117" i="149"/>
  <c r="O117" i="149"/>
  <c r="N117" i="149"/>
  <c r="M117" i="149"/>
  <c r="L117" i="149"/>
  <c r="K117" i="149"/>
  <c r="J117" i="149"/>
  <c r="I117" i="149"/>
  <c r="H117" i="149"/>
  <c r="G117" i="149"/>
  <c r="F117" i="149"/>
  <c r="E117" i="149"/>
  <c r="P108" i="149"/>
  <c r="O108" i="149"/>
  <c r="N108" i="149"/>
  <c r="M108" i="149"/>
  <c r="L108" i="149"/>
  <c r="K108" i="149"/>
  <c r="J108" i="149"/>
  <c r="I108" i="149"/>
  <c r="H108" i="149"/>
  <c r="G108" i="149"/>
  <c r="F108" i="149"/>
  <c r="E108" i="149"/>
  <c r="Q90" i="149"/>
  <c r="Q89" i="149"/>
  <c r="Q88" i="149"/>
  <c r="P88" i="149"/>
  <c r="O88" i="149"/>
  <c r="N88" i="149"/>
  <c r="M88" i="149"/>
  <c r="L88" i="149"/>
  <c r="K88" i="149"/>
  <c r="J88" i="149"/>
  <c r="I88" i="149"/>
  <c r="H88" i="149"/>
  <c r="G88" i="149"/>
  <c r="F88" i="149"/>
  <c r="E88" i="149"/>
  <c r="Q87" i="149"/>
  <c r="P87" i="149"/>
  <c r="O87" i="149"/>
  <c r="N87" i="149"/>
  <c r="M87" i="149"/>
  <c r="L87" i="149"/>
  <c r="K87" i="149"/>
  <c r="K89" i="149" s="1"/>
  <c r="J87" i="149"/>
  <c r="I87" i="149"/>
  <c r="H87" i="149"/>
  <c r="G87" i="149"/>
  <c r="F87" i="149"/>
  <c r="E87" i="149"/>
  <c r="Q85" i="149"/>
  <c r="Q83" i="149"/>
  <c r="P83" i="149"/>
  <c r="P85" i="149" s="1"/>
  <c r="O83" i="149"/>
  <c r="O85" i="149" s="1"/>
  <c r="N83" i="149"/>
  <c r="N85" i="149" s="1"/>
  <c r="M83" i="149"/>
  <c r="M85" i="149" s="1"/>
  <c r="L83" i="149"/>
  <c r="L85" i="149" s="1"/>
  <c r="K83" i="149"/>
  <c r="K85" i="149" s="1"/>
  <c r="J83" i="149"/>
  <c r="J85" i="149" s="1"/>
  <c r="I83" i="149"/>
  <c r="I85" i="149" s="1"/>
  <c r="H83" i="149"/>
  <c r="H85" i="149" s="1"/>
  <c r="G83" i="149"/>
  <c r="G85" i="149" s="1"/>
  <c r="F83" i="149"/>
  <c r="F85" i="149" s="1"/>
  <c r="E83" i="149"/>
  <c r="E85" i="149" s="1"/>
  <c r="Q81" i="149"/>
  <c r="Q80" i="149"/>
  <c r="P80" i="149"/>
  <c r="O80" i="149"/>
  <c r="N80" i="149"/>
  <c r="M80" i="149"/>
  <c r="L80" i="149"/>
  <c r="K80" i="149"/>
  <c r="J80" i="149"/>
  <c r="I80" i="149"/>
  <c r="H80" i="149"/>
  <c r="G80" i="149"/>
  <c r="F80" i="149"/>
  <c r="E80" i="149"/>
  <c r="Q79" i="149"/>
  <c r="P79" i="149"/>
  <c r="O79" i="149"/>
  <c r="N79" i="149"/>
  <c r="M79" i="149"/>
  <c r="L79" i="149"/>
  <c r="K79" i="149"/>
  <c r="J79" i="149"/>
  <c r="I79" i="149"/>
  <c r="H79" i="149"/>
  <c r="G79" i="149"/>
  <c r="F79" i="149"/>
  <c r="E79" i="149"/>
  <c r="Q78" i="149"/>
  <c r="P78" i="149"/>
  <c r="O78" i="149"/>
  <c r="N78" i="149"/>
  <c r="M78" i="149"/>
  <c r="L78" i="149"/>
  <c r="K78" i="149"/>
  <c r="J78" i="149"/>
  <c r="I78" i="149"/>
  <c r="H78" i="149"/>
  <c r="G78" i="149"/>
  <c r="F78" i="149"/>
  <c r="E78" i="149"/>
  <c r="Q77" i="149"/>
  <c r="P77" i="149"/>
  <c r="O77" i="149"/>
  <c r="N77" i="149"/>
  <c r="M77" i="149"/>
  <c r="L77" i="149"/>
  <c r="K77" i="149"/>
  <c r="J77" i="149"/>
  <c r="I77" i="149"/>
  <c r="H77" i="149"/>
  <c r="G77" i="149"/>
  <c r="F77" i="149"/>
  <c r="E77" i="149"/>
  <c r="Q76" i="149"/>
  <c r="P76" i="149"/>
  <c r="O76" i="149"/>
  <c r="N76" i="149"/>
  <c r="M76" i="149"/>
  <c r="L76" i="149"/>
  <c r="K76" i="149"/>
  <c r="J76" i="149"/>
  <c r="I76" i="149"/>
  <c r="H76" i="149"/>
  <c r="G76" i="149"/>
  <c r="F76" i="149"/>
  <c r="E76" i="149"/>
  <c r="Q75" i="149"/>
  <c r="P75" i="149"/>
  <c r="O75" i="149"/>
  <c r="N75" i="149"/>
  <c r="M75" i="149"/>
  <c r="L75" i="149"/>
  <c r="K75" i="149"/>
  <c r="J75" i="149"/>
  <c r="I75" i="149"/>
  <c r="H75" i="149"/>
  <c r="G75" i="149"/>
  <c r="F75" i="149"/>
  <c r="E75" i="149"/>
  <c r="Q74" i="149"/>
  <c r="P74" i="149"/>
  <c r="O74" i="149"/>
  <c r="N74" i="149"/>
  <c r="M74" i="149"/>
  <c r="L74" i="149"/>
  <c r="K74" i="149"/>
  <c r="J74" i="149"/>
  <c r="I74" i="149"/>
  <c r="H74" i="149"/>
  <c r="G74" i="149"/>
  <c r="F74" i="149"/>
  <c r="E74" i="149"/>
  <c r="Q73" i="149"/>
  <c r="P73" i="149"/>
  <c r="O73" i="149"/>
  <c r="N73" i="149"/>
  <c r="M73" i="149"/>
  <c r="L73" i="149"/>
  <c r="K73" i="149"/>
  <c r="J73" i="149"/>
  <c r="I73" i="149"/>
  <c r="H73" i="149"/>
  <c r="G73" i="149"/>
  <c r="F73" i="149"/>
  <c r="E73" i="149"/>
  <c r="Q72" i="149"/>
  <c r="P72" i="149"/>
  <c r="O72" i="149"/>
  <c r="N72" i="149"/>
  <c r="M72" i="149"/>
  <c r="L72" i="149"/>
  <c r="K72" i="149"/>
  <c r="J72" i="149"/>
  <c r="I72" i="149"/>
  <c r="H72" i="149"/>
  <c r="G72" i="149"/>
  <c r="F72" i="149"/>
  <c r="E72" i="149"/>
  <c r="Q71" i="149"/>
  <c r="P71" i="149"/>
  <c r="O71" i="149"/>
  <c r="N71" i="149"/>
  <c r="M71" i="149"/>
  <c r="L71" i="149"/>
  <c r="K71" i="149"/>
  <c r="J71" i="149"/>
  <c r="I71" i="149"/>
  <c r="H71" i="149"/>
  <c r="G71" i="149"/>
  <c r="F71" i="149"/>
  <c r="E71" i="149"/>
  <c r="Q70" i="149"/>
  <c r="P70" i="149"/>
  <c r="O70" i="149"/>
  <c r="N70" i="149"/>
  <c r="M70" i="149"/>
  <c r="L70" i="149"/>
  <c r="K70" i="149"/>
  <c r="J70" i="149"/>
  <c r="I70" i="149"/>
  <c r="H70" i="149"/>
  <c r="G70" i="149"/>
  <c r="F70" i="149"/>
  <c r="E70" i="149"/>
  <c r="Q69" i="149"/>
  <c r="P69" i="149"/>
  <c r="O69" i="149"/>
  <c r="N69" i="149"/>
  <c r="M69" i="149"/>
  <c r="L69" i="149"/>
  <c r="K69" i="149"/>
  <c r="J69" i="149"/>
  <c r="I69" i="149"/>
  <c r="H69" i="149"/>
  <c r="G69" i="149"/>
  <c r="F69" i="149"/>
  <c r="E69" i="149"/>
  <c r="Q68" i="149"/>
  <c r="P68" i="149"/>
  <c r="O68" i="149"/>
  <c r="N68" i="149"/>
  <c r="M68" i="149"/>
  <c r="L68" i="149"/>
  <c r="K68" i="149"/>
  <c r="J68" i="149"/>
  <c r="I68" i="149"/>
  <c r="H68" i="149"/>
  <c r="G68" i="149"/>
  <c r="F68" i="149"/>
  <c r="E68" i="149"/>
  <c r="Q67" i="149"/>
  <c r="P67" i="149"/>
  <c r="O67" i="149"/>
  <c r="N67" i="149"/>
  <c r="M67" i="149"/>
  <c r="L67" i="149"/>
  <c r="K67" i="149"/>
  <c r="J67" i="149"/>
  <c r="I67" i="149"/>
  <c r="H67" i="149"/>
  <c r="G67" i="149"/>
  <c r="F67" i="149"/>
  <c r="E67" i="149"/>
  <c r="Q65" i="149"/>
  <c r="Q64" i="149"/>
  <c r="P64" i="149"/>
  <c r="O64" i="149"/>
  <c r="N64" i="149"/>
  <c r="M64" i="149"/>
  <c r="L64" i="149"/>
  <c r="K64" i="149"/>
  <c r="J64" i="149"/>
  <c r="I64" i="149"/>
  <c r="H64" i="149"/>
  <c r="G64" i="149"/>
  <c r="F64" i="149"/>
  <c r="E64" i="149"/>
  <c r="Q63" i="149"/>
  <c r="P63" i="149"/>
  <c r="O63" i="149"/>
  <c r="N63" i="149"/>
  <c r="M63" i="149"/>
  <c r="L63" i="149"/>
  <c r="K63" i="149"/>
  <c r="J63" i="149"/>
  <c r="I63" i="149"/>
  <c r="H63" i="149"/>
  <c r="G63" i="149"/>
  <c r="F63" i="149"/>
  <c r="E63" i="149"/>
  <c r="Q62" i="149"/>
  <c r="P62" i="149"/>
  <c r="O62" i="149"/>
  <c r="N62" i="149"/>
  <c r="M62" i="149"/>
  <c r="L62" i="149"/>
  <c r="K62" i="149"/>
  <c r="J62" i="149"/>
  <c r="I62" i="149"/>
  <c r="H62" i="149"/>
  <c r="G62" i="149"/>
  <c r="F62" i="149"/>
  <c r="E62" i="149"/>
  <c r="Q61" i="149"/>
  <c r="P61" i="149"/>
  <c r="O61" i="149"/>
  <c r="N61" i="149"/>
  <c r="M61" i="149"/>
  <c r="L61" i="149"/>
  <c r="K61" i="149"/>
  <c r="J61" i="149"/>
  <c r="I61" i="149"/>
  <c r="H61" i="149"/>
  <c r="G61" i="149"/>
  <c r="F61" i="149"/>
  <c r="E61" i="149"/>
  <c r="Q58" i="149"/>
  <c r="P58" i="149"/>
  <c r="O58" i="149"/>
  <c r="N58" i="149"/>
  <c r="M58" i="149"/>
  <c r="L58" i="149"/>
  <c r="K58" i="149"/>
  <c r="J58" i="149"/>
  <c r="I58" i="149"/>
  <c r="H58" i="149"/>
  <c r="G58" i="149"/>
  <c r="F58" i="149"/>
  <c r="E58" i="149"/>
  <c r="Q57" i="149"/>
  <c r="P57" i="149"/>
  <c r="O57" i="149"/>
  <c r="N57" i="149"/>
  <c r="M57" i="149"/>
  <c r="L57" i="149"/>
  <c r="K57" i="149"/>
  <c r="J57" i="149"/>
  <c r="I57" i="149"/>
  <c r="H57" i="149"/>
  <c r="G57" i="149"/>
  <c r="F57" i="149"/>
  <c r="E57" i="149"/>
  <c r="Q54" i="149"/>
  <c r="Q53" i="149"/>
  <c r="P53" i="149"/>
  <c r="O53" i="149"/>
  <c r="N53" i="149"/>
  <c r="M53" i="149"/>
  <c r="L53" i="149"/>
  <c r="K53" i="149"/>
  <c r="J53" i="149"/>
  <c r="I53" i="149"/>
  <c r="H53" i="149"/>
  <c r="G53" i="149"/>
  <c r="F53" i="149"/>
  <c r="E53" i="149"/>
  <c r="Q52" i="149"/>
  <c r="P52" i="149"/>
  <c r="O52" i="149"/>
  <c r="N52" i="149"/>
  <c r="M52" i="149"/>
  <c r="L52" i="149"/>
  <c r="K52" i="149"/>
  <c r="J52" i="149"/>
  <c r="I52" i="149"/>
  <c r="H52" i="149"/>
  <c r="G52" i="149"/>
  <c r="F52" i="149"/>
  <c r="E52" i="149"/>
  <c r="Q51" i="149"/>
  <c r="P51" i="149"/>
  <c r="O51" i="149"/>
  <c r="N51" i="149"/>
  <c r="M51" i="149"/>
  <c r="L51" i="149"/>
  <c r="K51" i="149"/>
  <c r="J51" i="149"/>
  <c r="I51" i="149"/>
  <c r="H51" i="149"/>
  <c r="G51" i="149"/>
  <c r="F51" i="149"/>
  <c r="E51" i="149"/>
  <c r="Q50" i="149"/>
  <c r="P50" i="149"/>
  <c r="O50" i="149"/>
  <c r="N50" i="149"/>
  <c r="M50" i="149"/>
  <c r="L50" i="149"/>
  <c r="K50" i="149"/>
  <c r="J50" i="149"/>
  <c r="I50" i="149"/>
  <c r="H50" i="149"/>
  <c r="G50" i="149"/>
  <c r="F50" i="149"/>
  <c r="E50" i="149"/>
  <c r="Q49" i="149"/>
  <c r="P49" i="149"/>
  <c r="O49" i="149"/>
  <c r="N49" i="149"/>
  <c r="M49" i="149"/>
  <c r="L49" i="149"/>
  <c r="K49" i="149"/>
  <c r="J49" i="149"/>
  <c r="I49" i="149"/>
  <c r="H49" i="149"/>
  <c r="G49" i="149"/>
  <c r="F49" i="149"/>
  <c r="E49" i="149"/>
  <c r="Q46" i="149"/>
  <c r="P46" i="149"/>
  <c r="O46" i="149"/>
  <c r="N46" i="149"/>
  <c r="M46" i="149"/>
  <c r="L46" i="149"/>
  <c r="K46" i="149"/>
  <c r="J46" i="149"/>
  <c r="I46" i="149"/>
  <c r="H46" i="149"/>
  <c r="G46" i="149"/>
  <c r="F46" i="149"/>
  <c r="E46" i="149"/>
  <c r="Q45" i="149"/>
  <c r="P45" i="149"/>
  <c r="O45" i="149"/>
  <c r="N45" i="149"/>
  <c r="M45" i="149"/>
  <c r="L45" i="149"/>
  <c r="K45" i="149"/>
  <c r="J45" i="149"/>
  <c r="I45" i="149"/>
  <c r="H45" i="149"/>
  <c r="G45" i="149"/>
  <c r="F45" i="149"/>
  <c r="E45" i="149"/>
  <c r="Q44" i="149"/>
  <c r="P44" i="149"/>
  <c r="O44" i="149"/>
  <c r="N44" i="149"/>
  <c r="M44" i="149"/>
  <c r="L44" i="149"/>
  <c r="K44" i="149"/>
  <c r="J44" i="149"/>
  <c r="I44" i="149"/>
  <c r="H44" i="149"/>
  <c r="G44" i="149"/>
  <c r="F44" i="149"/>
  <c r="E44" i="149"/>
  <c r="Q43" i="149"/>
  <c r="P43" i="149"/>
  <c r="O43" i="149"/>
  <c r="N43" i="149"/>
  <c r="M43" i="149"/>
  <c r="L43" i="149"/>
  <c r="K43" i="149"/>
  <c r="J43" i="149"/>
  <c r="I43" i="149"/>
  <c r="H43" i="149"/>
  <c r="G43" i="149"/>
  <c r="F43" i="149"/>
  <c r="E43" i="149"/>
  <c r="Q42" i="149"/>
  <c r="P42" i="149"/>
  <c r="O42" i="149"/>
  <c r="N42" i="149"/>
  <c r="M42" i="149"/>
  <c r="L42" i="149"/>
  <c r="K42" i="149"/>
  <c r="J42" i="149"/>
  <c r="I42" i="149"/>
  <c r="H42" i="149"/>
  <c r="G42" i="149"/>
  <c r="F42" i="149"/>
  <c r="E42" i="149"/>
  <c r="Q41" i="149"/>
  <c r="P41" i="149"/>
  <c r="O41" i="149"/>
  <c r="N41" i="149"/>
  <c r="M41" i="149"/>
  <c r="L41" i="149"/>
  <c r="K41" i="149"/>
  <c r="J41" i="149"/>
  <c r="I41" i="149"/>
  <c r="H41" i="149"/>
  <c r="G41" i="149"/>
  <c r="F41" i="149"/>
  <c r="E41" i="149"/>
  <c r="Q40" i="149"/>
  <c r="P40" i="149"/>
  <c r="O40" i="149"/>
  <c r="N40" i="149"/>
  <c r="M40" i="149"/>
  <c r="L40" i="149"/>
  <c r="K40" i="149"/>
  <c r="J40" i="149"/>
  <c r="I40" i="149"/>
  <c r="H40" i="149"/>
  <c r="G40" i="149"/>
  <c r="F40" i="149"/>
  <c r="E40" i="149"/>
  <c r="Q39" i="149"/>
  <c r="P39" i="149"/>
  <c r="O39" i="149"/>
  <c r="N39" i="149"/>
  <c r="M39" i="149"/>
  <c r="L39" i="149"/>
  <c r="K39" i="149"/>
  <c r="J39" i="149"/>
  <c r="I39" i="149"/>
  <c r="H39" i="149"/>
  <c r="G39" i="149"/>
  <c r="F39" i="149"/>
  <c r="E39" i="149"/>
  <c r="Q38" i="149"/>
  <c r="P38" i="149"/>
  <c r="O38" i="149"/>
  <c r="N38" i="149"/>
  <c r="M38" i="149"/>
  <c r="L38" i="149"/>
  <c r="K38" i="149"/>
  <c r="J38" i="149"/>
  <c r="I38" i="149"/>
  <c r="H38" i="149"/>
  <c r="G38" i="149"/>
  <c r="F38" i="149"/>
  <c r="E38" i="149"/>
  <c r="Q37" i="149"/>
  <c r="P37" i="149"/>
  <c r="O37" i="149"/>
  <c r="N37" i="149"/>
  <c r="M37" i="149"/>
  <c r="L37" i="149"/>
  <c r="K37" i="149"/>
  <c r="J37" i="149"/>
  <c r="I37" i="149"/>
  <c r="H37" i="149"/>
  <c r="G37" i="149"/>
  <c r="F37" i="149"/>
  <c r="E37" i="149"/>
  <c r="Q36" i="149"/>
  <c r="P36" i="149"/>
  <c r="O36" i="149"/>
  <c r="N36" i="149"/>
  <c r="M36" i="149"/>
  <c r="L36" i="149"/>
  <c r="K36" i="149"/>
  <c r="J36" i="149"/>
  <c r="I36" i="149"/>
  <c r="H36" i="149"/>
  <c r="G36" i="149"/>
  <c r="F36" i="149"/>
  <c r="E36" i="149"/>
  <c r="Q35" i="149"/>
  <c r="P35" i="149"/>
  <c r="O35" i="149"/>
  <c r="N35" i="149"/>
  <c r="M35" i="149"/>
  <c r="L35" i="149"/>
  <c r="K35" i="149"/>
  <c r="J35" i="149"/>
  <c r="I35" i="149"/>
  <c r="H35" i="149"/>
  <c r="G35" i="149"/>
  <c r="F35" i="149"/>
  <c r="E35" i="149"/>
  <c r="Q34" i="149"/>
  <c r="P34" i="149"/>
  <c r="O34" i="149"/>
  <c r="N34" i="149"/>
  <c r="M34" i="149"/>
  <c r="L34" i="149"/>
  <c r="K34" i="149"/>
  <c r="J34" i="149"/>
  <c r="I34" i="149"/>
  <c r="H34" i="149"/>
  <c r="G34" i="149"/>
  <c r="F34" i="149"/>
  <c r="E34" i="149"/>
  <c r="Q33" i="149"/>
  <c r="P33" i="149"/>
  <c r="O33" i="149"/>
  <c r="N33" i="149"/>
  <c r="M33" i="149"/>
  <c r="L33" i="149"/>
  <c r="K33" i="149"/>
  <c r="J33" i="149"/>
  <c r="I33" i="149"/>
  <c r="H33" i="149"/>
  <c r="G33" i="149"/>
  <c r="F33" i="149"/>
  <c r="E33" i="149"/>
  <c r="Q29" i="149"/>
  <c r="Q28" i="149"/>
  <c r="P28" i="149"/>
  <c r="O28" i="149"/>
  <c r="N28" i="149"/>
  <c r="M28" i="149"/>
  <c r="L28" i="149"/>
  <c r="K28" i="149"/>
  <c r="J28" i="149"/>
  <c r="I28" i="149"/>
  <c r="H28" i="149"/>
  <c r="G28" i="149"/>
  <c r="F28" i="149"/>
  <c r="E28" i="149"/>
  <c r="Q27" i="149"/>
  <c r="P27" i="149"/>
  <c r="O27" i="149"/>
  <c r="N27" i="149"/>
  <c r="M27" i="149"/>
  <c r="L27" i="149"/>
  <c r="K27" i="149"/>
  <c r="J27" i="149"/>
  <c r="I27" i="149"/>
  <c r="H27" i="149"/>
  <c r="G27" i="149"/>
  <c r="F27" i="149"/>
  <c r="E27" i="149"/>
  <c r="Q26" i="149"/>
  <c r="P26" i="149"/>
  <c r="O26" i="149"/>
  <c r="N26" i="149"/>
  <c r="M26" i="149"/>
  <c r="L26" i="149"/>
  <c r="K26" i="149"/>
  <c r="J26" i="149"/>
  <c r="I26" i="149"/>
  <c r="H26" i="149"/>
  <c r="G26" i="149"/>
  <c r="F26" i="149"/>
  <c r="E26" i="149"/>
  <c r="Q25" i="149"/>
  <c r="P25" i="149"/>
  <c r="O25" i="149"/>
  <c r="N25" i="149"/>
  <c r="M25" i="149"/>
  <c r="L25" i="149"/>
  <c r="K25" i="149"/>
  <c r="J25" i="149"/>
  <c r="I25" i="149"/>
  <c r="H25" i="149"/>
  <c r="G25" i="149"/>
  <c r="F25" i="149"/>
  <c r="E25" i="149"/>
  <c r="Q24" i="149"/>
  <c r="P24" i="149"/>
  <c r="O24" i="149"/>
  <c r="N24" i="149"/>
  <c r="M24" i="149"/>
  <c r="L24" i="149"/>
  <c r="K24" i="149"/>
  <c r="J24" i="149"/>
  <c r="I24" i="149"/>
  <c r="H24" i="149"/>
  <c r="G24" i="149"/>
  <c r="F24" i="149"/>
  <c r="E24" i="149"/>
  <c r="Q23" i="149"/>
  <c r="P23" i="149"/>
  <c r="O23" i="149"/>
  <c r="N23" i="149"/>
  <c r="M23" i="149"/>
  <c r="L23" i="149"/>
  <c r="K23" i="149"/>
  <c r="J23" i="149"/>
  <c r="I23" i="149"/>
  <c r="H23" i="149"/>
  <c r="G23" i="149"/>
  <c r="F23" i="149"/>
  <c r="E23" i="149"/>
  <c r="Q22" i="149"/>
  <c r="P22" i="149"/>
  <c r="O22" i="149"/>
  <c r="N22" i="149"/>
  <c r="M22" i="149"/>
  <c r="L22" i="149"/>
  <c r="K22" i="149"/>
  <c r="J22" i="149"/>
  <c r="I22" i="149"/>
  <c r="H22" i="149"/>
  <c r="G22" i="149"/>
  <c r="F22" i="149"/>
  <c r="E22" i="149"/>
  <c r="Q20" i="149"/>
  <c r="Q19" i="149"/>
  <c r="P19" i="149"/>
  <c r="O19" i="149"/>
  <c r="N19" i="149"/>
  <c r="M19" i="149"/>
  <c r="L19" i="149"/>
  <c r="K19" i="149"/>
  <c r="J19" i="149"/>
  <c r="I19" i="149"/>
  <c r="H19" i="149"/>
  <c r="G19" i="149"/>
  <c r="F19" i="149"/>
  <c r="E19" i="149"/>
  <c r="Q18" i="149"/>
  <c r="P18" i="149"/>
  <c r="O18" i="149"/>
  <c r="N18" i="149"/>
  <c r="M18" i="149"/>
  <c r="L18" i="149"/>
  <c r="K18" i="149"/>
  <c r="J18" i="149"/>
  <c r="I18" i="149"/>
  <c r="H18" i="149"/>
  <c r="G18" i="149"/>
  <c r="F18" i="149"/>
  <c r="E18" i="149"/>
  <c r="Q17" i="149"/>
  <c r="P17" i="149"/>
  <c r="O17" i="149"/>
  <c r="N17" i="149"/>
  <c r="M17" i="149"/>
  <c r="L17" i="149"/>
  <c r="K17" i="149"/>
  <c r="J17" i="149"/>
  <c r="I17" i="149"/>
  <c r="H17" i="149"/>
  <c r="G17" i="149"/>
  <c r="F17" i="149"/>
  <c r="E17" i="149"/>
  <c r="Q16" i="149"/>
  <c r="P16" i="149"/>
  <c r="O16" i="149"/>
  <c r="N16" i="149"/>
  <c r="M16" i="149"/>
  <c r="L16" i="149"/>
  <c r="K16" i="149"/>
  <c r="J16" i="149"/>
  <c r="I16" i="149"/>
  <c r="H16" i="149"/>
  <c r="G16" i="149"/>
  <c r="F16" i="149"/>
  <c r="E16" i="149"/>
  <c r="Q15" i="149"/>
  <c r="P15" i="149"/>
  <c r="O15" i="149"/>
  <c r="N15" i="149"/>
  <c r="M15" i="149"/>
  <c r="L15" i="149"/>
  <c r="K15" i="149"/>
  <c r="J15" i="149"/>
  <c r="I15" i="149"/>
  <c r="H15" i="149"/>
  <c r="G15" i="149"/>
  <c r="F15" i="149"/>
  <c r="E15" i="149"/>
  <c r="Q14" i="149"/>
  <c r="P14" i="149"/>
  <c r="O14" i="149"/>
  <c r="N14" i="149"/>
  <c r="M14" i="149"/>
  <c r="L14" i="149"/>
  <c r="K14" i="149"/>
  <c r="J14" i="149"/>
  <c r="I14" i="149"/>
  <c r="H14" i="149"/>
  <c r="G14" i="149"/>
  <c r="F14" i="149"/>
  <c r="E14" i="149"/>
  <c r="Q13" i="149"/>
  <c r="P13" i="149"/>
  <c r="O13" i="149"/>
  <c r="N13" i="149"/>
  <c r="M13" i="149"/>
  <c r="L13" i="149"/>
  <c r="K13" i="149"/>
  <c r="J13" i="149"/>
  <c r="I13" i="149"/>
  <c r="H13" i="149"/>
  <c r="G13" i="149"/>
  <c r="F13" i="149"/>
  <c r="E13" i="149"/>
  <c r="Q12" i="149"/>
  <c r="P12" i="149"/>
  <c r="O12" i="149"/>
  <c r="N12" i="149"/>
  <c r="M12" i="149"/>
  <c r="L12" i="149"/>
  <c r="K12" i="149"/>
  <c r="J12" i="149"/>
  <c r="I12" i="149"/>
  <c r="H12" i="149"/>
  <c r="G12" i="149"/>
  <c r="F12" i="149"/>
  <c r="E12" i="149"/>
  <c r="Q11" i="149"/>
  <c r="P11" i="149"/>
  <c r="O11" i="149"/>
  <c r="N11" i="149"/>
  <c r="M11" i="149"/>
  <c r="L11" i="149"/>
  <c r="K11" i="149"/>
  <c r="J11" i="149"/>
  <c r="I11" i="149"/>
  <c r="H11" i="149"/>
  <c r="G11" i="149"/>
  <c r="F11" i="149"/>
  <c r="E11" i="149"/>
  <c r="Q265" i="148"/>
  <c r="P265" i="148"/>
  <c r="O265" i="148"/>
  <c r="N265" i="148"/>
  <c r="M265" i="148"/>
  <c r="L265" i="148"/>
  <c r="K265" i="148"/>
  <c r="J265" i="148"/>
  <c r="I265" i="148"/>
  <c r="H265" i="148"/>
  <c r="G265" i="148"/>
  <c r="F265" i="148"/>
  <c r="E265" i="148"/>
  <c r="P261" i="148"/>
  <c r="O261" i="148"/>
  <c r="N261" i="148"/>
  <c r="M261" i="148"/>
  <c r="L261" i="148"/>
  <c r="K261" i="148"/>
  <c r="J261" i="148"/>
  <c r="I261" i="148"/>
  <c r="H261" i="148"/>
  <c r="G261" i="148"/>
  <c r="F261" i="148"/>
  <c r="E261" i="148"/>
  <c r="P257" i="148"/>
  <c r="O257" i="148"/>
  <c r="N257" i="148"/>
  <c r="M257" i="148"/>
  <c r="L257" i="148"/>
  <c r="K257" i="148"/>
  <c r="J257" i="148"/>
  <c r="I257" i="148"/>
  <c r="H257" i="148"/>
  <c r="G257" i="148"/>
  <c r="F257" i="148"/>
  <c r="E257" i="148"/>
  <c r="P241" i="148"/>
  <c r="O241" i="148"/>
  <c r="N241" i="148"/>
  <c r="M241" i="148"/>
  <c r="L241" i="148"/>
  <c r="K241" i="148"/>
  <c r="J241" i="148"/>
  <c r="I241" i="148"/>
  <c r="H241" i="148"/>
  <c r="G241" i="148"/>
  <c r="F241" i="148"/>
  <c r="E241" i="148"/>
  <c r="P235" i="148"/>
  <c r="O235" i="148"/>
  <c r="N235" i="148"/>
  <c r="M235" i="148"/>
  <c r="L235" i="148"/>
  <c r="K235" i="148"/>
  <c r="J235" i="148"/>
  <c r="I235" i="148"/>
  <c r="H235" i="148"/>
  <c r="G235" i="148"/>
  <c r="F235" i="148"/>
  <c r="E235" i="148"/>
  <c r="P230" i="148"/>
  <c r="O230" i="148"/>
  <c r="N230" i="148"/>
  <c r="M230" i="148"/>
  <c r="L230" i="148"/>
  <c r="K230" i="148"/>
  <c r="J230" i="148"/>
  <c r="I230" i="148"/>
  <c r="H230" i="148"/>
  <c r="G230" i="148"/>
  <c r="F230" i="148"/>
  <c r="E230" i="148"/>
  <c r="P223" i="148"/>
  <c r="O223" i="148"/>
  <c r="N223" i="148"/>
  <c r="M223" i="148"/>
  <c r="L223" i="148"/>
  <c r="K223" i="148"/>
  <c r="J223" i="148"/>
  <c r="I223" i="148"/>
  <c r="H223" i="148"/>
  <c r="G223" i="148"/>
  <c r="F223" i="148"/>
  <c r="E223" i="148"/>
  <c r="P205" i="148"/>
  <c r="O205" i="148"/>
  <c r="N205" i="148"/>
  <c r="M205" i="148"/>
  <c r="L205" i="148"/>
  <c r="K205" i="148"/>
  <c r="J205" i="148"/>
  <c r="I205" i="148"/>
  <c r="H205" i="148"/>
  <c r="G205" i="148"/>
  <c r="G206" i="148" s="1"/>
  <c r="F205" i="148"/>
  <c r="E205" i="148"/>
  <c r="P196" i="148"/>
  <c r="O196" i="148"/>
  <c r="N196" i="148"/>
  <c r="M196" i="148"/>
  <c r="L196" i="148"/>
  <c r="K196" i="148"/>
  <c r="J196" i="148"/>
  <c r="I196" i="148"/>
  <c r="H196" i="148"/>
  <c r="G196" i="148"/>
  <c r="F196" i="148"/>
  <c r="E196" i="148"/>
  <c r="F177" i="148"/>
  <c r="G177" i="148"/>
  <c r="H177" i="148"/>
  <c r="I177" i="148"/>
  <c r="J177" i="148"/>
  <c r="K177" i="148"/>
  <c r="L177" i="148"/>
  <c r="M177" i="148"/>
  <c r="N177" i="148"/>
  <c r="O177" i="148"/>
  <c r="P177" i="148"/>
  <c r="E177" i="148"/>
  <c r="F173" i="148"/>
  <c r="G173" i="148"/>
  <c r="H173" i="148"/>
  <c r="I173" i="148"/>
  <c r="J173" i="148"/>
  <c r="K173" i="148"/>
  <c r="L173" i="148"/>
  <c r="M173" i="148"/>
  <c r="N173" i="148"/>
  <c r="O173" i="148"/>
  <c r="P173" i="148"/>
  <c r="E173" i="148"/>
  <c r="F169" i="148"/>
  <c r="G169" i="148"/>
  <c r="H169" i="148"/>
  <c r="I169" i="148"/>
  <c r="J169" i="148"/>
  <c r="K169" i="148"/>
  <c r="L169" i="148"/>
  <c r="M169" i="148"/>
  <c r="N169" i="148"/>
  <c r="O169" i="148"/>
  <c r="P169" i="148"/>
  <c r="E169" i="148"/>
  <c r="F153" i="148"/>
  <c r="G153" i="148"/>
  <c r="H153" i="148"/>
  <c r="I153" i="148"/>
  <c r="J153" i="148"/>
  <c r="K153" i="148"/>
  <c r="L153" i="148"/>
  <c r="M153" i="148"/>
  <c r="N153" i="148"/>
  <c r="O153" i="148"/>
  <c r="P153" i="148"/>
  <c r="E153" i="148"/>
  <c r="F147" i="148"/>
  <c r="G147" i="148"/>
  <c r="H147" i="148"/>
  <c r="I147" i="148"/>
  <c r="J147" i="148"/>
  <c r="K147" i="148"/>
  <c r="L147" i="148"/>
  <c r="M147" i="148"/>
  <c r="N147" i="148"/>
  <c r="O147" i="148"/>
  <c r="P147" i="148"/>
  <c r="E147" i="148"/>
  <c r="F142" i="148"/>
  <c r="G142" i="148"/>
  <c r="H142" i="148"/>
  <c r="I142" i="148"/>
  <c r="J142" i="148"/>
  <c r="K142" i="148"/>
  <c r="L142" i="148"/>
  <c r="M142" i="148"/>
  <c r="N142" i="148"/>
  <c r="O142" i="148"/>
  <c r="P142" i="148"/>
  <c r="E142" i="148"/>
  <c r="F135" i="148"/>
  <c r="G135" i="148"/>
  <c r="H135" i="148"/>
  <c r="H143" i="148" s="1"/>
  <c r="I135" i="148"/>
  <c r="J135" i="148"/>
  <c r="K135" i="148"/>
  <c r="L135" i="148"/>
  <c r="M135" i="148"/>
  <c r="N135" i="148"/>
  <c r="O135" i="148"/>
  <c r="P135" i="148"/>
  <c r="E135" i="148"/>
  <c r="F117" i="148"/>
  <c r="G117" i="148"/>
  <c r="H117" i="148"/>
  <c r="I117" i="148"/>
  <c r="J117" i="148"/>
  <c r="K117" i="148"/>
  <c r="L117" i="148"/>
  <c r="M117" i="148"/>
  <c r="N117" i="148"/>
  <c r="O117" i="148"/>
  <c r="P117" i="148"/>
  <c r="E117" i="148"/>
  <c r="F108" i="148"/>
  <c r="G108" i="148"/>
  <c r="H108" i="148"/>
  <c r="I108" i="148"/>
  <c r="J108" i="148"/>
  <c r="K108" i="148"/>
  <c r="L108" i="148"/>
  <c r="M108" i="148"/>
  <c r="N108" i="148"/>
  <c r="O108" i="148"/>
  <c r="P108" i="148"/>
  <c r="E108" i="148"/>
  <c r="Q88" i="148"/>
  <c r="P88" i="148"/>
  <c r="O88" i="148"/>
  <c r="N88" i="148"/>
  <c r="M88" i="148"/>
  <c r="L88" i="148"/>
  <c r="K88" i="148"/>
  <c r="J88" i="148"/>
  <c r="I88" i="148"/>
  <c r="H88" i="148"/>
  <c r="G88" i="148"/>
  <c r="F88" i="148"/>
  <c r="E88" i="148"/>
  <c r="Q87" i="148"/>
  <c r="P87" i="148"/>
  <c r="O87" i="148"/>
  <c r="N87" i="148"/>
  <c r="M87" i="148"/>
  <c r="L87" i="148"/>
  <c r="K87" i="148"/>
  <c r="J87" i="148"/>
  <c r="I87" i="148"/>
  <c r="H87" i="148"/>
  <c r="G87" i="148"/>
  <c r="F87" i="148"/>
  <c r="E87" i="148"/>
  <c r="Q83" i="148"/>
  <c r="P83" i="148"/>
  <c r="P85" i="148" s="1"/>
  <c r="O83" i="148"/>
  <c r="O85" i="148" s="1"/>
  <c r="N83" i="148"/>
  <c r="N85" i="148" s="1"/>
  <c r="M83" i="148"/>
  <c r="M85" i="148" s="1"/>
  <c r="L83" i="148"/>
  <c r="L85" i="148" s="1"/>
  <c r="K83" i="148"/>
  <c r="K85" i="148" s="1"/>
  <c r="J83" i="148"/>
  <c r="J85" i="148" s="1"/>
  <c r="I83" i="148"/>
  <c r="I85" i="148" s="1"/>
  <c r="H83" i="148"/>
  <c r="H85" i="148" s="1"/>
  <c r="G83" i="148"/>
  <c r="G85" i="148" s="1"/>
  <c r="F83" i="148"/>
  <c r="F85" i="148" s="1"/>
  <c r="E83" i="148"/>
  <c r="Q80" i="148"/>
  <c r="P80" i="148"/>
  <c r="O80" i="148"/>
  <c r="N80" i="148"/>
  <c r="M80" i="148"/>
  <c r="L80" i="148"/>
  <c r="K80" i="148"/>
  <c r="J80" i="148"/>
  <c r="I80" i="148"/>
  <c r="H80" i="148"/>
  <c r="G80" i="148"/>
  <c r="F80" i="148"/>
  <c r="E80" i="148"/>
  <c r="Q79" i="148"/>
  <c r="P79" i="148"/>
  <c r="O79" i="148"/>
  <c r="N79" i="148"/>
  <c r="M79" i="148"/>
  <c r="L79" i="148"/>
  <c r="K79" i="148"/>
  <c r="J79" i="148"/>
  <c r="I79" i="148"/>
  <c r="H79" i="148"/>
  <c r="G79" i="148"/>
  <c r="F79" i="148"/>
  <c r="E79" i="148"/>
  <c r="Q78" i="148"/>
  <c r="P78" i="148"/>
  <c r="O78" i="148"/>
  <c r="N78" i="148"/>
  <c r="M78" i="148"/>
  <c r="L78" i="148"/>
  <c r="K78" i="148"/>
  <c r="J78" i="148"/>
  <c r="I78" i="148"/>
  <c r="H78" i="148"/>
  <c r="G78" i="148"/>
  <c r="F78" i="148"/>
  <c r="E78" i="148"/>
  <c r="Q77" i="148"/>
  <c r="P77" i="148"/>
  <c r="O77" i="148"/>
  <c r="N77" i="148"/>
  <c r="M77" i="148"/>
  <c r="L77" i="148"/>
  <c r="K77" i="148"/>
  <c r="J77" i="148"/>
  <c r="I77" i="148"/>
  <c r="H77" i="148"/>
  <c r="G77" i="148"/>
  <c r="F77" i="148"/>
  <c r="E77" i="148"/>
  <c r="Q76" i="148"/>
  <c r="P76" i="148"/>
  <c r="O76" i="148"/>
  <c r="N76" i="148"/>
  <c r="M76" i="148"/>
  <c r="L76" i="148"/>
  <c r="K76" i="148"/>
  <c r="J76" i="148"/>
  <c r="I76" i="148"/>
  <c r="H76" i="148"/>
  <c r="G76" i="148"/>
  <c r="F76" i="148"/>
  <c r="E76" i="148"/>
  <c r="Q75" i="148"/>
  <c r="P75" i="148"/>
  <c r="O75" i="148"/>
  <c r="N75" i="148"/>
  <c r="M75" i="148"/>
  <c r="L75" i="148"/>
  <c r="K75" i="148"/>
  <c r="J75" i="148"/>
  <c r="I75" i="148"/>
  <c r="H75" i="148"/>
  <c r="G75" i="148"/>
  <c r="F75" i="148"/>
  <c r="E75" i="148"/>
  <c r="Q74" i="148"/>
  <c r="P74" i="148"/>
  <c r="O74" i="148"/>
  <c r="N74" i="148"/>
  <c r="M74" i="148"/>
  <c r="L74" i="148"/>
  <c r="K74" i="148"/>
  <c r="J74" i="148"/>
  <c r="I74" i="148"/>
  <c r="H74" i="148"/>
  <c r="G74" i="148"/>
  <c r="F74" i="148"/>
  <c r="E74" i="148"/>
  <c r="Q73" i="148"/>
  <c r="P73" i="148"/>
  <c r="O73" i="148"/>
  <c r="N73" i="148"/>
  <c r="M73" i="148"/>
  <c r="L73" i="148"/>
  <c r="K73" i="148"/>
  <c r="J73" i="148"/>
  <c r="I73" i="148"/>
  <c r="H73" i="148"/>
  <c r="G73" i="148"/>
  <c r="F73" i="148"/>
  <c r="E73" i="148"/>
  <c r="Q72" i="148"/>
  <c r="P72" i="148"/>
  <c r="O72" i="148"/>
  <c r="N72" i="148"/>
  <c r="M72" i="148"/>
  <c r="L72" i="148"/>
  <c r="K72" i="148"/>
  <c r="J72" i="148"/>
  <c r="I72" i="148"/>
  <c r="H72" i="148"/>
  <c r="G72" i="148"/>
  <c r="F72" i="148"/>
  <c r="E72" i="148"/>
  <c r="Q71" i="148"/>
  <c r="P71" i="148"/>
  <c r="O71" i="148"/>
  <c r="N71" i="148"/>
  <c r="M71" i="148"/>
  <c r="L71" i="148"/>
  <c r="K71" i="148"/>
  <c r="J71" i="148"/>
  <c r="I71" i="148"/>
  <c r="H71" i="148"/>
  <c r="G71" i="148"/>
  <c r="F71" i="148"/>
  <c r="E71" i="148"/>
  <c r="Q70" i="148"/>
  <c r="P70" i="148"/>
  <c r="O70" i="148"/>
  <c r="N70" i="148"/>
  <c r="M70" i="148"/>
  <c r="L70" i="148"/>
  <c r="K70" i="148"/>
  <c r="J70" i="148"/>
  <c r="I70" i="148"/>
  <c r="H70" i="148"/>
  <c r="G70" i="148"/>
  <c r="F70" i="148"/>
  <c r="E70" i="148"/>
  <c r="Q69" i="148"/>
  <c r="P69" i="148"/>
  <c r="O69" i="148"/>
  <c r="N69" i="148"/>
  <c r="M69" i="148"/>
  <c r="L69" i="148"/>
  <c r="K69" i="148"/>
  <c r="J69" i="148"/>
  <c r="I69" i="148"/>
  <c r="H69" i="148"/>
  <c r="G69" i="148"/>
  <c r="F69" i="148"/>
  <c r="E69" i="148"/>
  <c r="Q68" i="148"/>
  <c r="P68" i="148"/>
  <c r="O68" i="148"/>
  <c r="N68" i="148"/>
  <c r="M68" i="148"/>
  <c r="L68" i="148"/>
  <c r="K68" i="148"/>
  <c r="J68" i="148"/>
  <c r="I68" i="148"/>
  <c r="H68" i="148"/>
  <c r="G68" i="148"/>
  <c r="F68" i="148"/>
  <c r="E68" i="148"/>
  <c r="Q67" i="148"/>
  <c r="P67" i="148"/>
  <c r="O67" i="148"/>
  <c r="N67" i="148"/>
  <c r="M67" i="148"/>
  <c r="L67" i="148"/>
  <c r="K67" i="148"/>
  <c r="J67" i="148"/>
  <c r="I67" i="148"/>
  <c r="H67" i="148"/>
  <c r="G67" i="148"/>
  <c r="F67" i="148"/>
  <c r="E67" i="148"/>
  <c r="Q64" i="148"/>
  <c r="P64" i="148"/>
  <c r="O64" i="148"/>
  <c r="N64" i="148"/>
  <c r="M64" i="148"/>
  <c r="L64" i="148"/>
  <c r="K64" i="148"/>
  <c r="J64" i="148"/>
  <c r="I64" i="148"/>
  <c r="H64" i="148"/>
  <c r="G64" i="148"/>
  <c r="F64" i="148"/>
  <c r="E64" i="148"/>
  <c r="Q63" i="148"/>
  <c r="P63" i="148"/>
  <c r="O63" i="148"/>
  <c r="N63" i="148"/>
  <c r="M63" i="148"/>
  <c r="L63" i="148"/>
  <c r="K63" i="148"/>
  <c r="J63" i="148"/>
  <c r="I63" i="148"/>
  <c r="H63" i="148"/>
  <c r="G63" i="148"/>
  <c r="F63" i="148"/>
  <c r="E63" i="148"/>
  <c r="Q62" i="148"/>
  <c r="P62" i="148"/>
  <c r="O62" i="148"/>
  <c r="N62" i="148"/>
  <c r="M62" i="148"/>
  <c r="L62" i="148"/>
  <c r="K62" i="148"/>
  <c r="J62" i="148"/>
  <c r="I62" i="148"/>
  <c r="H62" i="148"/>
  <c r="G62" i="148"/>
  <c r="F62" i="148"/>
  <c r="E62" i="148"/>
  <c r="Q61" i="148"/>
  <c r="P61" i="148"/>
  <c r="O61" i="148"/>
  <c r="N61" i="148"/>
  <c r="M61" i="148"/>
  <c r="L61" i="148"/>
  <c r="K61" i="148"/>
  <c r="J61" i="148"/>
  <c r="I61" i="148"/>
  <c r="H61" i="148"/>
  <c r="G61" i="148"/>
  <c r="F61" i="148"/>
  <c r="E61" i="148"/>
  <c r="Q58" i="148"/>
  <c r="P58" i="148"/>
  <c r="O58" i="148"/>
  <c r="N58" i="148"/>
  <c r="M58" i="148"/>
  <c r="L58" i="148"/>
  <c r="K58" i="148"/>
  <c r="J58" i="148"/>
  <c r="I58" i="148"/>
  <c r="H58" i="148"/>
  <c r="G58" i="148"/>
  <c r="F58" i="148"/>
  <c r="E58" i="148"/>
  <c r="Q57" i="148"/>
  <c r="P57" i="148"/>
  <c r="O57" i="148"/>
  <c r="N57" i="148"/>
  <c r="M57" i="148"/>
  <c r="M59" i="148" s="1"/>
  <c r="L57" i="148"/>
  <c r="K57" i="148"/>
  <c r="J57" i="148"/>
  <c r="I57" i="148"/>
  <c r="H57" i="148"/>
  <c r="G57" i="148"/>
  <c r="F57" i="148"/>
  <c r="E57" i="148"/>
  <c r="Q53" i="148"/>
  <c r="P53" i="148"/>
  <c r="O53" i="148"/>
  <c r="N53" i="148"/>
  <c r="M53" i="148"/>
  <c r="L53" i="148"/>
  <c r="K53" i="148"/>
  <c r="J53" i="148"/>
  <c r="I53" i="148"/>
  <c r="H53" i="148"/>
  <c r="G53" i="148"/>
  <c r="F53" i="148"/>
  <c r="E53" i="148"/>
  <c r="Q52" i="148"/>
  <c r="P52" i="148"/>
  <c r="O52" i="148"/>
  <c r="N52" i="148"/>
  <c r="M52" i="148"/>
  <c r="L52" i="148"/>
  <c r="K52" i="148"/>
  <c r="J52" i="148"/>
  <c r="I52" i="148"/>
  <c r="H52" i="148"/>
  <c r="G52" i="148"/>
  <c r="F52" i="148"/>
  <c r="E52" i="148"/>
  <c r="Q51" i="148"/>
  <c r="P51" i="148"/>
  <c r="O51" i="148"/>
  <c r="N51" i="148"/>
  <c r="M51" i="148"/>
  <c r="L51" i="148"/>
  <c r="K51" i="148"/>
  <c r="J51" i="148"/>
  <c r="I51" i="148"/>
  <c r="H51" i="148"/>
  <c r="G51" i="148"/>
  <c r="F51" i="148"/>
  <c r="E51" i="148"/>
  <c r="Q50" i="148"/>
  <c r="P50" i="148"/>
  <c r="O50" i="148"/>
  <c r="N50" i="148"/>
  <c r="M50" i="148"/>
  <c r="L50" i="148"/>
  <c r="K50" i="148"/>
  <c r="J50" i="148"/>
  <c r="I50" i="148"/>
  <c r="H50" i="148"/>
  <c r="G50" i="148"/>
  <c r="F50" i="148"/>
  <c r="E50" i="148"/>
  <c r="Q49" i="148"/>
  <c r="P49" i="148"/>
  <c r="O49" i="148"/>
  <c r="N49" i="148"/>
  <c r="M49" i="148"/>
  <c r="L49" i="148"/>
  <c r="K49" i="148"/>
  <c r="J49" i="148"/>
  <c r="I49" i="148"/>
  <c r="H49" i="148"/>
  <c r="G49" i="148"/>
  <c r="F49" i="148"/>
  <c r="E49" i="148"/>
  <c r="Q46" i="148"/>
  <c r="P46" i="148"/>
  <c r="O46" i="148"/>
  <c r="N46" i="148"/>
  <c r="M46" i="148"/>
  <c r="L46" i="148"/>
  <c r="K46" i="148"/>
  <c r="J46" i="148"/>
  <c r="I46" i="148"/>
  <c r="H46" i="148"/>
  <c r="G46" i="148"/>
  <c r="F46" i="148"/>
  <c r="E46" i="148"/>
  <c r="Q45" i="148"/>
  <c r="P45" i="148"/>
  <c r="O45" i="148"/>
  <c r="N45" i="148"/>
  <c r="M45" i="148"/>
  <c r="L45" i="148"/>
  <c r="K45" i="148"/>
  <c r="J45" i="148"/>
  <c r="I45" i="148"/>
  <c r="H45" i="148"/>
  <c r="G45" i="148"/>
  <c r="F45" i="148"/>
  <c r="E45" i="148"/>
  <c r="Q44" i="148"/>
  <c r="P44" i="148"/>
  <c r="O44" i="148"/>
  <c r="N44" i="148"/>
  <c r="M44" i="148"/>
  <c r="L44" i="148"/>
  <c r="K44" i="148"/>
  <c r="J44" i="148"/>
  <c r="I44" i="148"/>
  <c r="H44" i="148"/>
  <c r="G44" i="148"/>
  <c r="F44" i="148"/>
  <c r="E44" i="148"/>
  <c r="Q43" i="148"/>
  <c r="P43" i="148"/>
  <c r="O43" i="148"/>
  <c r="N43" i="148"/>
  <c r="M43" i="148"/>
  <c r="L43" i="148"/>
  <c r="K43" i="148"/>
  <c r="J43" i="148"/>
  <c r="I43" i="148"/>
  <c r="H43" i="148"/>
  <c r="G43" i="148"/>
  <c r="F43" i="148"/>
  <c r="E43" i="148"/>
  <c r="Q42" i="148"/>
  <c r="P42" i="148"/>
  <c r="O42" i="148"/>
  <c r="N42" i="148"/>
  <c r="M42" i="148"/>
  <c r="L42" i="148"/>
  <c r="K42" i="148"/>
  <c r="J42" i="148"/>
  <c r="I42" i="148"/>
  <c r="H42" i="148"/>
  <c r="G42" i="148"/>
  <c r="F42" i="148"/>
  <c r="E42" i="148"/>
  <c r="Q41" i="148"/>
  <c r="P41" i="148"/>
  <c r="O41" i="148"/>
  <c r="N41" i="148"/>
  <c r="M41" i="148"/>
  <c r="L41" i="148"/>
  <c r="K41" i="148"/>
  <c r="J41" i="148"/>
  <c r="I41" i="148"/>
  <c r="H41" i="148"/>
  <c r="G41" i="148"/>
  <c r="F41" i="148"/>
  <c r="E41" i="148"/>
  <c r="Q40" i="148"/>
  <c r="P40" i="148"/>
  <c r="O40" i="148"/>
  <c r="N40" i="148"/>
  <c r="M40" i="148"/>
  <c r="L40" i="148"/>
  <c r="K40" i="148"/>
  <c r="J40" i="148"/>
  <c r="I40" i="148"/>
  <c r="H40" i="148"/>
  <c r="G40" i="148"/>
  <c r="F40" i="148"/>
  <c r="E40" i="148"/>
  <c r="Q39" i="148"/>
  <c r="P39" i="148"/>
  <c r="O39" i="148"/>
  <c r="N39" i="148"/>
  <c r="M39" i="148"/>
  <c r="L39" i="148"/>
  <c r="K39" i="148"/>
  <c r="J39" i="148"/>
  <c r="I39" i="148"/>
  <c r="H39" i="148"/>
  <c r="G39" i="148"/>
  <c r="F39" i="148"/>
  <c r="E39" i="148"/>
  <c r="Q38" i="148"/>
  <c r="P38" i="148"/>
  <c r="O38" i="148"/>
  <c r="N38" i="148"/>
  <c r="M38" i="148"/>
  <c r="L38" i="148"/>
  <c r="K38" i="148"/>
  <c r="J38" i="148"/>
  <c r="I38" i="148"/>
  <c r="H38" i="148"/>
  <c r="G38" i="148"/>
  <c r="F38" i="148"/>
  <c r="E38" i="148"/>
  <c r="Q37" i="148"/>
  <c r="P37" i="148"/>
  <c r="O37" i="148"/>
  <c r="N37" i="148"/>
  <c r="M37" i="148"/>
  <c r="L37" i="148"/>
  <c r="K37" i="148"/>
  <c r="J37" i="148"/>
  <c r="I37" i="148"/>
  <c r="H37" i="148"/>
  <c r="G37" i="148"/>
  <c r="F37" i="148"/>
  <c r="E37" i="148"/>
  <c r="Q36" i="148"/>
  <c r="P36" i="148"/>
  <c r="O36" i="148"/>
  <c r="N36" i="148"/>
  <c r="M36" i="148"/>
  <c r="L36" i="148"/>
  <c r="K36" i="148"/>
  <c r="J36" i="148"/>
  <c r="I36" i="148"/>
  <c r="H36" i="148"/>
  <c r="G36" i="148"/>
  <c r="F36" i="148"/>
  <c r="E36" i="148"/>
  <c r="Q35" i="148"/>
  <c r="P35" i="148"/>
  <c r="O35" i="148"/>
  <c r="N35" i="148"/>
  <c r="M35" i="148"/>
  <c r="L35" i="148"/>
  <c r="K35" i="148"/>
  <c r="J35" i="148"/>
  <c r="I35" i="148"/>
  <c r="H35" i="148"/>
  <c r="G35" i="148"/>
  <c r="F35" i="148"/>
  <c r="E35" i="148"/>
  <c r="Q34" i="148"/>
  <c r="P34" i="148"/>
  <c r="O34" i="148"/>
  <c r="N34" i="148"/>
  <c r="M34" i="148"/>
  <c r="L34" i="148"/>
  <c r="K34" i="148"/>
  <c r="J34" i="148"/>
  <c r="I34" i="148"/>
  <c r="H34" i="148"/>
  <c r="G34" i="148"/>
  <c r="F34" i="148"/>
  <c r="E34" i="148"/>
  <c r="Q33" i="148"/>
  <c r="P33" i="148"/>
  <c r="O33" i="148"/>
  <c r="N33" i="148"/>
  <c r="M33" i="148"/>
  <c r="L33" i="148"/>
  <c r="K33" i="148"/>
  <c r="J33" i="148"/>
  <c r="I33" i="148"/>
  <c r="H33" i="148"/>
  <c r="G33" i="148"/>
  <c r="F33" i="148"/>
  <c r="E33" i="148"/>
  <c r="Q28" i="148"/>
  <c r="P28" i="148"/>
  <c r="O28" i="148"/>
  <c r="N28" i="148"/>
  <c r="M28" i="148"/>
  <c r="L28" i="148"/>
  <c r="K28" i="148"/>
  <c r="J28" i="148"/>
  <c r="I28" i="148"/>
  <c r="H28" i="148"/>
  <c r="G28" i="148"/>
  <c r="F28" i="148"/>
  <c r="E28" i="148"/>
  <c r="Q27" i="148"/>
  <c r="P27" i="148"/>
  <c r="O27" i="148"/>
  <c r="N27" i="148"/>
  <c r="M27" i="148"/>
  <c r="L27" i="148"/>
  <c r="K27" i="148"/>
  <c r="J27" i="148"/>
  <c r="I27" i="148"/>
  <c r="H27" i="148"/>
  <c r="G27" i="148"/>
  <c r="F27" i="148"/>
  <c r="E27" i="148"/>
  <c r="Q26" i="148"/>
  <c r="P26" i="148"/>
  <c r="O26" i="148"/>
  <c r="N26" i="148"/>
  <c r="M26" i="148"/>
  <c r="L26" i="148"/>
  <c r="K26" i="148"/>
  <c r="J26" i="148"/>
  <c r="I26" i="148"/>
  <c r="H26" i="148"/>
  <c r="G26" i="148"/>
  <c r="F26" i="148"/>
  <c r="E26" i="148"/>
  <c r="Q25" i="148"/>
  <c r="P25" i="148"/>
  <c r="O25" i="148"/>
  <c r="N25" i="148"/>
  <c r="M25" i="148"/>
  <c r="L25" i="148"/>
  <c r="K25" i="148"/>
  <c r="J25" i="148"/>
  <c r="I25" i="148"/>
  <c r="H25" i="148"/>
  <c r="G25" i="148"/>
  <c r="F25" i="148"/>
  <c r="E25" i="148"/>
  <c r="Q24" i="148"/>
  <c r="P24" i="148"/>
  <c r="O24" i="148"/>
  <c r="N24" i="148"/>
  <c r="M24" i="148"/>
  <c r="L24" i="148"/>
  <c r="K24" i="148"/>
  <c r="J24" i="148"/>
  <c r="I24" i="148"/>
  <c r="H24" i="148"/>
  <c r="G24" i="148"/>
  <c r="F24" i="148"/>
  <c r="E24" i="148"/>
  <c r="Q23" i="148"/>
  <c r="P23" i="148"/>
  <c r="O23" i="148"/>
  <c r="N23" i="148"/>
  <c r="M23" i="148"/>
  <c r="L23" i="148"/>
  <c r="K23" i="148"/>
  <c r="J23" i="148"/>
  <c r="I23" i="148"/>
  <c r="H23" i="148"/>
  <c r="G23" i="148"/>
  <c r="F23" i="148"/>
  <c r="E23" i="148"/>
  <c r="Q22" i="148"/>
  <c r="P22" i="148"/>
  <c r="O22" i="148"/>
  <c r="N22" i="148"/>
  <c r="M22" i="148"/>
  <c r="L22" i="148"/>
  <c r="K22" i="148"/>
  <c r="J22" i="148"/>
  <c r="I22" i="148"/>
  <c r="H22" i="148"/>
  <c r="G22" i="148"/>
  <c r="F22" i="148"/>
  <c r="E22" i="148"/>
  <c r="Q19" i="148"/>
  <c r="E12" i="148"/>
  <c r="F12" i="148"/>
  <c r="G12" i="148"/>
  <c r="H12" i="148"/>
  <c r="I12" i="148"/>
  <c r="J12" i="148"/>
  <c r="K12" i="148"/>
  <c r="L12" i="148"/>
  <c r="M12" i="148"/>
  <c r="N12" i="148"/>
  <c r="O12" i="148"/>
  <c r="P12" i="148"/>
  <c r="Q12" i="148"/>
  <c r="E13" i="148"/>
  <c r="F13" i="148"/>
  <c r="G13" i="148"/>
  <c r="H13" i="148"/>
  <c r="I13" i="148"/>
  <c r="J13" i="148"/>
  <c r="K13" i="148"/>
  <c r="L13" i="148"/>
  <c r="M13" i="148"/>
  <c r="N13" i="148"/>
  <c r="O13" i="148"/>
  <c r="P13" i="148"/>
  <c r="Q13" i="148"/>
  <c r="E14" i="148"/>
  <c r="F14" i="148"/>
  <c r="G14" i="148"/>
  <c r="H14" i="148"/>
  <c r="I14" i="148"/>
  <c r="J14" i="148"/>
  <c r="K14" i="148"/>
  <c r="L14" i="148"/>
  <c r="M14" i="148"/>
  <c r="N14" i="148"/>
  <c r="O14" i="148"/>
  <c r="P14" i="148"/>
  <c r="Q14" i="148"/>
  <c r="E15" i="148"/>
  <c r="F15" i="148"/>
  <c r="G15" i="148"/>
  <c r="H15" i="148"/>
  <c r="I15" i="148"/>
  <c r="J15" i="148"/>
  <c r="K15" i="148"/>
  <c r="L15" i="148"/>
  <c r="M15" i="148"/>
  <c r="N15" i="148"/>
  <c r="O15" i="148"/>
  <c r="P15" i="148"/>
  <c r="Q15" i="148"/>
  <c r="E16" i="148"/>
  <c r="F16" i="148"/>
  <c r="G16" i="148"/>
  <c r="H16" i="148"/>
  <c r="I16" i="148"/>
  <c r="J16" i="148"/>
  <c r="K16" i="148"/>
  <c r="L16" i="148"/>
  <c r="M16" i="148"/>
  <c r="N16" i="148"/>
  <c r="O16" i="148"/>
  <c r="P16" i="148"/>
  <c r="Q16" i="148"/>
  <c r="E17" i="148"/>
  <c r="F17" i="148"/>
  <c r="G17" i="148"/>
  <c r="H17" i="148"/>
  <c r="I17" i="148"/>
  <c r="J17" i="148"/>
  <c r="K17" i="148"/>
  <c r="L17" i="148"/>
  <c r="M17" i="148"/>
  <c r="N17" i="148"/>
  <c r="O17" i="148"/>
  <c r="P17" i="148"/>
  <c r="Q17" i="148"/>
  <c r="E18" i="148"/>
  <c r="F18" i="148"/>
  <c r="G18" i="148"/>
  <c r="H18" i="148"/>
  <c r="I18" i="148"/>
  <c r="J18" i="148"/>
  <c r="K18" i="148"/>
  <c r="L18" i="148"/>
  <c r="M18" i="148"/>
  <c r="N18" i="148"/>
  <c r="O18" i="148"/>
  <c r="P18" i="148"/>
  <c r="Q18" i="148"/>
  <c r="E19" i="148"/>
  <c r="F19" i="148"/>
  <c r="G19" i="148"/>
  <c r="H19" i="148"/>
  <c r="I19" i="148"/>
  <c r="J19" i="148"/>
  <c r="K19" i="148"/>
  <c r="L19" i="148"/>
  <c r="M19" i="148"/>
  <c r="N19" i="148"/>
  <c r="O19" i="148"/>
  <c r="P19" i="148"/>
  <c r="F11" i="148"/>
  <c r="G11" i="148"/>
  <c r="H11" i="148"/>
  <c r="I11" i="148"/>
  <c r="J11" i="148"/>
  <c r="K11" i="148"/>
  <c r="L11" i="148"/>
  <c r="M11" i="148"/>
  <c r="N11" i="148"/>
  <c r="O11" i="148"/>
  <c r="P11" i="148"/>
  <c r="Q11" i="148"/>
  <c r="E11" i="148"/>
  <c r="Q20" i="148"/>
  <c r="Q29" i="148"/>
  <c r="Q54" i="148"/>
  <c r="Q65" i="148"/>
  <c r="Q81" i="148"/>
  <c r="E85" i="148"/>
  <c r="Q85" i="148"/>
  <c r="Q89" i="148"/>
  <c r="Q90" i="148"/>
  <c r="E10" i="147"/>
  <c r="Q87" i="147"/>
  <c r="P87" i="147"/>
  <c r="O87" i="147"/>
  <c r="N87" i="147"/>
  <c r="M87" i="147"/>
  <c r="L87" i="147"/>
  <c r="K87" i="147"/>
  <c r="J87" i="147"/>
  <c r="I87" i="147"/>
  <c r="H87" i="147"/>
  <c r="G87" i="147"/>
  <c r="F87" i="147"/>
  <c r="E87" i="147"/>
  <c r="Q86" i="147"/>
  <c r="P86" i="147"/>
  <c r="O86" i="147"/>
  <c r="N86" i="147"/>
  <c r="M86" i="147"/>
  <c r="L86" i="147"/>
  <c r="K86" i="147"/>
  <c r="J86" i="147"/>
  <c r="I86" i="147"/>
  <c r="H86" i="147"/>
  <c r="G86" i="147"/>
  <c r="F86" i="147"/>
  <c r="E86" i="147"/>
  <c r="Q82" i="147"/>
  <c r="P82" i="147"/>
  <c r="P84" i="147" s="1"/>
  <c r="O82" i="147"/>
  <c r="O84" i="147" s="1"/>
  <c r="N82" i="147"/>
  <c r="N84" i="147" s="1"/>
  <c r="M82" i="147"/>
  <c r="M84" i="147" s="1"/>
  <c r="L82" i="147"/>
  <c r="L84" i="147" s="1"/>
  <c r="K82" i="147"/>
  <c r="K84" i="147" s="1"/>
  <c r="J82" i="147"/>
  <c r="J84" i="147" s="1"/>
  <c r="I82" i="147"/>
  <c r="H82" i="147"/>
  <c r="H84" i="147" s="1"/>
  <c r="G82" i="147"/>
  <c r="G84" i="147" s="1"/>
  <c r="F82" i="147"/>
  <c r="F84" i="147" s="1"/>
  <c r="E82" i="147"/>
  <c r="E84" i="147" s="1"/>
  <c r="Q79" i="147"/>
  <c r="P79" i="147"/>
  <c r="O79" i="147"/>
  <c r="N79" i="147"/>
  <c r="M79" i="147"/>
  <c r="L79" i="147"/>
  <c r="K79" i="147"/>
  <c r="J79" i="147"/>
  <c r="I79" i="147"/>
  <c r="H79" i="147"/>
  <c r="G79" i="147"/>
  <c r="F79" i="147"/>
  <c r="E79" i="147"/>
  <c r="Q78" i="147"/>
  <c r="P78" i="147"/>
  <c r="O78" i="147"/>
  <c r="N78" i="147"/>
  <c r="M78" i="147"/>
  <c r="L78" i="147"/>
  <c r="K78" i="147"/>
  <c r="J78" i="147"/>
  <c r="I78" i="147"/>
  <c r="H78" i="147"/>
  <c r="G78" i="147"/>
  <c r="F78" i="147"/>
  <c r="E78" i="147"/>
  <c r="Q77" i="147"/>
  <c r="P77" i="147"/>
  <c r="O77" i="147"/>
  <c r="N77" i="147"/>
  <c r="M77" i="147"/>
  <c r="L77" i="147"/>
  <c r="K77" i="147"/>
  <c r="J77" i="147"/>
  <c r="I77" i="147"/>
  <c r="H77" i="147"/>
  <c r="G77" i="147"/>
  <c r="F77" i="147"/>
  <c r="E77" i="147"/>
  <c r="Q76" i="147"/>
  <c r="P76" i="147"/>
  <c r="O76" i="147"/>
  <c r="N76" i="147"/>
  <c r="M76" i="147"/>
  <c r="L76" i="147"/>
  <c r="K76" i="147"/>
  <c r="J76" i="147"/>
  <c r="I76" i="147"/>
  <c r="H76" i="147"/>
  <c r="G76" i="147"/>
  <c r="F76" i="147"/>
  <c r="E76" i="147"/>
  <c r="Q75" i="147"/>
  <c r="P75" i="147"/>
  <c r="O75" i="147"/>
  <c r="N75" i="147"/>
  <c r="M75" i="147"/>
  <c r="L75" i="147"/>
  <c r="K75" i="147"/>
  <c r="J75" i="147"/>
  <c r="I75" i="147"/>
  <c r="H75" i="147"/>
  <c r="G75" i="147"/>
  <c r="F75" i="147"/>
  <c r="E75" i="147"/>
  <c r="Q74" i="147"/>
  <c r="P74" i="147"/>
  <c r="O74" i="147"/>
  <c r="N74" i="147"/>
  <c r="M74" i="147"/>
  <c r="L74" i="147"/>
  <c r="K74" i="147"/>
  <c r="J74" i="147"/>
  <c r="I74" i="147"/>
  <c r="H74" i="147"/>
  <c r="G74" i="147"/>
  <c r="F74" i="147"/>
  <c r="E74" i="147"/>
  <c r="Q73" i="147"/>
  <c r="P73" i="147"/>
  <c r="O73" i="147"/>
  <c r="N73" i="147"/>
  <c r="M73" i="147"/>
  <c r="L73" i="147"/>
  <c r="K73" i="147"/>
  <c r="J73" i="147"/>
  <c r="I73" i="147"/>
  <c r="H73" i="147"/>
  <c r="G73" i="147"/>
  <c r="F73" i="147"/>
  <c r="E73" i="147"/>
  <c r="Q72" i="147"/>
  <c r="P72" i="147"/>
  <c r="O72" i="147"/>
  <c r="N72" i="147"/>
  <c r="M72" i="147"/>
  <c r="L72" i="147"/>
  <c r="K72" i="147"/>
  <c r="J72" i="147"/>
  <c r="I72" i="147"/>
  <c r="H72" i="147"/>
  <c r="G72" i="147"/>
  <c r="F72" i="147"/>
  <c r="E72" i="147"/>
  <c r="Q71" i="147"/>
  <c r="P71" i="147"/>
  <c r="O71" i="147"/>
  <c r="N71" i="147"/>
  <c r="M71" i="147"/>
  <c r="L71" i="147"/>
  <c r="K71" i="147"/>
  <c r="J71" i="147"/>
  <c r="I71" i="147"/>
  <c r="H71" i="147"/>
  <c r="G71" i="147"/>
  <c r="F71" i="147"/>
  <c r="E71" i="147"/>
  <c r="Q70" i="147"/>
  <c r="P70" i="147"/>
  <c r="O70" i="147"/>
  <c r="N70" i="147"/>
  <c r="M70" i="147"/>
  <c r="L70" i="147"/>
  <c r="K70" i="147"/>
  <c r="J70" i="147"/>
  <c r="I70" i="147"/>
  <c r="H70" i="147"/>
  <c r="G70" i="147"/>
  <c r="F70" i="147"/>
  <c r="E70" i="147"/>
  <c r="Q69" i="147"/>
  <c r="P69" i="147"/>
  <c r="O69" i="147"/>
  <c r="N69" i="147"/>
  <c r="M69" i="147"/>
  <c r="L69" i="147"/>
  <c r="K69" i="147"/>
  <c r="J69" i="147"/>
  <c r="I69" i="147"/>
  <c r="H69" i="147"/>
  <c r="G69" i="147"/>
  <c r="F69" i="147"/>
  <c r="E69" i="147"/>
  <c r="Q68" i="147"/>
  <c r="P68" i="147"/>
  <c r="O68" i="147"/>
  <c r="N68" i="147"/>
  <c r="M68" i="147"/>
  <c r="L68" i="147"/>
  <c r="K68" i="147"/>
  <c r="J68" i="147"/>
  <c r="I68" i="147"/>
  <c r="H68" i="147"/>
  <c r="G68" i="147"/>
  <c r="F68" i="147"/>
  <c r="E68" i="147"/>
  <c r="Q67" i="147"/>
  <c r="P67" i="147"/>
  <c r="O67" i="147"/>
  <c r="N67" i="147"/>
  <c r="M67" i="147"/>
  <c r="L67" i="147"/>
  <c r="K67" i="147"/>
  <c r="J67" i="147"/>
  <c r="I67" i="147"/>
  <c r="H67" i="147"/>
  <c r="G67" i="147"/>
  <c r="F67" i="147"/>
  <c r="E67" i="147"/>
  <c r="Q66" i="147"/>
  <c r="P66" i="147"/>
  <c r="O66" i="147"/>
  <c r="N66" i="147"/>
  <c r="M66" i="147"/>
  <c r="L66" i="147"/>
  <c r="K66" i="147"/>
  <c r="J66" i="147"/>
  <c r="I66" i="147"/>
  <c r="H66" i="147"/>
  <c r="G66" i="147"/>
  <c r="F66" i="147"/>
  <c r="E66" i="147"/>
  <c r="Q63" i="147"/>
  <c r="P63" i="147"/>
  <c r="O63" i="147"/>
  <c r="N63" i="147"/>
  <c r="M63" i="147"/>
  <c r="L63" i="147"/>
  <c r="K63" i="147"/>
  <c r="J63" i="147"/>
  <c r="I63" i="147"/>
  <c r="H63" i="147"/>
  <c r="G63" i="147"/>
  <c r="F63" i="147"/>
  <c r="E63" i="147"/>
  <c r="Q62" i="147"/>
  <c r="P62" i="147"/>
  <c r="O62" i="147"/>
  <c r="N62" i="147"/>
  <c r="M62" i="147"/>
  <c r="L62" i="147"/>
  <c r="K62" i="147"/>
  <c r="J62" i="147"/>
  <c r="I62" i="147"/>
  <c r="H62" i="147"/>
  <c r="G62" i="147"/>
  <c r="F62" i="147"/>
  <c r="E62" i="147"/>
  <c r="Q61" i="147"/>
  <c r="P61" i="147"/>
  <c r="O61" i="147"/>
  <c r="N61" i="147"/>
  <c r="M61" i="147"/>
  <c r="L61" i="147"/>
  <c r="K61" i="147"/>
  <c r="J61" i="147"/>
  <c r="I61" i="147"/>
  <c r="H61" i="147"/>
  <c r="G61" i="147"/>
  <c r="F61" i="147"/>
  <c r="E61" i="147"/>
  <c r="Q60" i="147"/>
  <c r="P60" i="147"/>
  <c r="O60" i="147"/>
  <c r="N60" i="147"/>
  <c r="M60" i="147"/>
  <c r="L60" i="147"/>
  <c r="K60" i="147"/>
  <c r="J60" i="147"/>
  <c r="I60" i="147"/>
  <c r="H60" i="147"/>
  <c r="G60" i="147"/>
  <c r="F60" i="147"/>
  <c r="E60" i="147"/>
  <c r="Q57" i="147"/>
  <c r="P57" i="147"/>
  <c r="O57" i="147"/>
  <c r="N57" i="147"/>
  <c r="M57" i="147"/>
  <c r="L57" i="147"/>
  <c r="K57" i="147"/>
  <c r="J57" i="147"/>
  <c r="I57" i="147"/>
  <c r="H57" i="147"/>
  <c r="G57" i="147"/>
  <c r="F57" i="147"/>
  <c r="E57" i="147"/>
  <c r="Q56" i="147"/>
  <c r="P56" i="147"/>
  <c r="O56" i="147"/>
  <c r="N56" i="147"/>
  <c r="M56" i="147"/>
  <c r="L56" i="147"/>
  <c r="K56" i="147"/>
  <c r="J56" i="147"/>
  <c r="I56" i="147"/>
  <c r="H56" i="147"/>
  <c r="G56" i="147"/>
  <c r="F56" i="147"/>
  <c r="E56" i="147"/>
  <c r="Q52" i="147"/>
  <c r="P52" i="147"/>
  <c r="O52" i="147"/>
  <c r="N52" i="147"/>
  <c r="M52" i="147"/>
  <c r="L52" i="147"/>
  <c r="K52" i="147"/>
  <c r="J52" i="147"/>
  <c r="I52" i="147"/>
  <c r="H52" i="147"/>
  <c r="G52" i="147"/>
  <c r="F52" i="147"/>
  <c r="E52" i="147"/>
  <c r="Q51" i="147"/>
  <c r="P51" i="147"/>
  <c r="O51" i="147"/>
  <c r="N51" i="147"/>
  <c r="M51" i="147"/>
  <c r="L51" i="147"/>
  <c r="K51" i="147"/>
  <c r="J51" i="147"/>
  <c r="I51" i="147"/>
  <c r="H51" i="147"/>
  <c r="G51" i="147"/>
  <c r="F51" i="147"/>
  <c r="E51" i="147"/>
  <c r="Q50" i="147"/>
  <c r="P50" i="147"/>
  <c r="O50" i="147"/>
  <c r="N50" i="147"/>
  <c r="M50" i="147"/>
  <c r="L50" i="147"/>
  <c r="K50" i="147"/>
  <c r="J50" i="147"/>
  <c r="I50" i="147"/>
  <c r="H50" i="147"/>
  <c r="G50" i="147"/>
  <c r="F50" i="147"/>
  <c r="E50" i="147"/>
  <c r="Q49" i="147"/>
  <c r="P49" i="147"/>
  <c r="O49" i="147"/>
  <c r="N49" i="147"/>
  <c r="M49" i="147"/>
  <c r="L49" i="147"/>
  <c r="K49" i="147"/>
  <c r="J49" i="147"/>
  <c r="I49" i="147"/>
  <c r="H49" i="147"/>
  <c r="G49" i="147"/>
  <c r="F49" i="147"/>
  <c r="E49" i="147"/>
  <c r="Q48" i="147"/>
  <c r="P48" i="147"/>
  <c r="O48" i="147"/>
  <c r="N48" i="147"/>
  <c r="M48" i="147"/>
  <c r="L48" i="147"/>
  <c r="K48" i="147"/>
  <c r="J48" i="147"/>
  <c r="I48" i="147"/>
  <c r="H48" i="147"/>
  <c r="G48" i="147"/>
  <c r="F48" i="147"/>
  <c r="E48" i="147"/>
  <c r="Q45" i="147"/>
  <c r="P45" i="147"/>
  <c r="O45" i="147"/>
  <c r="N45" i="147"/>
  <c r="M45" i="147"/>
  <c r="L45" i="147"/>
  <c r="K45" i="147"/>
  <c r="J45" i="147"/>
  <c r="I45" i="147"/>
  <c r="H45" i="147"/>
  <c r="G45" i="147"/>
  <c r="F45" i="147"/>
  <c r="E45" i="147"/>
  <c r="Q44" i="147"/>
  <c r="P44" i="147"/>
  <c r="O44" i="147"/>
  <c r="N44" i="147"/>
  <c r="M44" i="147"/>
  <c r="L44" i="147"/>
  <c r="K44" i="147"/>
  <c r="J44" i="147"/>
  <c r="I44" i="147"/>
  <c r="H44" i="147"/>
  <c r="G44" i="147"/>
  <c r="F44" i="147"/>
  <c r="E44" i="147"/>
  <c r="Q43" i="147"/>
  <c r="P43" i="147"/>
  <c r="O43" i="147"/>
  <c r="N43" i="147"/>
  <c r="M43" i="147"/>
  <c r="L43" i="147"/>
  <c r="K43" i="147"/>
  <c r="J43" i="147"/>
  <c r="I43" i="147"/>
  <c r="H43" i="147"/>
  <c r="G43" i="147"/>
  <c r="F43" i="147"/>
  <c r="E43" i="147"/>
  <c r="Q42" i="147"/>
  <c r="P42" i="147"/>
  <c r="O42" i="147"/>
  <c r="N42" i="147"/>
  <c r="M42" i="147"/>
  <c r="L42" i="147"/>
  <c r="K42" i="147"/>
  <c r="J42" i="147"/>
  <c r="I42" i="147"/>
  <c r="H42" i="147"/>
  <c r="G42" i="147"/>
  <c r="F42" i="147"/>
  <c r="E42" i="147"/>
  <c r="Q41" i="147"/>
  <c r="P41" i="147"/>
  <c r="O41" i="147"/>
  <c r="N41" i="147"/>
  <c r="M41" i="147"/>
  <c r="L41" i="147"/>
  <c r="K41" i="147"/>
  <c r="J41" i="147"/>
  <c r="I41" i="147"/>
  <c r="H41" i="147"/>
  <c r="G41" i="147"/>
  <c r="F41" i="147"/>
  <c r="E41" i="147"/>
  <c r="Q40" i="147"/>
  <c r="P40" i="147"/>
  <c r="O40" i="147"/>
  <c r="N40" i="147"/>
  <c r="M40" i="147"/>
  <c r="L40" i="147"/>
  <c r="K40" i="147"/>
  <c r="J40" i="147"/>
  <c r="I40" i="147"/>
  <c r="H40" i="147"/>
  <c r="G40" i="147"/>
  <c r="F40" i="147"/>
  <c r="E40" i="147"/>
  <c r="Q39" i="147"/>
  <c r="P39" i="147"/>
  <c r="O39" i="147"/>
  <c r="N39" i="147"/>
  <c r="M39" i="147"/>
  <c r="L39" i="147"/>
  <c r="K39" i="147"/>
  <c r="J39" i="147"/>
  <c r="I39" i="147"/>
  <c r="H39" i="147"/>
  <c r="G39" i="147"/>
  <c r="F39" i="147"/>
  <c r="E39" i="147"/>
  <c r="Q38" i="147"/>
  <c r="P38" i="147"/>
  <c r="O38" i="147"/>
  <c r="N38" i="147"/>
  <c r="M38" i="147"/>
  <c r="L38" i="147"/>
  <c r="K38" i="147"/>
  <c r="J38" i="147"/>
  <c r="I38" i="147"/>
  <c r="H38" i="147"/>
  <c r="G38" i="147"/>
  <c r="F38" i="147"/>
  <c r="E38" i="147"/>
  <c r="Q37" i="147"/>
  <c r="P37" i="147"/>
  <c r="O37" i="147"/>
  <c r="N37" i="147"/>
  <c r="M37" i="147"/>
  <c r="L37" i="147"/>
  <c r="K37" i="147"/>
  <c r="J37" i="147"/>
  <c r="I37" i="147"/>
  <c r="H37" i="147"/>
  <c r="G37" i="147"/>
  <c r="F37" i="147"/>
  <c r="E37" i="147"/>
  <c r="Q36" i="147"/>
  <c r="P36" i="147"/>
  <c r="O36" i="147"/>
  <c r="N36" i="147"/>
  <c r="M36" i="147"/>
  <c r="L36" i="147"/>
  <c r="K36" i="147"/>
  <c r="J36" i="147"/>
  <c r="I36" i="147"/>
  <c r="H36" i="147"/>
  <c r="G36" i="147"/>
  <c r="F36" i="147"/>
  <c r="E36" i="147"/>
  <c r="Q35" i="147"/>
  <c r="P35" i="147"/>
  <c r="O35" i="147"/>
  <c r="N35" i="147"/>
  <c r="M35" i="147"/>
  <c r="L35" i="147"/>
  <c r="K35" i="147"/>
  <c r="J35" i="147"/>
  <c r="I35" i="147"/>
  <c r="H35" i="147"/>
  <c r="G35" i="147"/>
  <c r="F35" i="147"/>
  <c r="E35" i="147"/>
  <c r="Q34" i="147"/>
  <c r="P34" i="147"/>
  <c r="O34" i="147"/>
  <c r="N34" i="147"/>
  <c r="M34" i="147"/>
  <c r="L34" i="147"/>
  <c r="K34" i="147"/>
  <c r="J34" i="147"/>
  <c r="I34" i="147"/>
  <c r="H34" i="147"/>
  <c r="G34" i="147"/>
  <c r="F34" i="147"/>
  <c r="E34" i="147"/>
  <c r="Q33" i="147"/>
  <c r="P33" i="147"/>
  <c r="O33" i="147"/>
  <c r="N33" i="147"/>
  <c r="M33" i="147"/>
  <c r="L33" i="147"/>
  <c r="K33" i="147"/>
  <c r="J33" i="147"/>
  <c r="I33" i="147"/>
  <c r="H33" i="147"/>
  <c r="G33" i="147"/>
  <c r="F33" i="147"/>
  <c r="E33" i="147"/>
  <c r="Q32" i="147"/>
  <c r="P32" i="147"/>
  <c r="O32" i="147"/>
  <c r="N32" i="147"/>
  <c r="M32" i="147"/>
  <c r="L32" i="147"/>
  <c r="K32" i="147"/>
  <c r="J32" i="147"/>
  <c r="I32" i="147"/>
  <c r="H32" i="147"/>
  <c r="G32" i="147"/>
  <c r="F32" i="147"/>
  <c r="E32" i="147"/>
  <c r="Q27" i="147"/>
  <c r="P27" i="147"/>
  <c r="O27" i="147"/>
  <c r="N27" i="147"/>
  <c r="M27" i="147"/>
  <c r="L27" i="147"/>
  <c r="K27" i="147"/>
  <c r="J27" i="147"/>
  <c r="I27" i="147"/>
  <c r="H27" i="147"/>
  <c r="G27" i="147"/>
  <c r="F27" i="147"/>
  <c r="E27" i="147"/>
  <c r="Q26" i="147"/>
  <c r="P26" i="147"/>
  <c r="O26" i="147"/>
  <c r="N26" i="147"/>
  <c r="M26" i="147"/>
  <c r="L26" i="147"/>
  <c r="K26" i="147"/>
  <c r="J26" i="147"/>
  <c r="I26" i="147"/>
  <c r="H26" i="147"/>
  <c r="G26" i="147"/>
  <c r="F26" i="147"/>
  <c r="E26" i="147"/>
  <c r="Q25" i="147"/>
  <c r="P25" i="147"/>
  <c r="O25" i="147"/>
  <c r="N25" i="147"/>
  <c r="M25" i="147"/>
  <c r="L25" i="147"/>
  <c r="K25" i="147"/>
  <c r="J25" i="147"/>
  <c r="I25" i="147"/>
  <c r="H25" i="147"/>
  <c r="G25" i="147"/>
  <c r="F25" i="147"/>
  <c r="E25" i="147"/>
  <c r="Q24" i="147"/>
  <c r="P24" i="147"/>
  <c r="O24" i="147"/>
  <c r="N24" i="147"/>
  <c r="M24" i="147"/>
  <c r="L24" i="147"/>
  <c r="K24" i="147"/>
  <c r="J24" i="147"/>
  <c r="I24" i="147"/>
  <c r="H24" i="147"/>
  <c r="G24" i="147"/>
  <c r="F24" i="147"/>
  <c r="E24" i="147"/>
  <c r="Q23" i="147"/>
  <c r="P23" i="147"/>
  <c r="O23" i="147"/>
  <c r="N23" i="147"/>
  <c r="M23" i="147"/>
  <c r="L23" i="147"/>
  <c r="K23" i="147"/>
  <c r="J23" i="147"/>
  <c r="I23" i="147"/>
  <c r="H23" i="147"/>
  <c r="G23" i="147"/>
  <c r="F23" i="147"/>
  <c r="E23" i="147"/>
  <c r="Q22" i="147"/>
  <c r="P22" i="147"/>
  <c r="O22" i="147"/>
  <c r="N22" i="147"/>
  <c r="M22" i="147"/>
  <c r="L22" i="147"/>
  <c r="K22" i="147"/>
  <c r="J22" i="147"/>
  <c r="I22" i="147"/>
  <c r="H22" i="147"/>
  <c r="G22" i="147"/>
  <c r="F22" i="147"/>
  <c r="E22" i="147"/>
  <c r="Q21" i="147"/>
  <c r="P21" i="147"/>
  <c r="O21" i="147"/>
  <c r="N21" i="147"/>
  <c r="M21" i="147"/>
  <c r="L21" i="147"/>
  <c r="K21" i="147"/>
  <c r="J21" i="147"/>
  <c r="I21" i="147"/>
  <c r="H21" i="147"/>
  <c r="G21" i="147"/>
  <c r="F21" i="147"/>
  <c r="E21" i="147"/>
  <c r="E11" i="147"/>
  <c r="F11" i="147"/>
  <c r="G11" i="147"/>
  <c r="H11" i="147"/>
  <c r="I11" i="147"/>
  <c r="J11" i="147"/>
  <c r="K11" i="147"/>
  <c r="L11" i="147"/>
  <c r="M11" i="147"/>
  <c r="N11" i="147"/>
  <c r="O11" i="147"/>
  <c r="P11" i="147"/>
  <c r="Q11" i="147"/>
  <c r="E12" i="147"/>
  <c r="F12" i="147"/>
  <c r="G12" i="147"/>
  <c r="H12" i="147"/>
  <c r="I12" i="147"/>
  <c r="J12" i="147"/>
  <c r="K12" i="147"/>
  <c r="L12" i="147"/>
  <c r="M12" i="147"/>
  <c r="N12" i="147"/>
  <c r="O12" i="147"/>
  <c r="P12" i="147"/>
  <c r="Q12" i="147"/>
  <c r="E13" i="147"/>
  <c r="F13" i="147"/>
  <c r="G13" i="147"/>
  <c r="H13" i="147"/>
  <c r="I13" i="147"/>
  <c r="J13" i="147"/>
  <c r="K13" i="147"/>
  <c r="L13" i="147"/>
  <c r="M13" i="147"/>
  <c r="N13" i="147"/>
  <c r="O13" i="147"/>
  <c r="P13" i="147"/>
  <c r="Q13" i="147"/>
  <c r="E14" i="147"/>
  <c r="F14" i="147"/>
  <c r="G14" i="147"/>
  <c r="H14" i="147"/>
  <c r="I14" i="147"/>
  <c r="J14" i="147"/>
  <c r="K14" i="147"/>
  <c r="L14" i="147"/>
  <c r="M14" i="147"/>
  <c r="N14" i="147"/>
  <c r="O14" i="147"/>
  <c r="P14" i="147"/>
  <c r="Q14" i="147"/>
  <c r="E15" i="147"/>
  <c r="F15" i="147"/>
  <c r="G15" i="147"/>
  <c r="H15" i="147"/>
  <c r="I15" i="147"/>
  <c r="J15" i="147"/>
  <c r="K15" i="147"/>
  <c r="L15" i="147"/>
  <c r="M15" i="147"/>
  <c r="N15" i="147"/>
  <c r="O15" i="147"/>
  <c r="P15" i="147"/>
  <c r="Q15" i="147"/>
  <c r="E16" i="147"/>
  <c r="F16" i="147"/>
  <c r="G16" i="147"/>
  <c r="H16" i="147"/>
  <c r="I16" i="147"/>
  <c r="J16" i="147"/>
  <c r="K16" i="147"/>
  <c r="L16" i="147"/>
  <c r="M16" i="147"/>
  <c r="N16" i="147"/>
  <c r="O16" i="147"/>
  <c r="P16" i="147"/>
  <c r="Q16" i="147"/>
  <c r="E17" i="147"/>
  <c r="F17" i="147"/>
  <c r="G17" i="147"/>
  <c r="H17" i="147"/>
  <c r="I17" i="147"/>
  <c r="J17" i="147"/>
  <c r="K17" i="147"/>
  <c r="L17" i="147"/>
  <c r="M17" i="147"/>
  <c r="N17" i="147"/>
  <c r="O17" i="147"/>
  <c r="P17" i="147"/>
  <c r="Q17" i="147"/>
  <c r="E18" i="147"/>
  <c r="F18" i="147"/>
  <c r="G18" i="147"/>
  <c r="H18" i="147"/>
  <c r="I18" i="147"/>
  <c r="J18" i="147"/>
  <c r="K18" i="147"/>
  <c r="L18" i="147"/>
  <c r="M18" i="147"/>
  <c r="N18" i="147"/>
  <c r="O18" i="147"/>
  <c r="P18" i="147"/>
  <c r="Q18" i="147"/>
  <c r="F10" i="147"/>
  <c r="G10" i="147"/>
  <c r="H10" i="147"/>
  <c r="I10" i="147"/>
  <c r="J10" i="147"/>
  <c r="K10" i="147"/>
  <c r="L10" i="147"/>
  <c r="M10" i="147"/>
  <c r="N10" i="147"/>
  <c r="O10" i="147"/>
  <c r="P10" i="147"/>
  <c r="Q10" i="147"/>
  <c r="P262" i="147"/>
  <c r="O262" i="147"/>
  <c r="N262" i="147"/>
  <c r="M262" i="147"/>
  <c r="L262" i="147"/>
  <c r="K262" i="147"/>
  <c r="J262" i="147"/>
  <c r="I262" i="147"/>
  <c r="H262" i="147"/>
  <c r="G262" i="147"/>
  <c r="F262" i="147"/>
  <c r="E262" i="147"/>
  <c r="P258" i="147"/>
  <c r="O258" i="147"/>
  <c r="N258" i="147"/>
  <c r="M258" i="147"/>
  <c r="L258" i="147"/>
  <c r="K258" i="147"/>
  <c r="J258" i="147"/>
  <c r="I258" i="147"/>
  <c r="H258" i="147"/>
  <c r="G258" i="147"/>
  <c r="F258" i="147"/>
  <c r="E258" i="147"/>
  <c r="P254" i="147"/>
  <c r="O254" i="147"/>
  <c r="N254" i="147"/>
  <c r="M254" i="147"/>
  <c r="L254" i="147"/>
  <c r="K254" i="147"/>
  <c r="J254" i="147"/>
  <c r="I254" i="147"/>
  <c r="H254" i="147"/>
  <c r="G254" i="147"/>
  <c r="F254" i="147"/>
  <c r="E254" i="147"/>
  <c r="P238" i="147"/>
  <c r="O238" i="147"/>
  <c r="N238" i="147"/>
  <c r="M238" i="147"/>
  <c r="L238" i="147"/>
  <c r="K238" i="147"/>
  <c r="J238" i="147"/>
  <c r="I238" i="147"/>
  <c r="H238" i="147"/>
  <c r="G238" i="147"/>
  <c r="F238" i="147"/>
  <c r="E238" i="147"/>
  <c r="P232" i="147"/>
  <c r="O232" i="147"/>
  <c r="N232" i="147"/>
  <c r="M232" i="147"/>
  <c r="L232" i="147"/>
  <c r="K232" i="147"/>
  <c r="J232" i="147"/>
  <c r="I232" i="147"/>
  <c r="H232" i="147"/>
  <c r="G232" i="147"/>
  <c r="F232" i="147"/>
  <c r="E232" i="147"/>
  <c r="P227" i="147"/>
  <c r="O227" i="147"/>
  <c r="N227" i="147"/>
  <c r="M227" i="147"/>
  <c r="L227" i="147"/>
  <c r="K227" i="147"/>
  <c r="J227" i="147"/>
  <c r="I227" i="147"/>
  <c r="H227" i="147"/>
  <c r="G227" i="147"/>
  <c r="F227" i="147"/>
  <c r="E227" i="147"/>
  <c r="P220" i="147"/>
  <c r="O220" i="147"/>
  <c r="N220" i="147"/>
  <c r="M220" i="147"/>
  <c r="L220" i="147"/>
  <c r="K220" i="147"/>
  <c r="J220" i="147"/>
  <c r="I220" i="147"/>
  <c r="H220" i="147"/>
  <c r="G220" i="147"/>
  <c r="F220" i="147"/>
  <c r="E220" i="147"/>
  <c r="P202" i="147"/>
  <c r="O202" i="147"/>
  <c r="N202" i="147"/>
  <c r="M202" i="147"/>
  <c r="L202" i="147"/>
  <c r="K202" i="147"/>
  <c r="J202" i="147"/>
  <c r="I202" i="147"/>
  <c r="H202" i="147"/>
  <c r="G202" i="147"/>
  <c r="F202" i="147"/>
  <c r="E202" i="147"/>
  <c r="P193" i="147"/>
  <c r="O193" i="147"/>
  <c r="N193" i="147"/>
  <c r="M193" i="147"/>
  <c r="L193" i="147"/>
  <c r="K193" i="147"/>
  <c r="J193" i="147"/>
  <c r="I193" i="147"/>
  <c r="H193" i="147"/>
  <c r="G193" i="147"/>
  <c r="F193" i="147"/>
  <c r="E193" i="147"/>
  <c r="P175" i="147"/>
  <c r="O175" i="147"/>
  <c r="N175" i="147"/>
  <c r="M175" i="147"/>
  <c r="L175" i="147"/>
  <c r="K175" i="147"/>
  <c r="J175" i="147"/>
  <c r="I175" i="147"/>
  <c r="H175" i="147"/>
  <c r="G175" i="147"/>
  <c r="F175" i="147"/>
  <c r="E175" i="147"/>
  <c r="P171" i="147"/>
  <c r="O171" i="147"/>
  <c r="N171" i="147"/>
  <c r="M171" i="147"/>
  <c r="L171" i="147"/>
  <c r="K171" i="147"/>
  <c r="J171" i="147"/>
  <c r="I171" i="147"/>
  <c r="H171" i="147"/>
  <c r="G171" i="147"/>
  <c r="F171" i="147"/>
  <c r="E171" i="147"/>
  <c r="P167" i="147"/>
  <c r="O167" i="147"/>
  <c r="N167" i="147"/>
  <c r="M167" i="147"/>
  <c r="L167" i="147"/>
  <c r="K167" i="147"/>
  <c r="J167" i="147"/>
  <c r="I167" i="147"/>
  <c r="H167" i="147"/>
  <c r="G167" i="147"/>
  <c r="F167" i="147"/>
  <c r="E167" i="147"/>
  <c r="P151" i="147"/>
  <c r="O151" i="147"/>
  <c r="N151" i="147"/>
  <c r="M151" i="147"/>
  <c r="L151" i="147"/>
  <c r="K151" i="147"/>
  <c r="J151" i="147"/>
  <c r="I151" i="147"/>
  <c r="H151" i="147"/>
  <c r="G151" i="147"/>
  <c r="F151" i="147"/>
  <c r="E151" i="147"/>
  <c r="P145" i="147"/>
  <c r="O145" i="147"/>
  <c r="N145" i="147"/>
  <c r="M145" i="147"/>
  <c r="L145" i="147"/>
  <c r="K145" i="147"/>
  <c r="J145" i="147"/>
  <c r="I145" i="147"/>
  <c r="H145" i="147"/>
  <c r="G145" i="147"/>
  <c r="F145" i="147"/>
  <c r="E145" i="147"/>
  <c r="P140" i="147"/>
  <c r="O140" i="147"/>
  <c r="N140" i="147"/>
  <c r="M140" i="147"/>
  <c r="L140" i="147"/>
  <c r="K140" i="147"/>
  <c r="J140" i="147"/>
  <c r="I140" i="147"/>
  <c r="H140" i="147"/>
  <c r="G140" i="147"/>
  <c r="F140" i="147"/>
  <c r="E140" i="147"/>
  <c r="P133" i="147"/>
  <c r="O133" i="147"/>
  <c r="N133" i="147"/>
  <c r="M133" i="147"/>
  <c r="L133" i="147"/>
  <c r="K133" i="147"/>
  <c r="J133" i="147"/>
  <c r="I133" i="147"/>
  <c r="H133" i="147"/>
  <c r="G133" i="147"/>
  <c r="F133" i="147"/>
  <c r="E133" i="147"/>
  <c r="P115" i="147"/>
  <c r="O115" i="147"/>
  <c r="N115" i="147"/>
  <c r="M115" i="147"/>
  <c r="L115" i="147"/>
  <c r="K115" i="147"/>
  <c r="J115" i="147"/>
  <c r="I115" i="147"/>
  <c r="H115" i="147"/>
  <c r="G115" i="147"/>
  <c r="F115" i="147"/>
  <c r="E115" i="147"/>
  <c r="P106" i="147"/>
  <c r="O106" i="147"/>
  <c r="N106" i="147"/>
  <c r="M106" i="147"/>
  <c r="L106" i="147"/>
  <c r="K106" i="147"/>
  <c r="J106" i="147"/>
  <c r="I106" i="147"/>
  <c r="H106" i="147"/>
  <c r="G106" i="147"/>
  <c r="F106" i="147"/>
  <c r="E106" i="147"/>
  <c r="I84" i="147"/>
  <c r="H177" i="146"/>
  <c r="E177" i="146"/>
  <c r="H173" i="146"/>
  <c r="E173" i="146"/>
  <c r="H169" i="146"/>
  <c r="E169" i="146"/>
  <c r="H153" i="146"/>
  <c r="E153" i="146"/>
  <c r="H147" i="146"/>
  <c r="E147" i="146"/>
  <c r="H142" i="146"/>
  <c r="E142" i="146"/>
  <c r="H135" i="146"/>
  <c r="E135" i="146"/>
  <c r="H117" i="146"/>
  <c r="E117" i="146"/>
  <c r="H108" i="146"/>
  <c r="E108" i="146"/>
  <c r="F89" i="146"/>
  <c r="H89" i="146"/>
  <c r="I89" i="146"/>
  <c r="J89" i="146"/>
  <c r="K89" i="146"/>
  <c r="L89" i="146"/>
  <c r="M89" i="146"/>
  <c r="N89" i="146"/>
  <c r="O89" i="146"/>
  <c r="P89" i="146"/>
  <c r="F85" i="146"/>
  <c r="H85" i="146"/>
  <c r="I85" i="146"/>
  <c r="J85" i="146"/>
  <c r="K85" i="146"/>
  <c r="L85" i="146"/>
  <c r="M85" i="146"/>
  <c r="N85" i="146"/>
  <c r="O85" i="146"/>
  <c r="P85" i="146"/>
  <c r="F81" i="146"/>
  <c r="H81" i="146"/>
  <c r="I81" i="146"/>
  <c r="J81" i="146"/>
  <c r="K81" i="146"/>
  <c r="L81" i="146"/>
  <c r="M81" i="146"/>
  <c r="N81" i="146"/>
  <c r="O81" i="146"/>
  <c r="P81" i="146"/>
  <c r="E81" i="146"/>
  <c r="F65" i="146"/>
  <c r="H65" i="146"/>
  <c r="I65" i="146"/>
  <c r="J65" i="146"/>
  <c r="K65" i="146"/>
  <c r="L65" i="146"/>
  <c r="M65" i="146"/>
  <c r="N65" i="146"/>
  <c r="O65" i="146"/>
  <c r="P65" i="146"/>
  <c r="F59" i="146"/>
  <c r="H59" i="146"/>
  <c r="I59" i="146"/>
  <c r="J59" i="146"/>
  <c r="K59" i="146"/>
  <c r="L59" i="146"/>
  <c r="M59" i="146"/>
  <c r="N59" i="146"/>
  <c r="O59" i="146"/>
  <c r="P59" i="146"/>
  <c r="F54" i="146"/>
  <c r="H54" i="146"/>
  <c r="I54" i="146"/>
  <c r="J54" i="146"/>
  <c r="K54" i="146"/>
  <c r="L54" i="146"/>
  <c r="M54" i="146"/>
  <c r="N54" i="146"/>
  <c r="O54" i="146"/>
  <c r="P54" i="146"/>
  <c r="F47" i="146"/>
  <c r="H47" i="146"/>
  <c r="I47" i="146"/>
  <c r="J47" i="146"/>
  <c r="K47" i="146"/>
  <c r="L47" i="146"/>
  <c r="M47" i="146"/>
  <c r="N47" i="146"/>
  <c r="O47" i="146"/>
  <c r="P47" i="146"/>
  <c r="E54" i="146"/>
  <c r="E47" i="146"/>
  <c r="H29" i="146"/>
  <c r="L29" i="146"/>
  <c r="P29" i="146"/>
  <c r="O29" i="146"/>
  <c r="N29" i="146"/>
  <c r="M29" i="146"/>
  <c r="K29" i="146"/>
  <c r="J29" i="146"/>
  <c r="I29" i="146"/>
  <c r="F29" i="146"/>
  <c r="E29" i="146"/>
  <c r="F20" i="146"/>
  <c r="H20" i="146"/>
  <c r="I20" i="146"/>
  <c r="J20" i="146"/>
  <c r="K20" i="146"/>
  <c r="L20" i="146"/>
  <c r="M20" i="146"/>
  <c r="N20" i="146"/>
  <c r="O20" i="146"/>
  <c r="P20" i="146"/>
  <c r="E20" i="146"/>
  <c r="P88" i="145"/>
  <c r="O88" i="145"/>
  <c r="N88" i="145"/>
  <c r="M88" i="145"/>
  <c r="L88" i="145"/>
  <c r="K88" i="145"/>
  <c r="J88" i="145"/>
  <c r="I88" i="145"/>
  <c r="H88" i="145"/>
  <c r="G88" i="145"/>
  <c r="F88" i="145"/>
  <c r="E88" i="145"/>
  <c r="P84" i="145"/>
  <c r="O84" i="145"/>
  <c r="N84" i="145"/>
  <c r="M84" i="145"/>
  <c r="L84" i="145"/>
  <c r="K84" i="145"/>
  <c r="J84" i="145"/>
  <c r="I84" i="145"/>
  <c r="H84" i="145"/>
  <c r="G84" i="145"/>
  <c r="F84" i="145"/>
  <c r="E84" i="145"/>
  <c r="P80" i="145"/>
  <c r="O80" i="145"/>
  <c r="N80" i="145"/>
  <c r="M80" i="145"/>
  <c r="L80" i="145"/>
  <c r="K80" i="145"/>
  <c r="J80" i="145"/>
  <c r="I80" i="145"/>
  <c r="H80" i="145"/>
  <c r="G80" i="145"/>
  <c r="F80" i="145"/>
  <c r="E80" i="145"/>
  <c r="P64" i="145"/>
  <c r="O64" i="145"/>
  <c r="N64" i="145"/>
  <c r="M64" i="145"/>
  <c r="L64" i="145"/>
  <c r="K64" i="145"/>
  <c r="J64" i="145"/>
  <c r="I64" i="145"/>
  <c r="H64" i="145"/>
  <c r="G64" i="145"/>
  <c r="F64" i="145"/>
  <c r="E64" i="145"/>
  <c r="P58" i="145"/>
  <c r="O58" i="145"/>
  <c r="N58" i="145"/>
  <c r="M58" i="145"/>
  <c r="L58" i="145"/>
  <c r="K58" i="145"/>
  <c r="J58" i="145"/>
  <c r="I58" i="145"/>
  <c r="H58" i="145"/>
  <c r="G58" i="145"/>
  <c r="F58" i="145"/>
  <c r="E58" i="145"/>
  <c r="P53" i="145"/>
  <c r="O53" i="145"/>
  <c r="N53" i="145"/>
  <c r="M53" i="145"/>
  <c r="L53" i="145"/>
  <c r="K53" i="145"/>
  <c r="J53" i="145"/>
  <c r="I53" i="145"/>
  <c r="H53" i="145"/>
  <c r="G53" i="145"/>
  <c r="F53" i="145"/>
  <c r="E53" i="145"/>
  <c r="P46" i="145"/>
  <c r="O46" i="145"/>
  <c r="N46" i="145"/>
  <c r="M46" i="145"/>
  <c r="L46" i="145"/>
  <c r="K46" i="145"/>
  <c r="J46" i="145"/>
  <c r="I46" i="145"/>
  <c r="H46" i="145"/>
  <c r="G46" i="145"/>
  <c r="F46" i="145"/>
  <c r="E46" i="145"/>
  <c r="P28" i="145"/>
  <c r="O28" i="145"/>
  <c r="N28" i="145"/>
  <c r="M28" i="145"/>
  <c r="L28" i="145"/>
  <c r="K28" i="145"/>
  <c r="J28" i="145"/>
  <c r="I28" i="145"/>
  <c r="H28" i="145"/>
  <c r="G28" i="145"/>
  <c r="F28" i="145"/>
  <c r="E28" i="145"/>
  <c r="P19" i="145"/>
  <c r="O19" i="145"/>
  <c r="N19" i="145"/>
  <c r="M19" i="145"/>
  <c r="L19" i="145"/>
  <c r="K19" i="145"/>
  <c r="J19" i="145"/>
  <c r="I19" i="145"/>
  <c r="H19" i="145"/>
  <c r="G19" i="145"/>
  <c r="F19" i="145"/>
  <c r="E19" i="145"/>
  <c r="P88" i="144"/>
  <c r="O88" i="144"/>
  <c r="N88" i="144"/>
  <c r="M88" i="144"/>
  <c r="L88" i="144"/>
  <c r="K88" i="144"/>
  <c r="J88" i="144"/>
  <c r="I88" i="144"/>
  <c r="H88" i="144"/>
  <c r="G88" i="144"/>
  <c r="F88" i="144"/>
  <c r="E88" i="144"/>
  <c r="P84" i="144"/>
  <c r="O84" i="144"/>
  <c r="N84" i="144"/>
  <c r="M84" i="144"/>
  <c r="L84" i="144"/>
  <c r="K84" i="144"/>
  <c r="J84" i="144"/>
  <c r="I84" i="144"/>
  <c r="H84" i="144"/>
  <c r="G84" i="144"/>
  <c r="F84" i="144"/>
  <c r="E84" i="144"/>
  <c r="P80" i="144"/>
  <c r="O80" i="144"/>
  <c r="N80" i="144"/>
  <c r="M80" i="144"/>
  <c r="L80" i="144"/>
  <c r="K80" i="144"/>
  <c r="J80" i="144"/>
  <c r="I80" i="144"/>
  <c r="H80" i="144"/>
  <c r="G80" i="144"/>
  <c r="F80" i="144"/>
  <c r="E80" i="144"/>
  <c r="P64" i="144"/>
  <c r="O64" i="144"/>
  <c r="N64" i="144"/>
  <c r="M64" i="144"/>
  <c r="L64" i="144"/>
  <c r="K64" i="144"/>
  <c r="J64" i="144"/>
  <c r="I64" i="144"/>
  <c r="H64" i="144"/>
  <c r="G64" i="144"/>
  <c r="F64" i="144"/>
  <c r="E64" i="144"/>
  <c r="P58" i="144"/>
  <c r="O58" i="144"/>
  <c r="N58" i="144"/>
  <c r="M58" i="144"/>
  <c r="L58" i="144"/>
  <c r="K58" i="144"/>
  <c r="J58" i="144"/>
  <c r="I58" i="144"/>
  <c r="H58" i="144"/>
  <c r="G58" i="144"/>
  <c r="F58" i="144"/>
  <c r="E58" i="144"/>
  <c r="P53" i="144"/>
  <c r="O53" i="144"/>
  <c r="N53" i="144"/>
  <c r="M53" i="144"/>
  <c r="L53" i="144"/>
  <c r="K53" i="144"/>
  <c r="J53" i="144"/>
  <c r="I53" i="144"/>
  <c r="H53" i="144"/>
  <c r="G53" i="144"/>
  <c r="F53" i="144"/>
  <c r="E53" i="144"/>
  <c r="P46" i="144"/>
  <c r="O46" i="144"/>
  <c r="N46" i="144"/>
  <c r="M46" i="144"/>
  <c r="L46" i="144"/>
  <c r="K46" i="144"/>
  <c r="J46" i="144"/>
  <c r="I46" i="144"/>
  <c r="H46" i="144"/>
  <c r="G46" i="144"/>
  <c r="F46" i="144"/>
  <c r="E46" i="144"/>
  <c r="P28" i="144"/>
  <c r="O28" i="144"/>
  <c r="N28" i="144"/>
  <c r="M28" i="144"/>
  <c r="L28" i="144"/>
  <c r="K28" i="144"/>
  <c r="J28" i="144"/>
  <c r="I28" i="144"/>
  <c r="H28" i="144"/>
  <c r="G28" i="144"/>
  <c r="F28" i="144"/>
  <c r="E28" i="144"/>
  <c r="P19" i="144"/>
  <c r="O19" i="144"/>
  <c r="N19" i="144"/>
  <c r="M19" i="144"/>
  <c r="L19" i="144"/>
  <c r="K19" i="144"/>
  <c r="J19" i="144"/>
  <c r="I19" i="144"/>
  <c r="H19" i="144"/>
  <c r="G19" i="144"/>
  <c r="F19" i="144"/>
  <c r="E19" i="144"/>
  <c r="P88" i="143"/>
  <c r="O88" i="143"/>
  <c r="N88" i="143"/>
  <c r="M88" i="143"/>
  <c r="L88" i="143"/>
  <c r="K88" i="143"/>
  <c r="J88" i="143"/>
  <c r="I88" i="143"/>
  <c r="H88" i="143"/>
  <c r="G88" i="143"/>
  <c r="F88" i="143"/>
  <c r="E88" i="143"/>
  <c r="P84" i="143"/>
  <c r="O84" i="143"/>
  <c r="N84" i="143"/>
  <c r="M84" i="143"/>
  <c r="L84" i="143"/>
  <c r="K84" i="143"/>
  <c r="J84" i="143"/>
  <c r="I84" i="143"/>
  <c r="H84" i="143"/>
  <c r="G84" i="143"/>
  <c r="F84" i="143"/>
  <c r="E84" i="143"/>
  <c r="P80" i="143"/>
  <c r="O80" i="143"/>
  <c r="N80" i="143"/>
  <c r="M80" i="143"/>
  <c r="L80" i="143"/>
  <c r="K80" i="143"/>
  <c r="J80" i="143"/>
  <c r="I80" i="143"/>
  <c r="H80" i="143"/>
  <c r="G80" i="143"/>
  <c r="F80" i="143"/>
  <c r="E80" i="143"/>
  <c r="P64" i="143"/>
  <c r="O64" i="143"/>
  <c r="N64" i="143"/>
  <c r="M64" i="143"/>
  <c r="L64" i="143"/>
  <c r="K64" i="143"/>
  <c r="J64" i="143"/>
  <c r="I64" i="143"/>
  <c r="H64" i="143"/>
  <c r="G64" i="143"/>
  <c r="F64" i="143"/>
  <c r="E64" i="143"/>
  <c r="P58" i="143"/>
  <c r="O58" i="143"/>
  <c r="N58" i="143"/>
  <c r="M58" i="143"/>
  <c r="L58" i="143"/>
  <c r="K58" i="143"/>
  <c r="J58" i="143"/>
  <c r="I58" i="143"/>
  <c r="H58" i="143"/>
  <c r="G58" i="143"/>
  <c r="F58" i="143"/>
  <c r="E58" i="143"/>
  <c r="P53" i="143"/>
  <c r="O53" i="143"/>
  <c r="N53" i="143"/>
  <c r="M53" i="143"/>
  <c r="L53" i="143"/>
  <c r="K53" i="143"/>
  <c r="J53" i="143"/>
  <c r="I53" i="143"/>
  <c r="H53" i="143"/>
  <c r="G53" i="143"/>
  <c r="F53" i="143"/>
  <c r="E53" i="143"/>
  <c r="P46" i="143"/>
  <c r="O46" i="143"/>
  <c r="N46" i="143"/>
  <c r="M46" i="143"/>
  <c r="L46" i="143"/>
  <c r="K46" i="143"/>
  <c r="J46" i="143"/>
  <c r="I46" i="143"/>
  <c r="H46" i="143"/>
  <c r="G46" i="143"/>
  <c r="F46" i="143"/>
  <c r="E46" i="143"/>
  <c r="P28" i="143"/>
  <c r="O28" i="143"/>
  <c r="N28" i="143"/>
  <c r="M28" i="143"/>
  <c r="L28" i="143"/>
  <c r="K28" i="143"/>
  <c r="J28" i="143"/>
  <c r="I28" i="143"/>
  <c r="H28" i="143"/>
  <c r="G28" i="143"/>
  <c r="F28" i="143"/>
  <c r="E28" i="143"/>
  <c r="P19" i="143"/>
  <c r="O19" i="143"/>
  <c r="N19" i="143"/>
  <c r="M19" i="143"/>
  <c r="L19" i="143"/>
  <c r="K19" i="143"/>
  <c r="J19" i="143"/>
  <c r="I19" i="143"/>
  <c r="H19" i="143"/>
  <c r="G19" i="143"/>
  <c r="F19" i="143"/>
  <c r="E19" i="143"/>
  <c r="P88" i="142"/>
  <c r="O88" i="142"/>
  <c r="N88" i="142"/>
  <c r="M88" i="142"/>
  <c r="L88" i="142"/>
  <c r="K88" i="142"/>
  <c r="J88" i="142"/>
  <c r="I88" i="142"/>
  <c r="H88" i="142"/>
  <c r="G88" i="142"/>
  <c r="F88" i="142"/>
  <c r="E88" i="142"/>
  <c r="P84" i="142"/>
  <c r="O84" i="142"/>
  <c r="N84" i="142"/>
  <c r="M84" i="142"/>
  <c r="L84" i="142"/>
  <c r="K84" i="142"/>
  <c r="J84" i="142"/>
  <c r="I84" i="142"/>
  <c r="H84" i="142"/>
  <c r="G84" i="142"/>
  <c r="F84" i="142"/>
  <c r="E84" i="142"/>
  <c r="P80" i="142"/>
  <c r="O80" i="142"/>
  <c r="N80" i="142"/>
  <c r="M80" i="142"/>
  <c r="L80" i="142"/>
  <c r="K80" i="142"/>
  <c r="J80" i="142"/>
  <c r="I80" i="142"/>
  <c r="H80" i="142"/>
  <c r="G80" i="142"/>
  <c r="F80" i="142"/>
  <c r="E80" i="142"/>
  <c r="P64" i="142"/>
  <c r="O64" i="142"/>
  <c r="N64" i="142"/>
  <c r="M64" i="142"/>
  <c r="L64" i="142"/>
  <c r="K64" i="142"/>
  <c r="J64" i="142"/>
  <c r="I64" i="142"/>
  <c r="H64" i="142"/>
  <c r="G64" i="142"/>
  <c r="F64" i="142"/>
  <c r="E64" i="142"/>
  <c r="P58" i="142"/>
  <c r="O58" i="142"/>
  <c r="N58" i="142"/>
  <c r="M58" i="142"/>
  <c r="L58" i="142"/>
  <c r="K58" i="142"/>
  <c r="J58" i="142"/>
  <c r="I58" i="142"/>
  <c r="H58" i="142"/>
  <c r="G58" i="142"/>
  <c r="F58" i="142"/>
  <c r="E58" i="142"/>
  <c r="P53" i="142"/>
  <c r="O53" i="142"/>
  <c r="N53" i="142"/>
  <c r="M53" i="142"/>
  <c r="L53" i="142"/>
  <c r="K53" i="142"/>
  <c r="J53" i="142"/>
  <c r="I53" i="142"/>
  <c r="H53" i="142"/>
  <c r="G53" i="142"/>
  <c r="F53" i="142"/>
  <c r="E53" i="142"/>
  <c r="P46" i="142"/>
  <c r="O46" i="142"/>
  <c r="N46" i="142"/>
  <c r="M46" i="142"/>
  <c r="L46" i="142"/>
  <c r="K46" i="142"/>
  <c r="J46" i="142"/>
  <c r="I46" i="142"/>
  <c r="H46" i="142"/>
  <c r="G46" i="142"/>
  <c r="F46" i="142"/>
  <c r="E46" i="142"/>
  <c r="P28" i="142"/>
  <c r="O28" i="142"/>
  <c r="N28" i="142"/>
  <c r="M28" i="142"/>
  <c r="L28" i="142"/>
  <c r="K28" i="142"/>
  <c r="J28" i="142"/>
  <c r="I28" i="142"/>
  <c r="H28" i="142"/>
  <c r="G28" i="142"/>
  <c r="F28" i="142"/>
  <c r="E28" i="142"/>
  <c r="P19" i="142"/>
  <c r="O19" i="142"/>
  <c r="N19" i="142"/>
  <c r="M19" i="142"/>
  <c r="L19" i="142"/>
  <c r="K19" i="142"/>
  <c r="J19" i="142"/>
  <c r="I19" i="142"/>
  <c r="H19" i="142"/>
  <c r="G19" i="142"/>
  <c r="F19" i="142"/>
  <c r="E19" i="142"/>
  <c r="P88" i="141"/>
  <c r="O88" i="141"/>
  <c r="N88" i="141"/>
  <c r="M88" i="141"/>
  <c r="L88" i="141"/>
  <c r="K88" i="141"/>
  <c r="J88" i="141"/>
  <c r="I88" i="141"/>
  <c r="H88" i="141"/>
  <c r="G88" i="141"/>
  <c r="F88" i="141"/>
  <c r="E88" i="141"/>
  <c r="P84" i="141"/>
  <c r="O84" i="141"/>
  <c r="N84" i="141"/>
  <c r="M84" i="141"/>
  <c r="L84" i="141"/>
  <c r="K84" i="141"/>
  <c r="J84" i="141"/>
  <c r="I84" i="141"/>
  <c r="H84" i="141"/>
  <c r="G84" i="141"/>
  <c r="F84" i="141"/>
  <c r="E84" i="141"/>
  <c r="P80" i="141"/>
  <c r="O80" i="141"/>
  <c r="N80" i="141"/>
  <c r="M80" i="141"/>
  <c r="L80" i="141"/>
  <c r="K80" i="141"/>
  <c r="J80" i="141"/>
  <c r="I80" i="141"/>
  <c r="H80" i="141"/>
  <c r="G80" i="141"/>
  <c r="F80" i="141"/>
  <c r="E80" i="141"/>
  <c r="P64" i="141"/>
  <c r="O64" i="141"/>
  <c r="N64" i="141"/>
  <c r="M64" i="141"/>
  <c r="L64" i="141"/>
  <c r="K64" i="141"/>
  <c r="J64" i="141"/>
  <c r="I64" i="141"/>
  <c r="H64" i="141"/>
  <c r="G64" i="141"/>
  <c r="F64" i="141"/>
  <c r="E64" i="141"/>
  <c r="P58" i="141"/>
  <c r="O58" i="141"/>
  <c r="N58" i="141"/>
  <c r="M58" i="141"/>
  <c r="L58" i="141"/>
  <c r="K58" i="141"/>
  <c r="J58" i="141"/>
  <c r="I58" i="141"/>
  <c r="H58" i="141"/>
  <c r="G58" i="141"/>
  <c r="F58" i="141"/>
  <c r="E58" i="141"/>
  <c r="P53" i="141"/>
  <c r="O53" i="141"/>
  <c r="N53" i="141"/>
  <c r="M53" i="141"/>
  <c r="L53" i="141"/>
  <c r="K53" i="141"/>
  <c r="J53" i="141"/>
  <c r="I53" i="141"/>
  <c r="H53" i="141"/>
  <c r="G53" i="141"/>
  <c r="F53" i="141"/>
  <c r="E53" i="141"/>
  <c r="P46" i="141"/>
  <c r="O46" i="141"/>
  <c r="N46" i="141"/>
  <c r="M46" i="141"/>
  <c r="L46" i="141"/>
  <c r="K46" i="141"/>
  <c r="J46" i="141"/>
  <c r="I46" i="141"/>
  <c r="H46" i="141"/>
  <c r="G46" i="141"/>
  <c r="F46" i="141"/>
  <c r="E46" i="141"/>
  <c r="P28" i="141"/>
  <c r="O28" i="141"/>
  <c r="N28" i="141"/>
  <c r="M28" i="141"/>
  <c r="L28" i="141"/>
  <c r="K28" i="141"/>
  <c r="J28" i="141"/>
  <c r="I28" i="141"/>
  <c r="H28" i="141"/>
  <c r="G28" i="141"/>
  <c r="F28" i="141"/>
  <c r="E28" i="141"/>
  <c r="P19" i="141"/>
  <c r="O19" i="141"/>
  <c r="N19" i="141"/>
  <c r="M19" i="141"/>
  <c r="L19" i="141"/>
  <c r="K19" i="141"/>
  <c r="J19" i="141"/>
  <c r="I19" i="141"/>
  <c r="H19" i="141"/>
  <c r="G19" i="141"/>
  <c r="F19" i="141"/>
  <c r="E19" i="141"/>
  <c r="P88" i="140"/>
  <c r="O88" i="140"/>
  <c r="N88" i="140"/>
  <c r="M88" i="140"/>
  <c r="L88" i="140"/>
  <c r="K88" i="140"/>
  <c r="J88" i="140"/>
  <c r="I88" i="140"/>
  <c r="H88" i="140"/>
  <c r="G88" i="140"/>
  <c r="F88" i="140"/>
  <c r="E88" i="140"/>
  <c r="P84" i="140"/>
  <c r="O84" i="140"/>
  <c r="N84" i="140"/>
  <c r="M84" i="140"/>
  <c r="L84" i="140"/>
  <c r="K84" i="140"/>
  <c r="J84" i="140"/>
  <c r="I84" i="140"/>
  <c r="H84" i="140"/>
  <c r="G84" i="140"/>
  <c r="F84" i="140"/>
  <c r="E84" i="140"/>
  <c r="P80" i="140"/>
  <c r="O80" i="140"/>
  <c r="N80" i="140"/>
  <c r="M80" i="140"/>
  <c r="L80" i="140"/>
  <c r="K80" i="140"/>
  <c r="J80" i="140"/>
  <c r="I80" i="140"/>
  <c r="H80" i="140"/>
  <c r="G80" i="140"/>
  <c r="F80" i="140"/>
  <c r="E80" i="140"/>
  <c r="P64" i="140"/>
  <c r="O64" i="140"/>
  <c r="N64" i="140"/>
  <c r="M64" i="140"/>
  <c r="L64" i="140"/>
  <c r="K64" i="140"/>
  <c r="J64" i="140"/>
  <c r="I64" i="140"/>
  <c r="H64" i="140"/>
  <c r="G64" i="140"/>
  <c r="F64" i="140"/>
  <c r="E64" i="140"/>
  <c r="P58" i="140"/>
  <c r="O58" i="140"/>
  <c r="N58" i="140"/>
  <c r="M58" i="140"/>
  <c r="L58" i="140"/>
  <c r="K58" i="140"/>
  <c r="J58" i="140"/>
  <c r="I58" i="140"/>
  <c r="H58" i="140"/>
  <c r="G58" i="140"/>
  <c r="F58" i="140"/>
  <c r="E58" i="140"/>
  <c r="P53" i="140"/>
  <c r="O53" i="140"/>
  <c r="N53" i="140"/>
  <c r="M53" i="140"/>
  <c r="L53" i="140"/>
  <c r="K53" i="140"/>
  <c r="J53" i="140"/>
  <c r="I53" i="140"/>
  <c r="H53" i="140"/>
  <c r="G53" i="140"/>
  <c r="F53" i="140"/>
  <c r="E53" i="140"/>
  <c r="P46" i="140"/>
  <c r="O46" i="140"/>
  <c r="N46" i="140"/>
  <c r="M46" i="140"/>
  <c r="L46" i="140"/>
  <c r="K46" i="140"/>
  <c r="J46" i="140"/>
  <c r="I46" i="140"/>
  <c r="H46" i="140"/>
  <c r="G46" i="140"/>
  <c r="F46" i="140"/>
  <c r="E46" i="140"/>
  <c r="P28" i="140"/>
  <c r="O28" i="140"/>
  <c r="N28" i="140"/>
  <c r="M28" i="140"/>
  <c r="L28" i="140"/>
  <c r="K28" i="140"/>
  <c r="J28" i="140"/>
  <c r="I28" i="140"/>
  <c r="H28" i="140"/>
  <c r="G28" i="140"/>
  <c r="F28" i="140"/>
  <c r="E28" i="140"/>
  <c r="P19" i="140"/>
  <c r="O19" i="140"/>
  <c r="N19" i="140"/>
  <c r="M19" i="140"/>
  <c r="L19" i="140"/>
  <c r="K19" i="140"/>
  <c r="J19" i="140"/>
  <c r="I19" i="140"/>
  <c r="H19" i="140"/>
  <c r="G19" i="140"/>
  <c r="F19" i="140"/>
  <c r="E19" i="140"/>
  <c r="F18" i="139"/>
  <c r="G18" i="139"/>
  <c r="H18" i="139"/>
  <c r="I18" i="139"/>
  <c r="J18" i="139"/>
  <c r="K18" i="139"/>
  <c r="L18" i="139"/>
  <c r="M18" i="139"/>
  <c r="N18" i="139"/>
  <c r="O18" i="139"/>
  <c r="P18" i="139"/>
  <c r="P28" i="139" s="1"/>
  <c r="F27" i="139"/>
  <c r="G27" i="139"/>
  <c r="H27" i="139"/>
  <c r="I27" i="139"/>
  <c r="J27" i="139"/>
  <c r="K27" i="139"/>
  <c r="L27" i="139"/>
  <c r="M27" i="139"/>
  <c r="N27" i="139"/>
  <c r="O27" i="139"/>
  <c r="P27" i="139"/>
  <c r="H28" i="139"/>
  <c r="F45" i="139"/>
  <c r="G45" i="139"/>
  <c r="H45" i="139"/>
  <c r="H53" i="139" s="1"/>
  <c r="I45" i="139"/>
  <c r="J45" i="139"/>
  <c r="K45" i="139"/>
  <c r="L45" i="139"/>
  <c r="M45" i="139"/>
  <c r="N45" i="139"/>
  <c r="O45" i="139"/>
  <c r="P45" i="139"/>
  <c r="F52" i="139"/>
  <c r="G52" i="139"/>
  <c r="G53" i="139" s="1"/>
  <c r="H52" i="139"/>
  <c r="I52" i="139"/>
  <c r="J52" i="139"/>
  <c r="K52" i="139"/>
  <c r="L52" i="139"/>
  <c r="M52" i="139"/>
  <c r="N52" i="139"/>
  <c r="O52" i="139"/>
  <c r="O53" i="139" s="1"/>
  <c r="P52" i="139"/>
  <c r="F57" i="139"/>
  <c r="G57" i="139"/>
  <c r="H57" i="139"/>
  <c r="I57" i="139"/>
  <c r="J57" i="139"/>
  <c r="K57" i="139"/>
  <c r="L57" i="139"/>
  <c r="M57" i="139"/>
  <c r="N57" i="139"/>
  <c r="O57" i="139"/>
  <c r="P57" i="139"/>
  <c r="F63" i="139"/>
  <c r="G63" i="139"/>
  <c r="H63" i="139"/>
  <c r="I63" i="139"/>
  <c r="J63" i="139"/>
  <c r="K63" i="139"/>
  <c r="L63" i="139"/>
  <c r="M63" i="139"/>
  <c r="N63" i="139"/>
  <c r="O63" i="139"/>
  <c r="P63" i="139"/>
  <c r="F79" i="139"/>
  <c r="G79" i="139"/>
  <c r="H79" i="139"/>
  <c r="I79" i="139"/>
  <c r="J79" i="139"/>
  <c r="K79" i="139"/>
  <c r="L79" i="139"/>
  <c r="M79" i="139"/>
  <c r="N79" i="139"/>
  <c r="O79" i="139"/>
  <c r="P79" i="139"/>
  <c r="F83" i="139"/>
  <c r="G83" i="139"/>
  <c r="H83" i="139"/>
  <c r="I83" i="139"/>
  <c r="J83" i="139"/>
  <c r="K83" i="139"/>
  <c r="L83" i="139"/>
  <c r="M83" i="139"/>
  <c r="N83" i="139"/>
  <c r="O83" i="139"/>
  <c r="P83" i="139"/>
  <c r="F87" i="139"/>
  <c r="G87" i="139"/>
  <c r="H87" i="139"/>
  <c r="I87" i="139"/>
  <c r="J87" i="139"/>
  <c r="K87" i="139"/>
  <c r="L87" i="139"/>
  <c r="M87" i="139"/>
  <c r="N87" i="139"/>
  <c r="O87" i="139"/>
  <c r="P87" i="139"/>
  <c r="E87" i="139"/>
  <c r="E83" i="139"/>
  <c r="E79" i="139"/>
  <c r="E63" i="139"/>
  <c r="E57" i="139"/>
  <c r="E52" i="139"/>
  <c r="E45" i="139"/>
  <c r="E27" i="139"/>
  <c r="E18" i="139"/>
  <c r="P88" i="124"/>
  <c r="M88" i="124"/>
  <c r="M88" i="147" l="1"/>
  <c r="K206" i="154"/>
  <c r="M29" i="134"/>
  <c r="O29" i="133"/>
  <c r="F59" i="154"/>
  <c r="J89" i="155"/>
  <c r="O59" i="156"/>
  <c r="O89" i="156"/>
  <c r="E59" i="148"/>
  <c r="H89" i="148"/>
  <c r="G89" i="154"/>
  <c r="K89" i="155"/>
  <c r="K37" i="138"/>
  <c r="K40" i="138"/>
  <c r="S29" i="131"/>
  <c r="N29" i="136"/>
  <c r="N13" i="170"/>
  <c r="G206" i="155"/>
  <c r="P53" i="139"/>
  <c r="P88" i="139" s="1"/>
  <c r="N55" i="146"/>
  <c r="E59" i="149"/>
  <c r="P231" i="154"/>
  <c r="M59" i="155"/>
  <c r="G89" i="156"/>
  <c r="K73" i="138"/>
  <c r="N37" i="169"/>
  <c r="K59" i="157"/>
  <c r="K36" i="138"/>
  <c r="K42" i="138"/>
  <c r="K45" i="138"/>
  <c r="N54" i="132"/>
  <c r="N89" i="132" s="1"/>
  <c r="N35" i="169"/>
  <c r="O35" i="169" s="1"/>
  <c r="L30" i="175"/>
  <c r="L28" i="139"/>
  <c r="I88" i="147"/>
  <c r="K206" i="148"/>
  <c r="K46" i="169"/>
  <c r="M43" i="175"/>
  <c r="I59" i="149"/>
  <c r="K198" i="146"/>
  <c r="O59" i="157"/>
  <c r="K210" i="146"/>
  <c r="K14" i="138"/>
  <c r="K17" i="138"/>
  <c r="K22" i="138"/>
  <c r="K25" i="138"/>
  <c r="K41" i="138"/>
  <c r="K44" i="138"/>
  <c r="K49" i="138"/>
  <c r="O54" i="131"/>
  <c r="L35" i="169"/>
  <c r="N42" i="175"/>
  <c r="P55" i="146"/>
  <c r="I80" i="147"/>
  <c r="L231" i="154"/>
  <c r="M53" i="125"/>
  <c r="S28" i="125"/>
  <c r="S29" i="135"/>
  <c r="L30" i="169"/>
  <c r="K164" i="146"/>
  <c r="G54" i="146"/>
  <c r="E89" i="148"/>
  <c r="G89" i="149"/>
  <c r="E29" i="155"/>
  <c r="N29" i="155"/>
  <c r="L59" i="155"/>
  <c r="K15" i="169"/>
  <c r="K51" i="169"/>
  <c r="K30" i="169"/>
  <c r="L56" i="175"/>
  <c r="N16" i="170"/>
  <c r="K263" i="146"/>
  <c r="K236" i="146"/>
  <c r="P58" i="147"/>
  <c r="I118" i="148"/>
  <c r="L29" i="154"/>
  <c r="P47" i="154"/>
  <c r="N47" i="154"/>
  <c r="H59" i="154"/>
  <c r="P59" i="154"/>
  <c r="F89" i="155"/>
  <c r="K27" i="175"/>
  <c r="L16" i="170"/>
  <c r="N53" i="125"/>
  <c r="G54" i="131"/>
  <c r="P231" i="148"/>
  <c r="G206" i="154"/>
  <c r="K29" i="131"/>
  <c r="G29" i="134"/>
  <c r="M15" i="169"/>
  <c r="N17" i="171"/>
  <c r="L12" i="171"/>
  <c r="L12" i="172" s="1"/>
  <c r="F53" i="125"/>
  <c r="J55" i="146"/>
  <c r="L55" i="146"/>
  <c r="G118" i="157"/>
  <c r="K187" i="146"/>
  <c r="K222" i="146"/>
  <c r="K214" i="146"/>
  <c r="K195" i="146"/>
  <c r="K62" i="138"/>
  <c r="K69" i="138"/>
  <c r="G28" i="125"/>
  <c r="H54" i="134"/>
  <c r="G29" i="135"/>
  <c r="L35" i="175"/>
  <c r="N17" i="170"/>
  <c r="K43" i="170"/>
  <c r="E42" i="172" s="1"/>
  <c r="L54" i="170"/>
  <c r="K29" i="170"/>
  <c r="L17" i="171"/>
  <c r="K14" i="171"/>
  <c r="K28" i="139"/>
  <c r="K55" i="146"/>
  <c r="G143" i="148"/>
  <c r="K206" i="157"/>
  <c r="K266" i="157" s="1"/>
  <c r="K162" i="146"/>
  <c r="K106" i="146"/>
  <c r="K260" i="146"/>
  <c r="K224" i="146"/>
  <c r="K215" i="146"/>
  <c r="K197" i="146"/>
  <c r="E28" i="125"/>
  <c r="H54" i="135"/>
  <c r="K48" i="169"/>
  <c r="L13" i="175"/>
  <c r="L33" i="170"/>
  <c r="F32" i="172" s="1"/>
  <c r="N15" i="171"/>
  <c r="L46" i="147"/>
  <c r="I231" i="149"/>
  <c r="G206" i="157"/>
  <c r="E28" i="139"/>
  <c r="G28" i="139"/>
  <c r="E55" i="146"/>
  <c r="H28" i="147"/>
  <c r="I59" i="148"/>
  <c r="L89" i="148"/>
  <c r="O89" i="149"/>
  <c r="G89" i="155"/>
  <c r="K59" i="156"/>
  <c r="K89" i="156"/>
  <c r="N59" i="157"/>
  <c r="N89" i="157"/>
  <c r="K158" i="146"/>
  <c r="K102" i="146"/>
  <c r="K255" i="146"/>
  <c r="K243" i="146"/>
  <c r="K219" i="146"/>
  <c r="K207" i="146"/>
  <c r="K192" i="146"/>
  <c r="K56" i="138"/>
  <c r="Q53" i="125"/>
  <c r="K28" i="125"/>
  <c r="L54" i="134"/>
  <c r="U80" i="135"/>
  <c r="O80" i="124" s="1"/>
  <c r="Z18" i="159"/>
  <c r="AB18" i="159" s="1"/>
  <c r="K38" i="169"/>
  <c r="K20" i="155"/>
  <c r="J20" i="155"/>
  <c r="M29" i="155"/>
  <c r="J29" i="155"/>
  <c r="E47" i="155"/>
  <c r="I59" i="155"/>
  <c r="P89" i="157"/>
  <c r="K168" i="146"/>
  <c r="K156" i="146"/>
  <c r="K127" i="146"/>
  <c r="K253" i="146"/>
  <c r="K240" i="146"/>
  <c r="K217" i="146"/>
  <c r="K203" i="146"/>
  <c r="K190" i="146"/>
  <c r="K32" i="138"/>
  <c r="K38" i="138"/>
  <c r="R53" i="125"/>
  <c r="J54" i="132"/>
  <c r="J89" i="132" s="1"/>
  <c r="K29" i="134"/>
  <c r="F54" i="134"/>
  <c r="R54" i="134"/>
  <c r="J29" i="136"/>
  <c r="M16" i="169"/>
  <c r="K54" i="175"/>
  <c r="K47" i="175"/>
  <c r="O55" i="146"/>
  <c r="S29" i="136"/>
  <c r="O28" i="139"/>
  <c r="O88" i="139" s="1"/>
  <c r="M19" i="147"/>
  <c r="L28" i="147"/>
  <c r="O29" i="148"/>
  <c r="K166" i="146"/>
  <c r="K154" i="146"/>
  <c r="K138" i="146"/>
  <c r="K251" i="146"/>
  <c r="K238" i="146"/>
  <c r="K188" i="146"/>
  <c r="U58" i="135"/>
  <c r="O58" i="124" s="1"/>
  <c r="U84" i="135"/>
  <c r="O84" i="124" s="1"/>
  <c r="Z17" i="159"/>
  <c r="AB17" i="159" s="1"/>
  <c r="K17" i="169"/>
  <c r="K11" i="169"/>
  <c r="N13" i="169"/>
  <c r="K29" i="169"/>
  <c r="K11" i="175"/>
  <c r="K46" i="175"/>
  <c r="K33" i="175"/>
  <c r="K38" i="170"/>
  <c r="M89" i="148"/>
  <c r="Q147" i="154"/>
  <c r="M147" i="146" s="1"/>
  <c r="G81" i="146"/>
  <c r="P29" i="154"/>
  <c r="H47" i="154"/>
  <c r="F47" i="154"/>
  <c r="F55" i="154" s="1"/>
  <c r="F54" i="154"/>
  <c r="L59" i="154"/>
  <c r="K89" i="154"/>
  <c r="E20" i="156"/>
  <c r="P59" i="156"/>
  <c r="P89" i="156"/>
  <c r="G59" i="157"/>
  <c r="G89" i="157"/>
  <c r="K220" i="146"/>
  <c r="K208" i="146"/>
  <c r="K193" i="146"/>
  <c r="K10" i="138"/>
  <c r="K21" i="138"/>
  <c r="K24" i="138"/>
  <c r="K27" i="138"/>
  <c r="K34" i="138"/>
  <c r="M12" i="169"/>
  <c r="M38" i="175"/>
  <c r="O20" i="155"/>
  <c r="N14" i="170"/>
  <c r="N12" i="170"/>
  <c r="M43" i="170"/>
  <c r="I47" i="155"/>
  <c r="L53" i="139"/>
  <c r="L88" i="139" s="1"/>
  <c r="E88" i="147"/>
  <c r="I223" i="146"/>
  <c r="N59" i="154"/>
  <c r="N89" i="155"/>
  <c r="H59" i="157"/>
  <c r="Q108" i="157"/>
  <c r="P108" i="146" s="1"/>
  <c r="K99" i="146"/>
  <c r="K218" i="146"/>
  <c r="K204" i="146"/>
  <c r="K191" i="146"/>
  <c r="K48" i="138"/>
  <c r="K51" i="138"/>
  <c r="L56" i="169"/>
  <c r="L25" i="169"/>
  <c r="N50" i="175"/>
  <c r="I53" i="125"/>
  <c r="O28" i="125"/>
  <c r="U64" i="135"/>
  <c r="O64" i="124" s="1"/>
  <c r="K56" i="169"/>
  <c r="O56" i="169" s="1"/>
  <c r="L14" i="170"/>
  <c r="N20" i="155"/>
  <c r="I19" i="147"/>
  <c r="P28" i="147"/>
  <c r="K53" i="139"/>
  <c r="K88" i="139" s="1"/>
  <c r="J53" i="139"/>
  <c r="H29" i="154"/>
  <c r="L47" i="154"/>
  <c r="J47" i="154"/>
  <c r="J54" i="154"/>
  <c r="K33" i="138"/>
  <c r="M29" i="132"/>
  <c r="Z13" i="159"/>
  <c r="AB13" i="159" s="1"/>
  <c r="N56" i="169"/>
  <c r="K12" i="170"/>
  <c r="G47" i="146"/>
  <c r="I89" i="148"/>
  <c r="N143" i="148"/>
  <c r="O143" i="148"/>
  <c r="M59" i="149"/>
  <c r="G20" i="155"/>
  <c r="F20" i="155"/>
  <c r="I29" i="155"/>
  <c r="F29" i="155"/>
  <c r="M47" i="155"/>
  <c r="E59" i="155"/>
  <c r="L89" i="157"/>
  <c r="K174" i="146"/>
  <c r="K160" i="146"/>
  <c r="K146" i="146"/>
  <c r="K131" i="146"/>
  <c r="K258" i="146"/>
  <c r="K245" i="146"/>
  <c r="K221" i="146"/>
  <c r="K209" i="146"/>
  <c r="K194" i="146"/>
  <c r="J53" i="125"/>
  <c r="J88" i="125" s="1"/>
  <c r="N21" i="169"/>
  <c r="K16" i="170"/>
  <c r="K42" i="170"/>
  <c r="E41" i="172" s="1"/>
  <c r="L13" i="171"/>
  <c r="L13" i="172" s="1"/>
  <c r="D43" i="171"/>
  <c r="N43" i="171" s="1"/>
  <c r="N118" i="148"/>
  <c r="L206" i="149"/>
  <c r="M28" i="139"/>
  <c r="I28" i="139"/>
  <c r="E54" i="143"/>
  <c r="H55" i="146"/>
  <c r="F53" i="147"/>
  <c r="J53" i="147"/>
  <c r="N53" i="147"/>
  <c r="E53" i="147"/>
  <c r="E54" i="147" s="1"/>
  <c r="I53" i="147"/>
  <c r="I54" i="147" s="1"/>
  <c r="M53" i="147"/>
  <c r="H53" i="147"/>
  <c r="L53" i="147"/>
  <c r="P53" i="147"/>
  <c r="G53" i="147"/>
  <c r="K53" i="147"/>
  <c r="O53" i="147"/>
  <c r="E58" i="147"/>
  <c r="I58" i="147"/>
  <c r="M58" i="147"/>
  <c r="H58" i="147"/>
  <c r="L58" i="147"/>
  <c r="L64" i="147"/>
  <c r="P64" i="147"/>
  <c r="G80" i="147"/>
  <c r="K80" i="147"/>
  <c r="O80" i="147"/>
  <c r="F80" i="147"/>
  <c r="J80" i="147"/>
  <c r="N80" i="147"/>
  <c r="E80" i="147"/>
  <c r="M80" i="147"/>
  <c r="H80" i="147"/>
  <c r="L80" i="147"/>
  <c r="P80" i="147"/>
  <c r="H88" i="147"/>
  <c r="L88" i="147"/>
  <c r="P88" i="147"/>
  <c r="G88" i="147"/>
  <c r="K88" i="147"/>
  <c r="O88" i="147"/>
  <c r="H231" i="148"/>
  <c r="L231" i="148"/>
  <c r="H231" i="155"/>
  <c r="L231" i="155"/>
  <c r="P231" i="155"/>
  <c r="J118" i="148"/>
  <c r="H206" i="149"/>
  <c r="G58" i="147"/>
  <c r="K58" i="147"/>
  <c r="O58" i="147"/>
  <c r="H20" i="148"/>
  <c r="N20" i="148"/>
  <c r="F29" i="148"/>
  <c r="M231" i="149"/>
  <c r="F118" i="148"/>
  <c r="P206" i="149"/>
  <c r="P30" i="146"/>
  <c r="P90" i="146" s="1"/>
  <c r="O44" i="104" s="1"/>
  <c r="F55" i="146"/>
  <c r="G55" i="146" s="1"/>
  <c r="M55" i="146"/>
  <c r="I55" i="146"/>
  <c r="J81" i="148"/>
  <c r="P118" i="148"/>
  <c r="L118" i="148"/>
  <c r="H118" i="148"/>
  <c r="H178" i="148" s="1"/>
  <c r="O118" i="148"/>
  <c r="O178" i="148" s="1"/>
  <c r="G118" i="148"/>
  <c r="P143" i="148"/>
  <c r="P178" i="148" s="1"/>
  <c r="L143" i="148"/>
  <c r="L178" i="148" s="1"/>
  <c r="J143" i="148"/>
  <c r="F143" i="148"/>
  <c r="O206" i="148"/>
  <c r="F20" i="149"/>
  <c r="J20" i="149"/>
  <c r="N20" i="149"/>
  <c r="H29" i="149"/>
  <c r="L29" i="149"/>
  <c r="P29" i="149"/>
  <c r="H47" i="149"/>
  <c r="L47" i="149"/>
  <c r="P47" i="149"/>
  <c r="F54" i="149"/>
  <c r="F55" i="149" s="1"/>
  <c r="J54" i="149"/>
  <c r="N54" i="149"/>
  <c r="H59" i="149"/>
  <c r="L59" i="149"/>
  <c r="P59" i="149"/>
  <c r="F65" i="149"/>
  <c r="J65" i="149"/>
  <c r="N65" i="149"/>
  <c r="E81" i="149"/>
  <c r="I81" i="149"/>
  <c r="M81" i="149"/>
  <c r="H89" i="149"/>
  <c r="L89" i="149"/>
  <c r="P89" i="149"/>
  <c r="H89" i="154"/>
  <c r="L89" i="154"/>
  <c r="P89" i="154"/>
  <c r="O206" i="154"/>
  <c r="F54" i="155"/>
  <c r="J54" i="155"/>
  <c r="N54" i="155"/>
  <c r="H59" i="155"/>
  <c r="P59" i="155"/>
  <c r="Q147" i="155"/>
  <c r="N147" i="146" s="1"/>
  <c r="Q153" i="155"/>
  <c r="N153" i="146" s="1"/>
  <c r="Q169" i="155"/>
  <c r="N169" i="146" s="1"/>
  <c r="Q173" i="155"/>
  <c r="N173" i="146" s="1"/>
  <c r="I20" i="156"/>
  <c r="M20" i="156"/>
  <c r="G29" i="156"/>
  <c r="K29" i="156"/>
  <c r="O29" i="156"/>
  <c r="H143" i="157"/>
  <c r="L143" i="157"/>
  <c r="P143" i="157"/>
  <c r="K264" i="146"/>
  <c r="K259" i="146"/>
  <c r="K254" i="146"/>
  <c r="K250" i="146"/>
  <c r="K246" i="146"/>
  <c r="K242" i="146"/>
  <c r="K237" i="146"/>
  <c r="K232" i="146"/>
  <c r="J29" i="148"/>
  <c r="N29" i="148"/>
  <c r="E29" i="148"/>
  <c r="I29" i="148"/>
  <c r="M29" i="148"/>
  <c r="H29" i="148"/>
  <c r="L29" i="148"/>
  <c r="P29" i="148"/>
  <c r="K29" i="148"/>
  <c r="G47" i="148"/>
  <c r="K47" i="148"/>
  <c r="O47" i="148"/>
  <c r="F47" i="148"/>
  <c r="J47" i="148"/>
  <c r="N47" i="148"/>
  <c r="E47" i="148"/>
  <c r="E55" i="148" s="1"/>
  <c r="I47" i="148"/>
  <c r="I55" i="148" s="1"/>
  <c r="M47" i="148"/>
  <c r="E54" i="148"/>
  <c r="I54" i="148"/>
  <c r="M54" i="148"/>
  <c r="H59" i="148"/>
  <c r="L59" i="148"/>
  <c r="P59" i="148"/>
  <c r="F65" i="148"/>
  <c r="J65" i="148"/>
  <c r="N65" i="148"/>
  <c r="E65" i="148"/>
  <c r="I65" i="148"/>
  <c r="M65" i="148"/>
  <c r="F81" i="148"/>
  <c r="N81" i="148"/>
  <c r="E81" i="148"/>
  <c r="I81" i="148"/>
  <c r="M81" i="148"/>
  <c r="H81" i="148"/>
  <c r="L81" i="148"/>
  <c r="P81" i="148"/>
  <c r="O89" i="148"/>
  <c r="M118" i="148"/>
  <c r="Q196" i="148"/>
  <c r="F59" i="149"/>
  <c r="J59" i="149"/>
  <c r="N59" i="149"/>
  <c r="F89" i="149"/>
  <c r="J89" i="149"/>
  <c r="N89" i="149"/>
  <c r="Q196" i="149"/>
  <c r="F89" i="154"/>
  <c r="J89" i="154"/>
  <c r="N89" i="154"/>
  <c r="Q196" i="154"/>
  <c r="M196" i="146" s="1"/>
  <c r="F59" i="155"/>
  <c r="J59" i="155"/>
  <c r="N59" i="155"/>
  <c r="G65" i="155"/>
  <c r="K65" i="155"/>
  <c r="O65" i="155"/>
  <c r="F81" i="155"/>
  <c r="J81" i="155"/>
  <c r="N81" i="155"/>
  <c r="H81" i="155"/>
  <c r="L81" i="155"/>
  <c r="P81" i="155"/>
  <c r="O118" i="155"/>
  <c r="Q223" i="155"/>
  <c r="Q230" i="155"/>
  <c r="N230" i="146" s="1"/>
  <c r="H231" i="157"/>
  <c r="L231" i="157"/>
  <c r="P231" i="157"/>
  <c r="K262" i="146"/>
  <c r="K256" i="146"/>
  <c r="K252" i="146"/>
  <c r="K248" i="146"/>
  <c r="K244" i="146"/>
  <c r="K239" i="146"/>
  <c r="K234" i="146"/>
  <c r="G65" i="154"/>
  <c r="K65" i="154"/>
  <c r="O65" i="154"/>
  <c r="F81" i="154"/>
  <c r="J81" i="154"/>
  <c r="N81" i="154"/>
  <c r="H81" i="154"/>
  <c r="L81" i="154"/>
  <c r="P81" i="154"/>
  <c r="O118" i="154"/>
  <c r="G47" i="156"/>
  <c r="K47" i="156"/>
  <c r="O47" i="156"/>
  <c r="E54" i="156"/>
  <c r="I54" i="156"/>
  <c r="M54" i="156"/>
  <c r="E65" i="156"/>
  <c r="I65" i="156"/>
  <c r="M65" i="156"/>
  <c r="H81" i="156"/>
  <c r="L81" i="156"/>
  <c r="P81" i="156"/>
  <c r="H20" i="157"/>
  <c r="L20" i="157"/>
  <c r="P20" i="157"/>
  <c r="O89" i="157"/>
  <c r="O206" i="157"/>
  <c r="K172" i="146"/>
  <c r="K167" i="146"/>
  <c r="K163" i="146"/>
  <c r="K159" i="146"/>
  <c r="K155" i="146"/>
  <c r="K150" i="146"/>
  <c r="K139" i="146"/>
  <c r="K134" i="146"/>
  <c r="K130" i="146"/>
  <c r="K126" i="146"/>
  <c r="K122" i="146"/>
  <c r="K34" i="175"/>
  <c r="K15" i="170"/>
  <c r="E15" i="172" s="1"/>
  <c r="N15" i="170"/>
  <c r="K118" i="157"/>
  <c r="O118" i="157"/>
  <c r="E206" i="146"/>
  <c r="E231" i="146"/>
  <c r="F29" i="131"/>
  <c r="J29" i="131"/>
  <c r="N29" i="131"/>
  <c r="R29" i="131"/>
  <c r="H54" i="131"/>
  <c r="L54" i="131"/>
  <c r="H54" i="133"/>
  <c r="L54" i="133"/>
  <c r="P54" i="133"/>
  <c r="T54" i="133"/>
  <c r="O16" i="170"/>
  <c r="H89" i="155"/>
  <c r="L89" i="155"/>
  <c r="P89" i="155"/>
  <c r="K206" i="155"/>
  <c r="K266" i="155" s="1"/>
  <c r="O206" i="155"/>
  <c r="E59" i="156"/>
  <c r="I59" i="156"/>
  <c r="M59" i="156"/>
  <c r="E89" i="156"/>
  <c r="I89" i="156"/>
  <c r="M89" i="156"/>
  <c r="L59" i="157"/>
  <c r="P59" i="157"/>
  <c r="E65" i="157"/>
  <c r="I65" i="157"/>
  <c r="M65" i="157"/>
  <c r="K170" i="146"/>
  <c r="K152" i="146"/>
  <c r="K114" i="146"/>
  <c r="K110" i="146"/>
  <c r="G29" i="132"/>
  <c r="K29" i="132"/>
  <c r="O29" i="132"/>
  <c r="S29" i="132"/>
  <c r="M39" i="175"/>
  <c r="K39" i="175"/>
  <c r="K11" i="138"/>
  <c r="K12" i="138"/>
  <c r="K75" i="138"/>
  <c r="K76" i="138"/>
  <c r="K77" i="138"/>
  <c r="T53" i="125"/>
  <c r="P53" i="125"/>
  <c r="L53" i="125"/>
  <c r="H53" i="125"/>
  <c r="T28" i="125"/>
  <c r="P28" i="125"/>
  <c r="L28" i="125"/>
  <c r="L88" i="125" s="1"/>
  <c r="H28" i="125"/>
  <c r="H88" i="125" s="1"/>
  <c r="G29" i="131"/>
  <c r="G89" i="131" s="1"/>
  <c r="O29" i="131"/>
  <c r="K54" i="131"/>
  <c r="S54" i="131"/>
  <c r="U58" i="131"/>
  <c r="U64" i="131"/>
  <c r="U80" i="131"/>
  <c r="U84" i="131"/>
  <c r="P54" i="134"/>
  <c r="T54" i="134"/>
  <c r="U19" i="135"/>
  <c r="O19" i="124" s="1"/>
  <c r="M47" i="169"/>
  <c r="L42" i="169"/>
  <c r="M31" i="169"/>
  <c r="M17" i="169"/>
  <c r="M14" i="169"/>
  <c r="N11" i="169"/>
  <c r="K52" i="175"/>
  <c r="L29" i="175"/>
  <c r="L26" i="175"/>
  <c r="K35" i="175"/>
  <c r="L40" i="175"/>
  <c r="K51" i="175"/>
  <c r="K54" i="170"/>
  <c r="O54" i="170" s="1"/>
  <c r="L43" i="170"/>
  <c r="F42" i="172" s="1"/>
  <c r="N38" i="170"/>
  <c r="K33" i="170"/>
  <c r="L27" i="170"/>
  <c r="L14" i="171"/>
  <c r="D38" i="171"/>
  <c r="M38" i="171" s="1"/>
  <c r="P54" i="131"/>
  <c r="T54" i="131"/>
  <c r="O29" i="134"/>
  <c r="S29" i="134"/>
  <c r="L54" i="135"/>
  <c r="P54" i="135"/>
  <c r="T54" i="135"/>
  <c r="Z14" i="159"/>
  <c r="L55" i="175"/>
  <c r="L17" i="175"/>
  <c r="L48" i="170"/>
  <c r="M48" i="170"/>
  <c r="K27" i="170"/>
  <c r="D54" i="171"/>
  <c r="D33" i="171"/>
  <c r="K16" i="138"/>
  <c r="K67" i="138"/>
  <c r="E53" i="125"/>
  <c r="E88" i="125" s="1"/>
  <c r="R28" i="125"/>
  <c r="N28" i="125"/>
  <c r="J28" i="125"/>
  <c r="F28" i="125"/>
  <c r="U19" i="131"/>
  <c r="U46" i="131"/>
  <c r="K29" i="135"/>
  <c r="O29" i="135"/>
  <c r="U46" i="135"/>
  <c r="G29" i="136"/>
  <c r="K29" i="136"/>
  <c r="O29" i="136"/>
  <c r="Z12" i="159"/>
  <c r="AB12" i="159" s="1"/>
  <c r="M52" i="169"/>
  <c r="N15" i="169"/>
  <c r="M13" i="169"/>
  <c r="K50" i="175"/>
  <c r="L37" i="175"/>
  <c r="N14" i="175"/>
  <c r="L33" i="175"/>
  <c r="K17" i="170"/>
  <c r="L12" i="170"/>
  <c r="O12" i="170" s="1"/>
  <c r="M54" i="170"/>
  <c r="G53" i="172" s="1"/>
  <c r="K48" i="170"/>
  <c r="E47" i="172" s="1"/>
  <c r="N43" i="170"/>
  <c r="H42" i="172" s="1"/>
  <c r="N33" i="170"/>
  <c r="K17" i="171"/>
  <c r="D48" i="171"/>
  <c r="D27" i="171"/>
  <c r="E116" i="147"/>
  <c r="E141" i="147"/>
  <c r="E203" i="147"/>
  <c r="E228" i="147"/>
  <c r="E19" i="147"/>
  <c r="O19" i="147"/>
  <c r="P19" i="147"/>
  <c r="L19" i="147"/>
  <c r="E46" i="147"/>
  <c r="H64" i="147"/>
  <c r="I230" i="146"/>
  <c r="I142" i="146"/>
  <c r="E143" i="148"/>
  <c r="J230" i="146"/>
  <c r="J142" i="146"/>
  <c r="K143" i="148"/>
  <c r="J235" i="146"/>
  <c r="J147" i="146"/>
  <c r="J241" i="146"/>
  <c r="J153" i="146"/>
  <c r="J257" i="146"/>
  <c r="J169" i="146"/>
  <c r="J261" i="146"/>
  <c r="J173" i="146"/>
  <c r="F231" i="148"/>
  <c r="J231" i="148"/>
  <c r="N231" i="148"/>
  <c r="G118" i="154"/>
  <c r="I116" i="147"/>
  <c r="I176" i="147" s="1"/>
  <c r="M141" i="147"/>
  <c r="I203" i="147"/>
  <c r="M228" i="147"/>
  <c r="J19" i="147"/>
  <c r="K19" i="147"/>
  <c r="N53" i="139"/>
  <c r="L29" i="140"/>
  <c r="L54" i="140"/>
  <c r="P29" i="141"/>
  <c r="H54" i="141"/>
  <c r="P54" i="141"/>
  <c r="P29" i="142"/>
  <c r="L54" i="142"/>
  <c r="H29" i="143"/>
  <c r="P29" i="143"/>
  <c r="L54" i="143"/>
  <c r="L29" i="144"/>
  <c r="H54" i="144"/>
  <c r="P54" i="144"/>
  <c r="H29" i="145"/>
  <c r="L29" i="145"/>
  <c r="L54" i="145"/>
  <c r="H19" i="147"/>
  <c r="H29" i="147" s="1"/>
  <c r="N19" i="147"/>
  <c r="I196" i="146"/>
  <c r="I108" i="146"/>
  <c r="I205" i="146"/>
  <c r="I117" i="146"/>
  <c r="E118" i="148"/>
  <c r="E178" i="148" s="1"/>
  <c r="N178" i="148"/>
  <c r="E206" i="148"/>
  <c r="I206" i="148"/>
  <c r="M206" i="148"/>
  <c r="H143" i="154"/>
  <c r="L143" i="154"/>
  <c r="P143" i="154"/>
  <c r="H206" i="155"/>
  <c r="L206" i="155"/>
  <c r="P206" i="155"/>
  <c r="E118" i="157"/>
  <c r="I118" i="157"/>
  <c r="M118" i="157"/>
  <c r="F206" i="157"/>
  <c r="J206" i="157"/>
  <c r="N206" i="157"/>
  <c r="K118" i="154"/>
  <c r="M116" i="147"/>
  <c r="M176" i="147" s="1"/>
  <c r="I141" i="147"/>
  <c r="M203" i="147"/>
  <c r="I228" i="147"/>
  <c r="I263" i="147" s="1"/>
  <c r="F19" i="147"/>
  <c r="G19" i="147"/>
  <c r="F53" i="139"/>
  <c r="G88" i="139"/>
  <c r="H29" i="140"/>
  <c r="P29" i="140"/>
  <c r="H54" i="140"/>
  <c r="P54" i="140"/>
  <c r="H29" i="141"/>
  <c r="H89" i="141" s="1"/>
  <c r="L29" i="141"/>
  <c r="L54" i="141"/>
  <c r="H29" i="142"/>
  <c r="L29" i="142"/>
  <c r="H54" i="142"/>
  <c r="P54" i="142"/>
  <c r="L29" i="143"/>
  <c r="H54" i="143"/>
  <c r="P54" i="143"/>
  <c r="H29" i="144"/>
  <c r="P29" i="144"/>
  <c r="L54" i="144"/>
  <c r="P29" i="145"/>
  <c r="H54" i="145"/>
  <c r="P54" i="145"/>
  <c r="N46" i="147"/>
  <c r="E53" i="139"/>
  <c r="N28" i="139"/>
  <c r="J28" i="139"/>
  <c r="J88" i="139" s="1"/>
  <c r="F28" i="139"/>
  <c r="E29" i="140"/>
  <c r="I29" i="140"/>
  <c r="M29" i="140"/>
  <c r="E54" i="140"/>
  <c r="I54" i="140"/>
  <c r="M54" i="140"/>
  <c r="E29" i="141"/>
  <c r="I29" i="141"/>
  <c r="M29" i="141"/>
  <c r="E54" i="141"/>
  <c r="I54" i="141"/>
  <c r="M54" i="141"/>
  <c r="E29" i="142"/>
  <c r="I29" i="142"/>
  <c r="I89" i="142" s="1"/>
  <c r="M29" i="142"/>
  <c r="E54" i="142"/>
  <c r="I54" i="142"/>
  <c r="M54" i="142"/>
  <c r="E29" i="143"/>
  <c r="E89" i="143" s="1"/>
  <c r="I29" i="143"/>
  <c r="G29" i="148"/>
  <c r="F118" i="149"/>
  <c r="J118" i="149"/>
  <c r="N118" i="149"/>
  <c r="F143" i="149"/>
  <c r="J143" i="149"/>
  <c r="N143" i="149"/>
  <c r="E206" i="149"/>
  <c r="I206" i="149"/>
  <c r="I266" i="149" s="1"/>
  <c r="M206" i="149"/>
  <c r="M266" i="149" s="1"/>
  <c r="F231" i="149"/>
  <c r="J231" i="149"/>
  <c r="N231" i="149"/>
  <c r="F231" i="154"/>
  <c r="J231" i="154"/>
  <c r="N231" i="154"/>
  <c r="I135" i="146"/>
  <c r="M29" i="143"/>
  <c r="M89" i="143" s="1"/>
  <c r="I54" i="143"/>
  <c r="M54" i="143"/>
  <c r="E29" i="144"/>
  <c r="I29" i="144"/>
  <c r="M29" i="144"/>
  <c r="E54" i="144"/>
  <c r="I54" i="144"/>
  <c r="M54" i="144"/>
  <c r="E29" i="145"/>
  <c r="I29" i="145"/>
  <c r="M29" i="145"/>
  <c r="E54" i="145"/>
  <c r="I54" i="145"/>
  <c r="M54" i="145"/>
  <c r="F116" i="147"/>
  <c r="F176" i="147" s="1"/>
  <c r="J116" i="147"/>
  <c r="N116" i="147"/>
  <c r="F141" i="147"/>
  <c r="J141" i="147"/>
  <c r="N141" i="147"/>
  <c r="F203" i="147"/>
  <c r="J203" i="147"/>
  <c r="N203" i="147"/>
  <c r="N263" i="147" s="1"/>
  <c r="F228" i="147"/>
  <c r="J228" i="147"/>
  <c r="N228" i="147"/>
  <c r="I46" i="147"/>
  <c r="P46" i="147"/>
  <c r="P54" i="147" s="1"/>
  <c r="H47" i="148"/>
  <c r="L47" i="148"/>
  <c r="P47" i="148"/>
  <c r="G81" i="148"/>
  <c r="K81" i="148"/>
  <c r="O81" i="148"/>
  <c r="F206" i="148"/>
  <c r="F266" i="148" s="1"/>
  <c r="J206" i="148"/>
  <c r="N206" i="148"/>
  <c r="G231" i="148"/>
  <c r="G266" i="148" s="1"/>
  <c r="K231" i="148"/>
  <c r="K266" i="148" s="1"/>
  <c r="O231" i="148"/>
  <c r="O266" i="148" s="1"/>
  <c r="G20" i="149"/>
  <c r="K20" i="149"/>
  <c r="O20" i="149"/>
  <c r="E29" i="149"/>
  <c r="I29" i="149"/>
  <c r="M29" i="149"/>
  <c r="E47" i="149"/>
  <c r="I47" i="149"/>
  <c r="M47" i="149"/>
  <c r="G54" i="149"/>
  <c r="K54" i="149"/>
  <c r="K55" i="149" s="1"/>
  <c r="O54" i="149"/>
  <c r="O55" i="149" s="1"/>
  <c r="G65" i="149"/>
  <c r="K65" i="149"/>
  <c r="O65" i="149"/>
  <c r="F81" i="149"/>
  <c r="J81" i="149"/>
  <c r="N81" i="149"/>
  <c r="G118" i="149"/>
  <c r="K118" i="149"/>
  <c r="O118" i="149"/>
  <c r="G143" i="149"/>
  <c r="K143" i="149"/>
  <c r="O143" i="149"/>
  <c r="O178" i="149" s="1"/>
  <c r="F206" i="149"/>
  <c r="J206" i="149"/>
  <c r="N206" i="149"/>
  <c r="G231" i="149"/>
  <c r="K231" i="149"/>
  <c r="O231" i="149"/>
  <c r="G20" i="154"/>
  <c r="K20" i="154"/>
  <c r="O20" i="154"/>
  <c r="F20" i="154"/>
  <c r="J20" i="154"/>
  <c r="N20" i="154"/>
  <c r="E29" i="154"/>
  <c r="I29" i="154"/>
  <c r="M29" i="154"/>
  <c r="F29" i="154"/>
  <c r="J29" i="154"/>
  <c r="N29" i="154"/>
  <c r="E47" i="154"/>
  <c r="I47" i="154"/>
  <c r="M47" i="154"/>
  <c r="G54" i="154"/>
  <c r="K54" i="154"/>
  <c r="K55" i="154" s="1"/>
  <c r="O54" i="154"/>
  <c r="H65" i="154"/>
  <c r="L65" i="154"/>
  <c r="P65" i="154"/>
  <c r="G81" i="154"/>
  <c r="K81" i="154"/>
  <c r="O81" i="154"/>
  <c r="H118" i="154"/>
  <c r="L118" i="154"/>
  <c r="P118" i="154"/>
  <c r="Q135" i="154"/>
  <c r="Q142" i="154"/>
  <c r="M142" i="146" s="1"/>
  <c r="I143" i="154"/>
  <c r="M143" i="154"/>
  <c r="E206" i="154"/>
  <c r="I206" i="154"/>
  <c r="M206" i="154"/>
  <c r="G231" i="154"/>
  <c r="K231" i="154"/>
  <c r="O231" i="154"/>
  <c r="O266" i="154" s="1"/>
  <c r="G118" i="155"/>
  <c r="K118" i="155"/>
  <c r="G118" i="156"/>
  <c r="K118" i="156"/>
  <c r="O118" i="156"/>
  <c r="O178" i="156" s="1"/>
  <c r="G143" i="156"/>
  <c r="K143" i="156"/>
  <c r="O143" i="156"/>
  <c r="F206" i="156"/>
  <c r="J206" i="156"/>
  <c r="N206" i="156"/>
  <c r="F231" i="156"/>
  <c r="J231" i="156"/>
  <c r="J266" i="156" s="1"/>
  <c r="N231" i="156"/>
  <c r="F29" i="134"/>
  <c r="J29" i="134"/>
  <c r="J89" i="134" s="1"/>
  <c r="N29" i="134"/>
  <c r="N89" i="134" s="1"/>
  <c r="R29" i="134"/>
  <c r="E29" i="135"/>
  <c r="I29" i="135"/>
  <c r="M29" i="135"/>
  <c r="Q29" i="135"/>
  <c r="H54" i="136"/>
  <c r="L54" i="136"/>
  <c r="P54" i="136"/>
  <c r="M53" i="139"/>
  <c r="J29" i="140"/>
  <c r="N54" i="140"/>
  <c r="N29" i="141"/>
  <c r="J54" i="141"/>
  <c r="J29" i="142"/>
  <c r="N54" i="142"/>
  <c r="N29" i="143"/>
  <c r="E118" i="146"/>
  <c r="E143" i="146"/>
  <c r="G116" i="147"/>
  <c r="K116" i="147"/>
  <c r="O116" i="147"/>
  <c r="O176" i="147" s="1"/>
  <c r="G141" i="147"/>
  <c r="K141" i="147"/>
  <c r="O141" i="147"/>
  <c r="G203" i="147"/>
  <c r="K203" i="147"/>
  <c r="O203" i="147"/>
  <c r="G228" i="147"/>
  <c r="K228" i="147"/>
  <c r="O228" i="147"/>
  <c r="J46" i="147"/>
  <c r="J54" i="147" s="1"/>
  <c r="F58" i="147"/>
  <c r="J58" i="147"/>
  <c r="N58" i="147"/>
  <c r="E64" i="147"/>
  <c r="I64" i="147"/>
  <c r="M64" i="147"/>
  <c r="G64" i="147"/>
  <c r="K64" i="147"/>
  <c r="O64" i="147"/>
  <c r="F64" i="147"/>
  <c r="J64" i="147"/>
  <c r="N64" i="147"/>
  <c r="J20" i="148"/>
  <c r="F20" i="148"/>
  <c r="O20" i="148"/>
  <c r="K20" i="148"/>
  <c r="K30" i="148" s="1"/>
  <c r="G20" i="148"/>
  <c r="P20" i="148"/>
  <c r="L20" i="148"/>
  <c r="J196" i="146"/>
  <c r="J108" i="146"/>
  <c r="J205" i="146"/>
  <c r="J117" i="146"/>
  <c r="K118" i="148"/>
  <c r="J223" i="146"/>
  <c r="K223" i="146" s="1"/>
  <c r="J135" i="146"/>
  <c r="M143" i="148"/>
  <c r="I143" i="148"/>
  <c r="I178" i="148" s="1"/>
  <c r="I235" i="146"/>
  <c r="I147" i="146"/>
  <c r="I241" i="146"/>
  <c r="I153" i="146"/>
  <c r="I257" i="146"/>
  <c r="I169" i="146"/>
  <c r="K169" i="146" s="1"/>
  <c r="I261" i="146"/>
  <c r="K261" i="146" s="1"/>
  <c r="I173" i="146"/>
  <c r="I265" i="146"/>
  <c r="I177" i="146"/>
  <c r="J265" i="146"/>
  <c r="J177" i="146"/>
  <c r="Q235" i="148"/>
  <c r="Q47" i="148" s="1"/>
  <c r="Q241" i="148"/>
  <c r="Q257" i="148"/>
  <c r="H20" i="149"/>
  <c r="H30" i="149" s="1"/>
  <c r="L20" i="149"/>
  <c r="P20" i="149"/>
  <c r="F29" i="149"/>
  <c r="F30" i="149" s="1"/>
  <c r="J29" i="149"/>
  <c r="N29" i="149"/>
  <c r="F47" i="149"/>
  <c r="J47" i="149"/>
  <c r="N47" i="149"/>
  <c r="N55" i="149" s="1"/>
  <c r="H54" i="149"/>
  <c r="L54" i="149"/>
  <c r="P54" i="149"/>
  <c r="H65" i="149"/>
  <c r="L65" i="149"/>
  <c r="P65" i="149"/>
  <c r="G81" i="149"/>
  <c r="K81" i="149"/>
  <c r="O81" i="149"/>
  <c r="H118" i="149"/>
  <c r="L118" i="149"/>
  <c r="P118" i="149"/>
  <c r="H143" i="149"/>
  <c r="L143" i="149"/>
  <c r="P143" i="149"/>
  <c r="G206" i="149"/>
  <c r="G266" i="149" s="1"/>
  <c r="K206" i="149"/>
  <c r="O206" i="149"/>
  <c r="H231" i="149"/>
  <c r="H266" i="149" s="1"/>
  <c r="L231" i="149"/>
  <c r="L266" i="149" s="1"/>
  <c r="P231" i="149"/>
  <c r="Q235" i="149"/>
  <c r="Q47" i="149" s="1"/>
  <c r="Q241" i="149"/>
  <c r="Q257" i="149"/>
  <c r="Q261" i="149"/>
  <c r="Q59" i="149" s="1"/>
  <c r="H20" i="154"/>
  <c r="H30" i="154" s="1"/>
  <c r="L20" i="154"/>
  <c r="P20" i="154"/>
  <c r="E59" i="154"/>
  <c r="I59" i="154"/>
  <c r="M59" i="154"/>
  <c r="E65" i="154"/>
  <c r="I65" i="154"/>
  <c r="M65" i="154"/>
  <c r="Q108" i="154"/>
  <c r="M108" i="146" s="1"/>
  <c r="E118" i="154"/>
  <c r="I118" i="154"/>
  <c r="M118" i="154"/>
  <c r="M178" i="154" s="1"/>
  <c r="F143" i="154"/>
  <c r="J143" i="154"/>
  <c r="N143" i="154"/>
  <c r="F206" i="154"/>
  <c r="J206" i="154"/>
  <c r="N206" i="154"/>
  <c r="I231" i="155"/>
  <c r="M231" i="155"/>
  <c r="F143" i="157"/>
  <c r="J143" i="157"/>
  <c r="J178" i="157" s="1"/>
  <c r="N143" i="157"/>
  <c r="I53" i="139"/>
  <c r="I88" i="139" s="1"/>
  <c r="H88" i="139"/>
  <c r="F29" i="140"/>
  <c r="N29" i="140"/>
  <c r="F54" i="140"/>
  <c r="J54" i="140"/>
  <c r="F29" i="141"/>
  <c r="J29" i="141"/>
  <c r="F54" i="141"/>
  <c r="N54" i="141"/>
  <c r="F29" i="142"/>
  <c r="N29" i="142"/>
  <c r="F54" i="142"/>
  <c r="J54" i="142"/>
  <c r="F29" i="143"/>
  <c r="J29" i="143"/>
  <c r="F54" i="143"/>
  <c r="J54" i="143"/>
  <c r="N54" i="143"/>
  <c r="F29" i="144"/>
  <c r="J29" i="144"/>
  <c r="N29" i="144"/>
  <c r="F54" i="144"/>
  <c r="J54" i="144"/>
  <c r="N54" i="144"/>
  <c r="F29" i="145"/>
  <c r="J29" i="145"/>
  <c r="N29" i="145"/>
  <c r="F54" i="145"/>
  <c r="J54" i="145"/>
  <c r="N54" i="145"/>
  <c r="G29" i="140"/>
  <c r="K29" i="140"/>
  <c r="O29" i="140"/>
  <c r="G54" i="140"/>
  <c r="K54" i="140"/>
  <c r="O54" i="140"/>
  <c r="G29" i="141"/>
  <c r="K29" i="141"/>
  <c r="O29" i="141"/>
  <c r="G54" i="141"/>
  <c r="K54" i="141"/>
  <c r="O54" i="141"/>
  <c r="G29" i="142"/>
  <c r="K29" i="142"/>
  <c r="O29" i="142"/>
  <c r="G54" i="142"/>
  <c r="K54" i="142"/>
  <c r="O54" i="142"/>
  <c r="G29" i="143"/>
  <c r="K29" i="143"/>
  <c r="O29" i="143"/>
  <c r="G54" i="143"/>
  <c r="K54" i="143"/>
  <c r="O54" i="143"/>
  <c r="G29" i="144"/>
  <c r="K29" i="144"/>
  <c r="O29" i="144"/>
  <c r="G54" i="144"/>
  <c r="K54" i="144"/>
  <c r="O54" i="144"/>
  <c r="G29" i="145"/>
  <c r="K29" i="145"/>
  <c r="O29" i="145"/>
  <c r="G54" i="145"/>
  <c r="K54" i="145"/>
  <c r="O54" i="145"/>
  <c r="H118" i="146"/>
  <c r="H143" i="146"/>
  <c r="H116" i="147"/>
  <c r="H176" i="147" s="1"/>
  <c r="L116" i="147"/>
  <c r="L176" i="147" s="1"/>
  <c r="P116" i="147"/>
  <c r="H141" i="147"/>
  <c r="L141" i="147"/>
  <c r="P141" i="147"/>
  <c r="H203" i="147"/>
  <c r="L203" i="147"/>
  <c r="P203" i="147"/>
  <c r="H228" i="147"/>
  <c r="L228" i="147"/>
  <c r="P228" i="147"/>
  <c r="G28" i="147"/>
  <c r="G29" i="147" s="1"/>
  <c r="K28" i="147"/>
  <c r="O28" i="147"/>
  <c r="F28" i="147"/>
  <c r="J28" i="147"/>
  <c r="N28" i="147"/>
  <c r="E28" i="147"/>
  <c r="I28" i="147"/>
  <c r="I29" i="147" s="1"/>
  <c r="M28" i="147"/>
  <c r="G46" i="147"/>
  <c r="G54" i="147" s="1"/>
  <c r="K46" i="147"/>
  <c r="K54" i="147" s="1"/>
  <c r="O46" i="147"/>
  <c r="F46" i="147"/>
  <c r="M46" i="147"/>
  <c r="M54" i="147" s="1"/>
  <c r="H46" i="147"/>
  <c r="H54" i="147" s="1"/>
  <c r="F88" i="147"/>
  <c r="J88" i="147"/>
  <c r="N88" i="147"/>
  <c r="M20" i="148"/>
  <c r="F59" i="148"/>
  <c r="J59" i="148"/>
  <c r="N59" i="148"/>
  <c r="H206" i="148"/>
  <c r="L206" i="148"/>
  <c r="L266" i="148" s="1"/>
  <c r="P206" i="148"/>
  <c r="P266" i="148" s="1"/>
  <c r="Q223" i="148"/>
  <c r="E231" i="148"/>
  <c r="E266" i="148" s="1"/>
  <c r="I231" i="148"/>
  <c r="M231" i="148"/>
  <c r="E20" i="149"/>
  <c r="E30" i="149" s="1"/>
  <c r="I20" i="149"/>
  <c r="M20" i="149"/>
  <c r="G29" i="149"/>
  <c r="K29" i="149"/>
  <c r="K30" i="149" s="1"/>
  <c r="O29" i="149"/>
  <c r="O30" i="149" s="1"/>
  <c r="G47" i="149"/>
  <c r="G55" i="149" s="1"/>
  <c r="K47" i="149"/>
  <c r="O47" i="149"/>
  <c r="E54" i="149"/>
  <c r="I54" i="149"/>
  <c r="M54" i="149"/>
  <c r="G59" i="149"/>
  <c r="K59" i="149"/>
  <c r="O59" i="149"/>
  <c r="E65" i="149"/>
  <c r="I65" i="149"/>
  <c r="M65" i="149"/>
  <c r="H81" i="149"/>
  <c r="L81" i="149"/>
  <c r="P81" i="149"/>
  <c r="E89" i="149"/>
  <c r="I89" i="149"/>
  <c r="M89" i="149"/>
  <c r="Q108" i="149"/>
  <c r="E118" i="149"/>
  <c r="I118" i="149"/>
  <c r="M118" i="149"/>
  <c r="Q135" i="149"/>
  <c r="E143" i="149"/>
  <c r="E178" i="149" s="1"/>
  <c r="I143" i="149"/>
  <c r="I178" i="149" s="1"/>
  <c r="M143" i="149"/>
  <c r="M178" i="149" s="1"/>
  <c r="Q147" i="149"/>
  <c r="Q153" i="149"/>
  <c r="Q169" i="149"/>
  <c r="Q173" i="149"/>
  <c r="L265" i="146"/>
  <c r="L177" i="146"/>
  <c r="Q223" i="149"/>
  <c r="Q230" i="149"/>
  <c r="E231" i="149"/>
  <c r="J266" i="149"/>
  <c r="N266" i="149"/>
  <c r="E20" i="154"/>
  <c r="I20" i="154"/>
  <c r="M20" i="154"/>
  <c r="G29" i="154"/>
  <c r="K29" i="154"/>
  <c r="O29" i="154"/>
  <c r="G47" i="154"/>
  <c r="K47" i="154"/>
  <c r="O47" i="154"/>
  <c r="E54" i="154"/>
  <c r="I54" i="154"/>
  <c r="M54" i="154"/>
  <c r="H54" i="154"/>
  <c r="L54" i="154"/>
  <c r="L55" i="154" s="1"/>
  <c r="P54" i="154"/>
  <c r="G59" i="154"/>
  <c r="K59" i="154"/>
  <c r="O59" i="154"/>
  <c r="F65" i="154"/>
  <c r="J65" i="154"/>
  <c r="N65" i="154"/>
  <c r="E81" i="154"/>
  <c r="I81" i="154"/>
  <c r="M81" i="154"/>
  <c r="E89" i="154"/>
  <c r="I89" i="154"/>
  <c r="M89" i="154"/>
  <c r="F118" i="154"/>
  <c r="J118" i="154"/>
  <c r="N118" i="154"/>
  <c r="G143" i="154"/>
  <c r="K143" i="154"/>
  <c r="O143" i="154"/>
  <c r="H29" i="155"/>
  <c r="L29" i="155"/>
  <c r="P29" i="155"/>
  <c r="H47" i="155"/>
  <c r="H55" i="155" s="1"/>
  <c r="L47" i="155"/>
  <c r="P47" i="155"/>
  <c r="F47" i="155"/>
  <c r="J47" i="155"/>
  <c r="N47" i="155"/>
  <c r="H143" i="155"/>
  <c r="L143" i="155"/>
  <c r="L178" i="155" s="1"/>
  <c r="P143" i="155"/>
  <c r="P178" i="155" s="1"/>
  <c r="G231" i="157"/>
  <c r="G266" i="157" s="1"/>
  <c r="K231" i="157"/>
  <c r="O231" i="157"/>
  <c r="O266" i="157" s="1"/>
  <c r="T54" i="136"/>
  <c r="G54" i="155"/>
  <c r="K54" i="155"/>
  <c r="O54" i="155"/>
  <c r="H65" i="155"/>
  <c r="L65" i="155"/>
  <c r="P65" i="155"/>
  <c r="G81" i="155"/>
  <c r="K81" i="155"/>
  <c r="O81" i="155"/>
  <c r="H118" i="155"/>
  <c r="L118" i="155"/>
  <c r="P118" i="155"/>
  <c r="Q135" i="155"/>
  <c r="N135" i="146" s="1"/>
  <c r="E143" i="155"/>
  <c r="I143" i="155"/>
  <c r="M143" i="155"/>
  <c r="Q196" i="155"/>
  <c r="N196" i="146" s="1"/>
  <c r="E206" i="155"/>
  <c r="I206" i="155"/>
  <c r="M206" i="155"/>
  <c r="F231" i="155"/>
  <c r="J231" i="155"/>
  <c r="N231" i="155"/>
  <c r="N266" i="155" s="1"/>
  <c r="F20" i="156"/>
  <c r="J20" i="156"/>
  <c r="N20" i="156"/>
  <c r="H29" i="156"/>
  <c r="L29" i="156"/>
  <c r="P29" i="156"/>
  <c r="H47" i="156"/>
  <c r="L47" i="156"/>
  <c r="P47" i="156"/>
  <c r="F54" i="156"/>
  <c r="J54" i="156"/>
  <c r="N54" i="156"/>
  <c r="F65" i="156"/>
  <c r="J65" i="156"/>
  <c r="N65" i="156"/>
  <c r="E81" i="156"/>
  <c r="I81" i="156"/>
  <c r="M81" i="156"/>
  <c r="H118" i="156"/>
  <c r="L118" i="156"/>
  <c r="P118" i="156"/>
  <c r="H143" i="156"/>
  <c r="L143" i="156"/>
  <c r="P143" i="156"/>
  <c r="P178" i="156" s="1"/>
  <c r="G206" i="156"/>
  <c r="K206" i="156"/>
  <c r="O206" i="156"/>
  <c r="G231" i="156"/>
  <c r="K231" i="156"/>
  <c r="O231" i="156"/>
  <c r="E20" i="157"/>
  <c r="I20" i="157"/>
  <c r="M20" i="157"/>
  <c r="M30" i="157" s="1"/>
  <c r="G29" i="157"/>
  <c r="K29" i="157"/>
  <c r="O29" i="157"/>
  <c r="G47" i="157"/>
  <c r="K47" i="157"/>
  <c r="O47" i="157"/>
  <c r="E54" i="157"/>
  <c r="I54" i="157"/>
  <c r="M54" i="157"/>
  <c r="H54" i="157"/>
  <c r="L54" i="157"/>
  <c r="P54" i="157"/>
  <c r="F65" i="157"/>
  <c r="J65" i="157"/>
  <c r="N65" i="157"/>
  <c r="E81" i="157"/>
  <c r="I81" i="157"/>
  <c r="M81" i="157"/>
  <c r="E89" i="157"/>
  <c r="I89" i="157"/>
  <c r="M89" i="157"/>
  <c r="F118" i="157"/>
  <c r="J118" i="157"/>
  <c r="N118" i="157"/>
  <c r="G143" i="157"/>
  <c r="G178" i="157" s="1"/>
  <c r="K143" i="157"/>
  <c r="O143" i="157"/>
  <c r="O178" i="157" s="1"/>
  <c r="Q235" i="157"/>
  <c r="Q241" i="157"/>
  <c r="P241" i="146" s="1"/>
  <c r="Q257" i="157"/>
  <c r="P257" i="146" s="1"/>
  <c r="Q261" i="157"/>
  <c r="K175" i="146"/>
  <c r="K171" i="146"/>
  <c r="K151" i="146"/>
  <c r="H54" i="132"/>
  <c r="L54" i="132"/>
  <c r="P54" i="132"/>
  <c r="T54" i="132"/>
  <c r="Q235" i="154"/>
  <c r="Q241" i="154"/>
  <c r="M241" i="146" s="1"/>
  <c r="Q257" i="154"/>
  <c r="M257" i="146" s="1"/>
  <c r="Q261" i="154"/>
  <c r="H20" i="155"/>
  <c r="L20" i="155"/>
  <c r="P20" i="155"/>
  <c r="E65" i="155"/>
  <c r="I65" i="155"/>
  <c r="M65" i="155"/>
  <c r="Q108" i="155"/>
  <c r="N108" i="146" s="1"/>
  <c r="E118" i="155"/>
  <c r="I118" i="155"/>
  <c r="M118" i="155"/>
  <c r="F143" i="155"/>
  <c r="J143" i="155"/>
  <c r="N143" i="155"/>
  <c r="F206" i="155"/>
  <c r="J206" i="155"/>
  <c r="N206" i="155"/>
  <c r="G231" i="155"/>
  <c r="G266" i="155" s="1"/>
  <c r="K231" i="155"/>
  <c r="O231" i="155"/>
  <c r="O266" i="155" s="1"/>
  <c r="G20" i="156"/>
  <c r="K20" i="156"/>
  <c r="K30" i="156" s="1"/>
  <c r="O20" i="156"/>
  <c r="O30" i="156" s="1"/>
  <c r="E29" i="156"/>
  <c r="E30" i="156" s="1"/>
  <c r="I29" i="156"/>
  <c r="I30" i="156" s="1"/>
  <c r="M29" i="156"/>
  <c r="M30" i="156" s="1"/>
  <c r="E47" i="156"/>
  <c r="I47" i="156"/>
  <c r="M47" i="156"/>
  <c r="G54" i="156"/>
  <c r="K54" i="156"/>
  <c r="O54" i="156"/>
  <c r="G65" i="156"/>
  <c r="K65" i="156"/>
  <c r="O65" i="156"/>
  <c r="F81" i="156"/>
  <c r="J81" i="156"/>
  <c r="N81" i="156"/>
  <c r="Q108" i="156"/>
  <c r="O108" i="146" s="1"/>
  <c r="E118" i="156"/>
  <c r="I118" i="156"/>
  <c r="M118" i="156"/>
  <c r="Q135" i="156"/>
  <c r="O135" i="146" s="1"/>
  <c r="E143" i="156"/>
  <c r="E178" i="156" s="1"/>
  <c r="I143" i="156"/>
  <c r="I178" i="156" s="1"/>
  <c r="M143" i="156"/>
  <c r="M178" i="156" s="1"/>
  <c r="Q147" i="156"/>
  <c r="O147" i="146" s="1"/>
  <c r="Q153" i="156"/>
  <c r="O153" i="146" s="1"/>
  <c r="Q169" i="156"/>
  <c r="O169" i="146" s="1"/>
  <c r="Q173" i="156"/>
  <c r="O173" i="146" s="1"/>
  <c r="H206" i="156"/>
  <c r="L206" i="156"/>
  <c r="P206" i="156"/>
  <c r="H231" i="156"/>
  <c r="H266" i="156" s="1"/>
  <c r="L231" i="156"/>
  <c r="L266" i="156" s="1"/>
  <c r="P231" i="156"/>
  <c r="P266" i="156" s="1"/>
  <c r="H29" i="157"/>
  <c r="L29" i="157"/>
  <c r="P29" i="157"/>
  <c r="H47" i="157"/>
  <c r="L47" i="157"/>
  <c r="P47" i="157"/>
  <c r="F47" i="157"/>
  <c r="J47" i="157"/>
  <c r="N47" i="157"/>
  <c r="F54" i="157"/>
  <c r="J54" i="157"/>
  <c r="N54" i="157"/>
  <c r="N55" i="157" s="1"/>
  <c r="G65" i="157"/>
  <c r="K65" i="157"/>
  <c r="O65" i="157"/>
  <c r="F81" i="157"/>
  <c r="J81" i="157"/>
  <c r="N81" i="157"/>
  <c r="H81" i="157"/>
  <c r="L81" i="157"/>
  <c r="P81" i="157"/>
  <c r="Q147" i="157"/>
  <c r="P147" i="146" s="1"/>
  <c r="Q153" i="157"/>
  <c r="P153" i="146" s="1"/>
  <c r="Q169" i="157"/>
  <c r="P169" i="146" s="1"/>
  <c r="Q173" i="157"/>
  <c r="P173" i="146" s="1"/>
  <c r="H206" i="157"/>
  <c r="H266" i="157" s="1"/>
  <c r="L206" i="157"/>
  <c r="L266" i="157" s="1"/>
  <c r="P206" i="157"/>
  <c r="Q223" i="157"/>
  <c r="Q230" i="157"/>
  <c r="P230" i="146" s="1"/>
  <c r="I231" i="157"/>
  <c r="M231" i="157"/>
  <c r="Q153" i="154"/>
  <c r="M153" i="146" s="1"/>
  <c r="Q169" i="154"/>
  <c r="M169" i="146" s="1"/>
  <c r="Q173" i="154"/>
  <c r="M173" i="146" s="1"/>
  <c r="H206" i="154"/>
  <c r="H266" i="154" s="1"/>
  <c r="L206" i="154"/>
  <c r="P206" i="154"/>
  <c r="P266" i="154" s="1"/>
  <c r="Q223" i="154"/>
  <c r="Q230" i="154"/>
  <c r="M230" i="146" s="1"/>
  <c r="I231" i="154"/>
  <c r="M231" i="154"/>
  <c r="E20" i="155"/>
  <c r="I20" i="155"/>
  <c r="M20" i="155"/>
  <c r="M30" i="155" s="1"/>
  <c r="G29" i="155"/>
  <c r="K29" i="155"/>
  <c r="O29" i="155"/>
  <c r="O30" i="155" s="1"/>
  <c r="G47" i="155"/>
  <c r="K47" i="155"/>
  <c r="K55" i="155" s="1"/>
  <c r="O47" i="155"/>
  <c r="E54" i="155"/>
  <c r="E55" i="155" s="1"/>
  <c r="I54" i="155"/>
  <c r="M54" i="155"/>
  <c r="H54" i="155"/>
  <c r="L54" i="155"/>
  <c r="P54" i="155"/>
  <c r="G59" i="155"/>
  <c r="K59" i="155"/>
  <c r="O59" i="155"/>
  <c r="F65" i="155"/>
  <c r="J65" i="155"/>
  <c r="N65" i="155"/>
  <c r="E81" i="155"/>
  <c r="I81" i="155"/>
  <c r="M81" i="155"/>
  <c r="E89" i="155"/>
  <c r="I89" i="155"/>
  <c r="M89" i="155"/>
  <c r="F118" i="155"/>
  <c r="F178" i="155" s="1"/>
  <c r="J118" i="155"/>
  <c r="N118" i="155"/>
  <c r="G143" i="155"/>
  <c r="K143" i="155"/>
  <c r="O143" i="155"/>
  <c r="O178" i="155" s="1"/>
  <c r="Q235" i="155"/>
  <c r="Q241" i="155"/>
  <c r="N241" i="146" s="1"/>
  <c r="Q257" i="155"/>
  <c r="N257" i="146" s="1"/>
  <c r="Q261" i="155"/>
  <c r="H20" i="156"/>
  <c r="L20" i="156"/>
  <c r="P20" i="156"/>
  <c r="F29" i="156"/>
  <c r="J29" i="156"/>
  <c r="N29" i="156"/>
  <c r="N30" i="156" s="1"/>
  <c r="F47" i="156"/>
  <c r="J47" i="156"/>
  <c r="J55" i="156" s="1"/>
  <c r="N47" i="156"/>
  <c r="H54" i="156"/>
  <c r="L54" i="156"/>
  <c r="P54" i="156"/>
  <c r="F59" i="156"/>
  <c r="J59" i="156"/>
  <c r="N59" i="156"/>
  <c r="H65" i="156"/>
  <c r="L65" i="156"/>
  <c r="P65" i="156"/>
  <c r="G81" i="156"/>
  <c r="K81" i="156"/>
  <c r="O81" i="156"/>
  <c r="F89" i="156"/>
  <c r="J89" i="156"/>
  <c r="N89" i="156"/>
  <c r="F118" i="156"/>
  <c r="J118" i="156"/>
  <c r="N118" i="156"/>
  <c r="F143" i="156"/>
  <c r="F178" i="156" s="1"/>
  <c r="J143" i="156"/>
  <c r="N143" i="156"/>
  <c r="Q196" i="156"/>
  <c r="O196" i="146" s="1"/>
  <c r="E206" i="156"/>
  <c r="E266" i="156" s="1"/>
  <c r="I206" i="156"/>
  <c r="M206" i="156"/>
  <c r="Q223" i="156"/>
  <c r="O223" i="146" s="1"/>
  <c r="E231" i="156"/>
  <c r="I231" i="156"/>
  <c r="M231" i="156"/>
  <c r="Q235" i="156"/>
  <c r="Q241" i="156"/>
  <c r="O241" i="146" s="1"/>
  <c r="Q257" i="156"/>
  <c r="O257" i="146" s="1"/>
  <c r="Q261" i="156"/>
  <c r="G20" i="157"/>
  <c r="K20" i="157"/>
  <c r="O20" i="157"/>
  <c r="F20" i="157"/>
  <c r="J20" i="157"/>
  <c r="N20" i="157"/>
  <c r="E29" i="157"/>
  <c r="I29" i="157"/>
  <c r="M29" i="157"/>
  <c r="F29" i="157"/>
  <c r="J29" i="157"/>
  <c r="J30" i="157" s="1"/>
  <c r="N29" i="157"/>
  <c r="N30" i="157" s="1"/>
  <c r="E47" i="157"/>
  <c r="I47" i="157"/>
  <c r="M47" i="157"/>
  <c r="G54" i="157"/>
  <c r="K54" i="157"/>
  <c r="O54" i="157"/>
  <c r="E59" i="157"/>
  <c r="I59" i="157"/>
  <c r="M59" i="157"/>
  <c r="H65" i="157"/>
  <c r="L65" i="157"/>
  <c r="P65" i="157"/>
  <c r="G81" i="157"/>
  <c r="K81" i="157"/>
  <c r="O81" i="157"/>
  <c r="H118" i="157"/>
  <c r="L118" i="157"/>
  <c r="P118" i="157"/>
  <c r="Q135" i="157"/>
  <c r="Q142" i="157"/>
  <c r="I143" i="157"/>
  <c r="I178" i="157" s="1"/>
  <c r="M143" i="157"/>
  <c r="M178" i="157" s="1"/>
  <c r="Q196" i="157"/>
  <c r="P196" i="146" s="1"/>
  <c r="E206" i="157"/>
  <c r="I206" i="157"/>
  <c r="I266" i="157" s="1"/>
  <c r="M206" i="157"/>
  <c r="F231" i="157"/>
  <c r="J231" i="157"/>
  <c r="N231" i="157"/>
  <c r="K165" i="146"/>
  <c r="K161" i="146"/>
  <c r="K157" i="146"/>
  <c r="K149" i="146"/>
  <c r="K145" i="146"/>
  <c r="K141" i="146"/>
  <c r="K137" i="146"/>
  <c r="K133" i="146"/>
  <c r="K129" i="146"/>
  <c r="K125" i="146"/>
  <c r="K121" i="146"/>
  <c r="K113" i="146"/>
  <c r="K109" i="146"/>
  <c r="K105" i="146"/>
  <c r="K101" i="146"/>
  <c r="K71" i="138"/>
  <c r="P88" i="125"/>
  <c r="H29" i="132"/>
  <c r="H89" i="132" s="1"/>
  <c r="L29" i="132"/>
  <c r="P29" i="132"/>
  <c r="P89" i="132" s="1"/>
  <c r="T29" i="132"/>
  <c r="H29" i="136"/>
  <c r="L29" i="136"/>
  <c r="P29" i="136"/>
  <c r="T29" i="136"/>
  <c r="M16" i="175"/>
  <c r="L16" i="175"/>
  <c r="N16" i="175"/>
  <c r="K16" i="175"/>
  <c r="K123" i="146"/>
  <c r="K119" i="146"/>
  <c r="K115" i="146"/>
  <c r="K111" i="146"/>
  <c r="K107" i="146"/>
  <c r="K103" i="146"/>
  <c r="K60" i="138"/>
  <c r="E29" i="131"/>
  <c r="I29" i="131"/>
  <c r="M29" i="131"/>
  <c r="Q29" i="131"/>
  <c r="E54" i="131"/>
  <c r="I54" i="131"/>
  <c r="I89" i="131" s="1"/>
  <c r="M54" i="131"/>
  <c r="M89" i="131" s="1"/>
  <c r="Q54" i="131"/>
  <c r="Q89" i="131" s="1"/>
  <c r="G29" i="133"/>
  <c r="K29" i="133"/>
  <c r="S29" i="133"/>
  <c r="K148" i="146"/>
  <c r="K144" i="146"/>
  <c r="K140" i="146"/>
  <c r="K136" i="146"/>
  <c r="K132" i="146"/>
  <c r="K128" i="146"/>
  <c r="K124" i="146"/>
  <c r="K120" i="146"/>
  <c r="K116" i="146"/>
  <c r="K112" i="146"/>
  <c r="K104" i="146"/>
  <c r="K100" i="146"/>
  <c r="H206" i="146"/>
  <c r="H231" i="146"/>
  <c r="G54" i="133"/>
  <c r="K54" i="133"/>
  <c r="O54" i="133"/>
  <c r="O89" i="133" s="1"/>
  <c r="S54" i="133"/>
  <c r="S89" i="133" s="1"/>
  <c r="E54" i="135"/>
  <c r="E89" i="135" s="1"/>
  <c r="I54" i="135"/>
  <c r="M54" i="135"/>
  <c r="Q54" i="135"/>
  <c r="K13" i="138"/>
  <c r="K50" i="138"/>
  <c r="K61" i="138"/>
  <c r="K68" i="138"/>
  <c r="K72" i="138"/>
  <c r="K78" i="138"/>
  <c r="K79" i="138"/>
  <c r="K82" i="138"/>
  <c r="S53" i="125"/>
  <c r="S88" i="125" s="1"/>
  <c r="O53" i="125"/>
  <c r="O88" i="125" s="1"/>
  <c r="K53" i="125"/>
  <c r="K88" i="125" s="1"/>
  <c r="G53" i="125"/>
  <c r="G88" i="125" s="1"/>
  <c r="Q28" i="125"/>
  <c r="M28" i="125"/>
  <c r="I28" i="125"/>
  <c r="F54" i="131"/>
  <c r="J54" i="131"/>
  <c r="N54" i="131"/>
  <c r="R54" i="131"/>
  <c r="U19" i="132"/>
  <c r="U28" i="132"/>
  <c r="L28" i="124" s="1"/>
  <c r="U46" i="132"/>
  <c r="E54" i="132"/>
  <c r="E89" i="132" s="1"/>
  <c r="U53" i="132"/>
  <c r="L53" i="124" s="1"/>
  <c r="M54" i="132"/>
  <c r="M89" i="132" s="1"/>
  <c r="Q54" i="132"/>
  <c r="Q89" i="132" s="1"/>
  <c r="U58" i="132"/>
  <c r="L58" i="124" s="1"/>
  <c r="U64" i="132"/>
  <c r="L64" i="124" s="1"/>
  <c r="U80" i="132"/>
  <c r="L80" i="124" s="1"/>
  <c r="U84" i="132"/>
  <c r="L84" i="124" s="1"/>
  <c r="H29" i="133"/>
  <c r="H89" i="133" s="1"/>
  <c r="L29" i="133"/>
  <c r="L89" i="133" s="1"/>
  <c r="P29" i="133"/>
  <c r="P89" i="133" s="1"/>
  <c r="T29" i="133"/>
  <c r="T89" i="133" s="1"/>
  <c r="G54" i="134"/>
  <c r="G89" i="134" s="1"/>
  <c r="K54" i="134"/>
  <c r="O54" i="134"/>
  <c r="O89" i="134" s="1"/>
  <c r="S54" i="134"/>
  <c r="S89" i="134" s="1"/>
  <c r="F29" i="135"/>
  <c r="J29" i="135"/>
  <c r="N29" i="135"/>
  <c r="R29" i="135"/>
  <c r="F54" i="135"/>
  <c r="J54" i="135"/>
  <c r="J89" i="135" s="1"/>
  <c r="N54" i="135"/>
  <c r="N89" i="135" s="1"/>
  <c r="R54" i="135"/>
  <c r="R89" i="135" s="1"/>
  <c r="U19" i="136"/>
  <c r="P19" i="124" s="1"/>
  <c r="E29" i="136"/>
  <c r="I29" i="136"/>
  <c r="M29" i="136"/>
  <c r="Q29" i="136"/>
  <c r="U46" i="136"/>
  <c r="E54" i="136"/>
  <c r="I54" i="136"/>
  <c r="M54" i="136"/>
  <c r="Q54" i="136"/>
  <c r="Q89" i="136" s="1"/>
  <c r="U58" i="136"/>
  <c r="P58" i="124" s="1"/>
  <c r="U64" i="136"/>
  <c r="P64" i="124" s="1"/>
  <c r="U80" i="136"/>
  <c r="P80" i="124" s="1"/>
  <c r="U84" i="136"/>
  <c r="P84" i="124" s="1"/>
  <c r="Z16" i="159"/>
  <c r="AB16" i="159" s="1"/>
  <c r="AB15" i="159"/>
  <c r="L43" i="169"/>
  <c r="O43" i="169" s="1"/>
  <c r="M12" i="175"/>
  <c r="L12" i="175"/>
  <c r="N12" i="175"/>
  <c r="K15" i="138"/>
  <c r="K35" i="138"/>
  <c r="K39" i="138"/>
  <c r="K43" i="138"/>
  <c r="K52" i="138"/>
  <c r="K63" i="138"/>
  <c r="K86" i="138"/>
  <c r="K87" i="138"/>
  <c r="K89" i="131"/>
  <c r="O89" i="131"/>
  <c r="S89" i="131"/>
  <c r="F29" i="132"/>
  <c r="F89" i="132" s="1"/>
  <c r="J29" i="132"/>
  <c r="N29" i="132"/>
  <c r="R29" i="132"/>
  <c r="U19" i="133"/>
  <c r="M19" i="124" s="1"/>
  <c r="E29" i="133"/>
  <c r="I29" i="133"/>
  <c r="M29" i="133"/>
  <c r="Q29" i="133"/>
  <c r="U46" i="133"/>
  <c r="E54" i="133"/>
  <c r="I54" i="133"/>
  <c r="I89" i="133" s="1"/>
  <c r="M54" i="133"/>
  <c r="M89" i="133" s="1"/>
  <c r="Q54" i="133"/>
  <c r="Q89" i="133" s="1"/>
  <c r="U58" i="133"/>
  <c r="M58" i="124" s="1"/>
  <c r="U64" i="133"/>
  <c r="M64" i="124" s="1"/>
  <c r="U80" i="133"/>
  <c r="M80" i="124" s="1"/>
  <c r="U84" i="133"/>
  <c r="M84" i="124" s="1"/>
  <c r="H29" i="134"/>
  <c r="L29" i="134"/>
  <c r="P29" i="134"/>
  <c r="P89" i="134" s="1"/>
  <c r="T29" i="134"/>
  <c r="G54" i="135"/>
  <c r="G89" i="135" s="1"/>
  <c r="K54" i="135"/>
  <c r="K89" i="135" s="1"/>
  <c r="O54" i="135"/>
  <c r="O89" i="135" s="1"/>
  <c r="S54" i="135"/>
  <c r="S89" i="135" s="1"/>
  <c r="F54" i="136"/>
  <c r="F89" i="136" s="1"/>
  <c r="J54" i="136"/>
  <c r="J89" i="136" s="1"/>
  <c r="N54" i="136"/>
  <c r="N89" i="136" s="1"/>
  <c r="R54" i="136"/>
  <c r="L29" i="169"/>
  <c r="N29" i="169"/>
  <c r="N34" i="169"/>
  <c r="M34" i="169"/>
  <c r="M39" i="169"/>
  <c r="L39" i="169"/>
  <c r="N44" i="169"/>
  <c r="M44" i="169"/>
  <c r="N50" i="169"/>
  <c r="M50" i="169"/>
  <c r="N55" i="169"/>
  <c r="M55" i="169"/>
  <c r="K12" i="175"/>
  <c r="D25" i="171"/>
  <c r="K25" i="171" s="1"/>
  <c r="K24" i="172" s="1"/>
  <c r="M25" i="170"/>
  <c r="G24" i="172" s="1"/>
  <c r="N25" i="170"/>
  <c r="D30" i="171"/>
  <c r="K30" i="170"/>
  <c r="M30" i="170"/>
  <c r="G29" i="172" s="1"/>
  <c r="M35" i="170"/>
  <c r="G34" i="172" s="1"/>
  <c r="D35" i="171"/>
  <c r="N35" i="170"/>
  <c r="K35" i="170"/>
  <c r="E34" i="172" s="1"/>
  <c r="D40" i="171"/>
  <c r="M40" i="170"/>
  <c r="G39" i="172" s="1"/>
  <c r="N40" i="170"/>
  <c r="K40" i="170"/>
  <c r="L40" i="170"/>
  <c r="F39" i="172" s="1"/>
  <c r="D46" i="171"/>
  <c r="M46" i="170"/>
  <c r="N46" i="170"/>
  <c r="H45" i="172" s="1"/>
  <c r="D51" i="171"/>
  <c r="M51" i="170"/>
  <c r="G50" i="172" s="1"/>
  <c r="N51" i="170"/>
  <c r="L51" i="170"/>
  <c r="D56" i="171"/>
  <c r="K56" i="170"/>
  <c r="L56" i="170"/>
  <c r="M56" i="170"/>
  <c r="G55" i="172" s="1"/>
  <c r="K51" i="170"/>
  <c r="L35" i="170"/>
  <c r="K57" i="138"/>
  <c r="K66" i="138"/>
  <c r="K70" i="138"/>
  <c r="K74" i="138"/>
  <c r="H29" i="131"/>
  <c r="L29" i="131"/>
  <c r="L89" i="131" s="1"/>
  <c r="P29" i="131"/>
  <c r="P89" i="131" s="1"/>
  <c r="T29" i="131"/>
  <c r="G54" i="132"/>
  <c r="K54" i="132"/>
  <c r="K89" i="132" s="1"/>
  <c r="O54" i="132"/>
  <c r="O89" i="132" s="1"/>
  <c r="S54" i="132"/>
  <c r="F29" i="133"/>
  <c r="F89" i="133" s="1"/>
  <c r="J29" i="133"/>
  <c r="N29" i="133"/>
  <c r="R29" i="133"/>
  <c r="R89" i="133" s="1"/>
  <c r="F54" i="133"/>
  <c r="J54" i="133"/>
  <c r="N54" i="133"/>
  <c r="R54" i="133"/>
  <c r="U19" i="134"/>
  <c r="N19" i="124" s="1"/>
  <c r="U28" i="134"/>
  <c r="U46" i="134"/>
  <c r="N46" i="124" s="1"/>
  <c r="E54" i="134"/>
  <c r="E89" i="134" s="1"/>
  <c r="U53" i="134"/>
  <c r="N53" i="124" s="1"/>
  <c r="M54" i="134"/>
  <c r="M89" i="134" s="1"/>
  <c r="Q54" i="134"/>
  <c r="Q89" i="134" s="1"/>
  <c r="U58" i="134"/>
  <c r="N58" i="124" s="1"/>
  <c r="U64" i="134"/>
  <c r="N64" i="124" s="1"/>
  <c r="U80" i="134"/>
  <c r="N80" i="124" s="1"/>
  <c r="U84" i="134"/>
  <c r="N84" i="124" s="1"/>
  <c r="H29" i="135"/>
  <c r="L29" i="135"/>
  <c r="P29" i="135"/>
  <c r="T29" i="135"/>
  <c r="G54" i="136"/>
  <c r="K54" i="136"/>
  <c r="O54" i="136"/>
  <c r="S54" i="136"/>
  <c r="S89" i="136" s="1"/>
  <c r="L25" i="175"/>
  <c r="N25" i="175"/>
  <c r="M30" i="175"/>
  <c r="N30" i="175"/>
  <c r="M40" i="175"/>
  <c r="N40" i="175"/>
  <c r="K40" i="175"/>
  <c r="M46" i="175"/>
  <c r="N46" i="175"/>
  <c r="M56" i="175"/>
  <c r="N56" i="175"/>
  <c r="K56" i="175"/>
  <c r="N56" i="170"/>
  <c r="H55" i="172" s="1"/>
  <c r="K43" i="171"/>
  <c r="K42" i="172" s="1"/>
  <c r="M43" i="171"/>
  <c r="N38" i="171"/>
  <c r="M27" i="169"/>
  <c r="L17" i="169"/>
  <c r="L16" i="169"/>
  <c r="L15" i="169"/>
  <c r="L14" i="169"/>
  <c r="L13" i="169"/>
  <c r="L12" i="169"/>
  <c r="L11" i="169"/>
  <c r="K40" i="169"/>
  <c r="L46" i="169"/>
  <c r="L51" i="169"/>
  <c r="L51" i="175"/>
  <c r="L50" i="175"/>
  <c r="L44" i="175"/>
  <c r="K17" i="175"/>
  <c r="N15" i="175"/>
  <c r="L14" i="175"/>
  <c r="K13" i="175"/>
  <c r="N11" i="175"/>
  <c r="D26" i="171"/>
  <c r="L26" i="171" s="1"/>
  <c r="L25" i="172" s="1"/>
  <c r="K26" i="170"/>
  <c r="E25" i="172" s="1"/>
  <c r="M26" i="170"/>
  <c r="D31" i="171"/>
  <c r="M31" i="170"/>
  <c r="N31" i="170"/>
  <c r="K31" i="170"/>
  <c r="D37" i="171"/>
  <c r="L37" i="170"/>
  <c r="F36" i="172" s="1"/>
  <c r="M37" i="170"/>
  <c r="G36" i="172" s="1"/>
  <c r="D42" i="171"/>
  <c r="L42" i="171" s="1"/>
  <c r="L41" i="172" s="1"/>
  <c r="M42" i="170"/>
  <c r="G41" i="172" s="1"/>
  <c r="N42" i="170"/>
  <c r="H41" i="172" s="1"/>
  <c r="D47" i="171"/>
  <c r="L47" i="171" s="1"/>
  <c r="L46" i="172" s="1"/>
  <c r="K47" i="170"/>
  <c r="L47" i="170"/>
  <c r="D52" i="171"/>
  <c r="N52" i="170"/>
  <c r="K52" i="170"/>
  <c r="E51" i="172" s="1"/>
  <c r="L55" i="170"/>
  <c r="M47" i="170"/>
  <c r="G46" i="172" s="1"/>
  <c r="L46" i="170"/>
  <c r="N39" i="170"/>
  <c r="H38" i="172" s="1"/>
  <c r="N37" i="170"/>
  <c r="H36" i="172" s="1"/>
  <c r="L31" i="170"/>
  <c r="F30" i="172" s="1"/>
  <c r="N26" i="170"/>
  <c r="H25" i="172" s="1"/>
  <c r="K25" i="170"/>
  <c r="K48" i="171"/>
  <c r="K47" i="172" s="1"/>
  <c r="K27" i="171"/>
  <c r="M27" i="171"/>
  <c r="N27" i="171"/>
  <c r="K37" i="171"/>
  <c r="Z26" i="159"/>
  <c r="AB26" i="159" s="1"/>
  <c r="Z27" i="159"/>
  <c r="AB27" i="159" s="1"/>
  <c r="Z28" i="159"/>
  <c r="AB28" i="159" s="1"/>
  <c r="Z30" i="159"/>
  <c r="AB30" i="159" s="1"/>
  <c r="Z31" i="159"/>
  <c r="AB31" i="159" s="1"/>
  <c r="Z32" i="159"/>
  <c r="AB32" i="159" s="1"/>
  <c r="Z34" i="159"/>
  <c r="AB34" i="159" s="1"/>
  <c r="Z35" i="159"/>
  <c r="AB35" i="159" s="1"/>
  <c r="Z36" i="159"/>
  <c r="AB36" i="159" s="1"/>
  <c r="Z38" i="159"/>
  <c r="AB38" i="159" s="1"/>
  <c r="Z39" i="159"/>
  <c r="AB39" i="159" s="1"/>
  <c r="Z40" i="159"/>
  <c r="AB40" i="159" s="1"/>
  <c r="Z43" i="159"/>
  <c r="AB43" i="159" s="1"/>
  <c r="Z44" i="159"/>
  <c r="AB44" i="159" s="1"/>
  <c r="Z45" i="159"/>
  <c r="AB45" i="159" s="1"/>
  <c r="Z47" i="159"/>
  <c r="AB47" i="159" s="1"/>
  <c r="Z48" i="159"/>
  <c r="AB48" i="159" s="1"/>
  <c r="Z49" i="159"/>
  <c r="AB49" i="159" s="1"/>
  <c r="Z51" i="159"/>
  <c r="AB51" i="159" s="1"/>
  <c r="Z52" i="159"/>
  <c r="AB52" i="159" s="1"/>
  <c r="Z53" i="159"/>
  <c r="AB53" i="159" s="1"/>
  <c r="Z55" i="159"/>
  <c r="AB55" i="159" s="1"/>
  <c r="Z56" i="159"/>
  <c r="AB56" i="159" s="1"/>
  <c r="Z57" i="159"/>
  <c r="AB57" i="159" s="1"/>
  <c r="Z41" i="159"/>
  <c r="AB41" i="159" s="1"/>
  <c r="L38" i="169"/>
  <c r="K16" i="169"/>
  <c r="K14" i="169"/>
  <c r="K12" i="169"/>
  <c r="O12" i="169" s="1"/>
  <c r="K26" i="169"/>
  <c r="K37" i="169"/>
  <c r="N29" i="175"/>
  <c r="L15" i="175"/>
  <c r="K14" i="175"/>
  <c r="L11" i="175"/>
  <c r="L48" i="175"/>
  <c r="K14" i="170"/>
  <c r="M52" i="170"/>
  <c r="G51" i="172" s="1"/>
  <c r="M33" i="171"/>
  <c r="N33" i="171"/>
  <c r="L33" i="171"/>
  <c r="L32" i="172" s="1"/>
  <c r="L27" i="171"/>
  <c r="L26" i="172" s="1"/>
  <c r="L33" i="169"/>
  <c r="L48" i="169"/>
  <c r="L54" i="169"/>
  <c r="L46" i="175"/>
  <c r="N17" i="175"/>
  <c r="N13" i="175"/>
  <c r="K11" i="170"/>
  <c r="E11" i="172" s="1"/>
  <c r="M11" i="170"/>
  <c r="G11" i="172" s="1"/>
  <c r="M29" i="170"/>
  <c r="D29" i="171"/>
  <c r="N29" i="170"/>
  <c r="H28" i="172" s="1"/>
  <c r="K34" i="170"/>
  <c r="D34" i="171"/>
  <c r="K34" i="171" s="1"/>
  <c r="M34" i="170"/>
  <c r="G33" i="172" s="1"/>
  <c r="D39" i="171"/>
  <c r="L39" i="171" s="1"/>
  <c r="L38" i="172" s="1"/>
  <c r="K39" i="170"/>
  <c r="E38" i="172" s="1"/>
  <c r="N44" i="170"/>
  <c r="D44" i="171"/>
  <c r="K44" i="170"/>
  <c r="E43" i="172" s="1"/>
  <c r="D50" i="171"/>
  <c r="L50" i="171" s="1"/>
  <c r="L49" i="172" s="1"/>
  <c r="K50" i="170"/>
  <c r="M55" i="170"/>
  <c r="G54" i="172" s="1"/>
  <c r="D55" i="171"/>
  <c r="L55" i="171" s="1"/>
  <c r="L54" i="172" s="1"/>
  <c r="N55" i="170"/>
  <c r="H54" i="172" s="1"/>
  <c r="L52" i="170"/>
  <c r="N50" i="170"/>
  <c r="M44" i="170"/>
  <c r="L42" i="170"/>
  <c r="K37" i="170"/>
  <c r="N34" i="170"/>
  <c r="H33" i="172" s="1"/>
  <c r="K16" i="171"/>
  <c r="K16" i="172" s="1"/>
  <c r="L16" i="171"/>
  <c r="L16" i="172" s="1"/>
  <c r="M16" i="171"/>
  <c r="M16" i="172" s="1"/>
  <c r="M13" i="171"/>
  <c r="M13" i="172" s="1"/>
  <c r="N13" i="171"/>
  <c r="K12" i="171"/>
  <c r="M12" i="171"/>
  <c r="N12" i="171"/>
  <c r="L11" i="171"/>
  <c r="M11" i="171"/>
  <c r="M11" i="172" s="1"/>
  <c r="N11" i="171"/>
  <c r="K13" i="171"/>
  <c r="K13" i="172" s="1"/>
  <c r="K11" i="171"/>
  <c r="K30" i="175"/>
  <c r="K31" i="175"/>
  <c r="L52" i="175"/>
  <c r="K13" i="170"/>
  <c r="E13" i="172" s="1"/>
  <c r="L50" i="170"/>
  <c r="F49" i="172" s="1"/>
  <c r="L39" i="170"/>
  <c r="L38" i="170"/>
  <c r="N27" i="170"/>
  <c r="O27" i="170" s="1"/>
  <c r="M14" i="171"/>
  <c r="L38" i="171"/>
  <c r="K33" i="171"/>
  <c r="L34" i="170"/>
  <c r="L30" i="170"/>
  <c r="L29" i="170"/>
  <c r="F28" i="172" s="1"/>
  <c r="L26" i="170"/>
  <c r="F25" i="172" s="1"/>
  <c r="L25" i="170"/>
  <c r="L15" i="171"/>
  <c r="L43" i="171"/>
  <c r="L42" i="172" s="1"/>
  <c r="K38" i="171"/>
  <c r="L17" i="170"/>
  <c r="O17" i="170" s="1"/>
  <c r="L15" i="170"/>
  <c r="L13" i="170"/>
  <c r="L11" i="170"/>
  <c r="F11" i="172" s="1"/>
  <c r="N55" i="175"/>
  <c r="M55" i="175"/>
  <c r="O54" i="175"/>
  <c r="N52" i="175"/>
  <c r="M52" i="175"/>
  <c r="N51" i="175"/>
  <c r="M51" i="175"/>
  <c r="N48" i="175"/>
  <c r="M48" i="175"/>
  <c r="L47" i="175"/>
  <c r="N47" i="175"/>
  <c r="K44" i="175"/>
  <c r="N44" i="175"/>
  <c r="K43" i="175"/>
  <c r="O43" i="175" s="1"/>
  <c r="L42" i="175"/>
  <c r="K42" i="175"/>
  <c r="L39" i="175"/>
  <c r="N39" i="175"/>
  <c r="L38" i="175"/>
  <c r="K38" i="175"/>
  <c r="O38" i="175" s="1"/>
  <c r="N37" i="175"/>
  <c r="K37" i="175"/>
  <c r="N35" i="175"/>
  <c r="M35" i="175"/>
  <c r="N34" i="175"/>
  <c r="L34" i="175"/>
  <c r="M33" i="175"/>
  <c r="M31" i="175"/>
  <c r="L31" i="175"/>
  <c r="K29" i="175"/>
  <c r="L27" i="175"/>
  <c r="N27" i="175"/>
  <c r="K26" i="175"/>
  <c r="N26" i="175"/>
  <c r="K25" i="175"/>
  <c r="L55" i="169"/>
  <c r="K55" i="169"/>
  <c r="N54" i="169"/>
  <c r="M54" i="169"/>
  <c r="L52" i="169"/>
  <c r="K52" i="169"/>
  <c r="N51" i="169"/>
  <c r="M51" i="169"/>
  <c r="L50" i="169"/>
  <c r="K50" i="169"/>
  <c r="N48" i="169"/>
  <c r="M48" i="169"/>
  <c r="L47" i="169"/>
  <c r="K47" i="169"/>
  <c r="N46" i="169"/>
  <c r="M46" i="169"/>
  <c r="L44" i="169"/>
  <c r="K44" i="169"/>
  <c r="K42" i="169"/>
  <c r="N42" i="169"/>
  <c r="M40" i="169"/>
  <c r="L40" i="169"/>
  <c r="K39" i="169"/>
  <c r="N39" i="169"/>
  <c r="N38" i="169"/>
  <c r="L37" i="169"/>
  <c r="O37" i="169" s="1"/>
  <c r="L34" i="169"/>
  <c r="K34" i="169"/>
  <c r="N33" i="169"/>
  <c r="M33" i="169"/>
  <c r="L31" i="169"/>
  <c r="K31" i="169"/>
  <c r="N30" i="169"/>
  <c r="O30" i="169" s="1"/>
  <c r="M29" i="169"/>
  <c r="L27" i="169"/>
  <c r="K27" i="169"/>
  <c r="M26" i="169"/>
  <c r="N26" i="169"/>
  <c r="L26" i="169"/>
  <c r="K25" i="169"/>
  <c r="N25" i="169"/>
  <c r="K21" i="169"/>
  <c r="O21" i="169" s="1"/>
  <c r="AB14" i="159"/>
  <c r="H89" i="136"/>
  <c r="R89" i="136"/>
  <c r="P46" i="124"/>
  <c r="U53" i="136"/>
  <c r="P53" i="124" s="1"/>
  <c r="U28" i="136"/>
  <c r="P28" i="124" s="1"/>
  <c r="O46" i="124"/>
  <c r="Q89" i="135"/>
  <c r="U53" i="135"/>
  <c r="O53" i="124" s="1"/>
  <c r="U28" i="135"/>
  <c r="O28" i="124" s="1"/>
  <c r="R89" i="134"/>
  <c r="K89" i="134"/>
  <c r="L89" i="134"/>
  <c r="T89" i="134"/>
  <c r="F89" i="134"/>
  <c r="I54" i="134"/>
  <c r="I29" i="134"/>
  <c r="M46" i="124"/>
  <c r="E89" i="133"/>
  <c r="U53" i="133"/>
  <c r="M53" i="124" s="1"/>
  <c r="U28" i="133"/>
  <c r="M28" i="124" s="1"/>
  <c r="R89" i="132"/>
  <c r="G89" i="132"/>
  <c r="I54" i="132"/>
  <c r="I29" i="132"/>
  <c r="H89" i="131"/>
  <c r="T89" i="131"/>
  <c r="U53" i="131"/>
  <c r="U54" i="131" s="1"/>
  <c r="U28" i="131"/>
  <c r="U29" i="131" s="1"/>
  <c r="F88" i="125"/>
  <c r="E266" i="146"/>
  <c r="J55" i="157"/>
  <c r="E30" i="157"/>
  <c r="O55" i="157"/>
  <c r="F178" i="157"/>
  <c r="K178" i="157"/>
  <c r="H55" i="157"/>
  <c r="Q117" i="157"/>
  <c r="E143" i="157"/>
  <c r="Q205" i="157"/>
  <c r="E231" i="157"/>
  <c r="G30" i="156"/>
  <c r="E55" i="156"/>
  <c r="I55" i="156"/>
  <c r="G178" i="156"/>
  <c r="N266" i="156"/>
  <c r="L178" i="156"/>
  <c r="Q142" i="156"/>
  <c r="Q230" i="156"/>
  <c r="Q117" i="156"/>
  <c r="Q205" i="156"/>
  <c r="E30" i="155"/>
  <c r="I30" i="155"/>
  <c r="F30" i="155"/>
  <c r="J30" i="155"/>
  <c r="N30" i="155"/>
  <c r="F55" i="155"/>
  <c r="N55" i="155"/>
  <c r="K30" i="155"/>
  <c r="M55" i="155"/>
  <c r="H178" i="155"/>
  <c r="I266" i="155"/>
  <c r="Q142" i="155"/>
  <c r="Q117" i="155"/>
  <c r="Q205" i="155"/>
  <c r="E231" i="155"/>
  <c r="E266" i="155" s="1"/>
  <c r="J55" i="154"/>
  <c r="I30" i="154"/>
  <c r="F30" i="154"/>
  <c r="G55" i="154"/>
  <c r="K266" i="154"/>
  <c r="N55" i="154"/>
  <c r="P55" i="154"/>
  <c r="M266" i="154"/>
  <c r="Q117" i="154"/>
  <c r="E143" i="154"/>
  <c r="Q205" i="154"/>
  <c r="M205" i="146" s="1"/>
  <c r="E231" i="154"/>
  <c r="E266" i="154" s="1"/>
  <c r="L30" i="149"/>
  <c r="P30" i="149"/>
  <c r="J55" i="149"/>
  <c r="O266" i="149"/>
  <c r="M30" i="149"/>
  <c r="H178" i="149"/>
  <c r="L178" i="149"/>
  <c r="Q142" i="149"/>
  <c r="Q117" i="149"/>
  <c r="Q205" i="149"/>
  <c r="Q206" i="149" s="1"/>
  <c r="I266" i="148"/>
  <c r="M266" i="148"/>
  <c r="Q230" i="148"/>
  <c r="K89" i="148"/>
  <c r="Q205" i="148"/>
  <c r="J30" i="148"/>
  <c r="F30" i="148"/>
  <c r="P89" i="148"/>
  <c r="G89" i="148"/>
  <c r="Q261" i="148"/>
  <c r="Q59" i="148" s="1"/>
  <c r="H54" i="148"/>
  <c r="L54" i="148"/>
  <c r="L55" i="148" s="1"/>
  <c r="P54" i="148"/>
  <c r="G54" i="148"/>
  <c r="G55" i="148" s="1"/>
  <c r="K54" i="148"/>
  <c r="K55" i="148" s="1"/>
  <c r="O54" i="148"/>
  <c r="O55" i="148" s="1"/>
  <c r="F54" i="148"/>
  <c r="J54" i="148"/>
  <c r="J55" i="148" s="1"/>
  <c r="N54" i="148"/>
  <c r="G59" i="148"/>
  <c r="K59" i="148"/>
  <c r="O59" i="148"/>
  <c r="H65" i="148"/>
  <c r="L65" i="148"/>
  <c r="P65" i="148"/>
  <c r="G65" i="148"/>
  <c r="K65" i="148"/>
  <c r="O65" i="148"/>
  <c r="F89" i="148"/>
  <c r="J89" i="148"/>
  <c r="N89" i="148"/>
  <c r="P30" i="148"/>
  <c r="L30" i="148"/>
  <c r="N30" i="148"/>
  <c r="I20" i="148"/>
  <c r="O30" i="148"/>
  <c r="E20" i="148"/>
  <c r="H30" i="148"/>
  <c r="L54" i="147"/>
  <c r="F54" i="147"/>
  <c r="N29" i="147"/>
  <c r="J29" i="147"/>
  <c r="G263" i="147"/>
  <c r="P263" i="147"/>
  <c r="E263" i="147"/>
  <c r="E176" i="147"/>
  <c r="K176" i="147"/>
  <c r="F30" i="146"/>
  <c r="F90" i="146" s="1"/>
  <c r="G29" i="146"/>
  <c r="J30" i="146"/>
  <c r="J90" i="146" s="1"/>
  <c r="I44" i="104" s="1"/>
  <c r="N30" i="146"/>
  <c r="L30" i="146"/>
  <c r="L90" i="146" s="1"/>
  <c r="K44" i="104" s="1"/>
  <c r="E30" i="146"/>
  <c r="I30" i="146"/>
  <c r="I90" i="146" s="1"/>
  <c r="H44" i="104" s="1"/>
  <c r="M30" i="146"/>
  <c r="M90" i="146" s="1"/>
  <c r="L44" i="104" s="1"/>
  <c r="G20" i="146"/>
  <c r="K30" i="146"/>
  <c r="K90" i="146" s="1"/>
  <c r="O30" i="146"/>
  <c r="O90" i="146" s="1"/>
  <c r="N44" i="104" s="1"/>
  <c r="H30" i="146"/>
  <c r="H90" i="146" s="1"/>
  <c r="J88" i="124"/>
  <c r="J84" i="124"/>
  <c r="J80" i="124"/>
  <c r="J64" i="124"/>
  <c r="J58" i="124"/>
  <c r="J53" i="124"/>
  <c r="J46" i="124"/>
  <c r="J28" i="124"/>
  <c r="J19" i="124"/>
  <c r="I84" i="124"/>
  <c r="I88" i="124"/>
  <c r="I80" i="124"/>
  <c r="I64" i="124"/>
  <c r="I58" i="124"/>
  <c r="I53" i="124"/>
  <c r="I46" i="124"/>
  <c r="I28" i="124"/>
  <c r="I19" i="124"/>
  <c r="H80" i="124"/>
  <c r="E80" i="124"/>
  <c r="H64" i="124"/>
  <c r="E64" i="124"/>
  <c r="H53" i="124"/>
  <c r="E53" i="124"/>
  <c r="H46" i="124"/>
  <c r="E28" i="124"/>
  <c r="H19" i="124"/>
  <c r="E19" i="124"/>
  <c r="Q607" i="123"/>
  <c r="S54" i="123" s="1"/>
  <c r="Q606" i="123"/>
  <c r="S53" i="123" s="1"/>
  <c r="Q605" i="123"/>
  <c r="S52" i="123" s="1"/>
  <c r="Q604" i="123"/>
  <c r="S51" i="123" s="1"/>
  <c r="Q603" i="123"/>
  <c r="S50" i="123" s="1"/>
  <c r="Q602" i="123"/>
  <c r="S49" i="123" s="1"/>
  <c r="Q601" i="123"/>
  <c r="S48" i="123" s="1"/>
  <c r="Q600" i="123"/>
  <c r="S47" i="123" s="1"/>
  <c r="Q594" i="123"/>
  <c r="S41" i="123" s="1"/>
  <c r="Q593" i="123"/>
  <c r="S40" i="123" s="1"/>
  <c r="Q592" i="123"/>
  <c r="S39" i="123" s="1"/>
  <c r="Q591" i="123"/>
  <c r="Q590" i="123"/>
  <c r="S37" i="123" s="1"/>
  <c r="Q589" i="123"/>
  <c r="Q588" i="123"/>
  <c r="S35" i="123" s="1"/>
  <c r="Q582" i="123"/>
  <c r="S29" i="123" s="1"/>
  <c r="Q581" i="123"/>
  <c r="S28" i="123" s="1"/>
  <c r="Q580" i="123"/>
  <c r="S27" i="123" s="1"/>
  <c r="Q579" i="123"/>
  <c r="S26" i="123" s="1"/>
  <c r="Q578" i="123"/>
  <c r="S25" i="123" s="1"/>
  <c r="Q577" i="123"/>
  <c r="S24" i="123" s="1"/>
  <c r="Q576" i="123"/>
  <c r="S23" i="123" s="1"/>
  <c r="Q570" i="123"/>
  <c r="S17" i="123" s="1"/>
  <c r="Q569" i="123"/>
  <c r="S16" i="123" s="1"/>
  <c r="Q568" i="123"/>
  <c r="S15" i="123" s="1"/>
  <c r="Q567" i="123"/>
  <c r="S14" i="123" s="1"/>
  <c r="Q566" i="123"/>
  <c r="S13" i="123" s="1"/>
  <c r="Q565" i="123"/>
  <c r="S12" i="123" s="1"/>
  <c r="Q564" i="123"/>
  <c r="S11" i="123" s="1"/>
  <c r="Q552" i="123"/>
  <c r="R54" i="123" s="1"/>
  <c r="Q551" i="123"/>
  <c r="R53" i="123" s="1"/>
  <c r="Q550" i="123"/>
  <c r="R52" i="123" s="1"/>
  <c r="Q549" i="123"/>
  <c r="R51" i="123" s="1"/>
  <c r="Q548" i="123"/>
  <c r="Q547" i="123"/>
  <c r="R49" i="123" s="1"/>
  <c r="Q546" i="123"/>
  <c r="Q545" i="123"/>
  <c r="R47" i="123" s="1"/>
  <c r="Q539" i="123"/>
  <c r="R41" i="123" s="1"/>
  <c r="Q538" i="123"/>
  <c r="R40" i="123" s="1"/>
  <c r="Q537" i="123"/>
  <c r="R39" i="123" s="1"/>
  <c r="Q536" i="123"/>
  <c r="R38" i="123" s="1"/>
  <c r="Q535" i="123"/>
  <c r="R37" i="123" s="1"/>
  <c r="Q534" i="123"/>
  <c r="R36" i="123" s="1"/>
  <c r="Q533" i="123"/>
  <c r="R35" i="123" s="1"/>
  <c r="Q527" i="123"/>
  <c r="R29" i="123" s="1"/>
  <c r="Q526" i="123"/>
  <c r="R28" i="123" s="1"/>
  <c r="Q525" i="123"/>
  <c r="R27" i="123" s="1"/>
  <c r="Q524" i="123"/>
  <c r="R26" i="123" s="1"/>
  <c r="Q523" i="123"/>
  <c r="R25" i="123" s="1"/>
  <c r="Q522" i="123"/>
  <c r="R24" i="123" s="1"/>
  <c r="Q521" i="123"/>
  <c r="R23" i="123" s="1"/>
  <c r="Q515" i="123"/>
  <c r="R17" i="123" s="1"/>
  <c r="Q514" i="123"/>
  <c r="R16" i="123" s="1"/>
  <c r="Q513" i="123"/>
  <c r="R15" i="123" s="1"/>
  <c r="Q512" i="123"/>
  <c r="R14" i="123" s="1"/>
  <c r="Q511" i="123"/>
  <c r="R13" i="123" s="1"/>
  <c r="Q510" i="123"/>
  <c r="R12" i="123" s="1"/>
  <c r="Q509" i="123"/>
  <c r="R11" i="123" s="1"/>
  <c r="Q497" i="123"/>
  <c r="Q54" i="123" s="1"/>
  <c r="Q496" i="123"/>
  <c r="Q53" i="123" s="1"/>
  <c r="Q495" i="123"/>
  <c r="Q52" i="123" s="1"/>
  <c r="Q494" i="123"/>
  <c r="Q51" i="123" s="1"/>
  <c r="Q493" i="123"/>
  <c r="Q50" i="123" s="1"/>
  <c r="Q492" i="123"/>
  <c r="Q49" i="123" s="1"/>
  <c r="Q491" i="123"/>
  <c r="Q48" i="123" s="1"/>
  <c r="Q490" i="123"/>
  <c r="Q47" i="123" s="1"/>
  <c r="Q484" i="123"/>
  <c r="Q41" i="123" s="1"/>
  <c r="Q483" i="123"/>
  <c r="Q40" i="123" s="1"/>
  <c r="Q482" i="123"/>
  <c r="Q39" i="123" s="1"/>
  <c r="Q481" i="123"/>
  <c r="Q38" i="123" s="1"/>
  <c r="Q480" i="123"/>
  <c r="Q37" i="123" s="1"/>
  <c r="Q479" i="123"/>
  <c r="Q36" i="123" s="1"/>
  <c r="Q478" i="123"/>
  <c r="Q35" i="123" s="1"/>
  <c r="Q472" i="123"/>
  <c r="Q29" i="123" s="1"/>
  <c r="Q471" i="123"/>
  <c r="Q28" i="123" s="1"/>
  <c r="Q470" i="123"/>
  <c r="Q469" i="123"/>
  <c r="Q26" i="123" s="1"/>
  <c r="Q468" i="123"/>
  <c r="Q25" i="123" s="1"/>
  <c r="Q467" i="123"/>
  <c r="Q24" i="123" s="1"/>
  <c r="Q466" i="123"/>
  <c r="Q23" i="123" s="1"/>
  <c r="Q460" i="123"/>
  <c r="Q17" i="123" s="1"/>
  <c r="Q459" i="123"/>
  <c r="Q458" i="123"/>
  <c r="Q15" i="123" s="1"/>
  <c r="Q457" i="123"/>
  <c r="Q14" i="123" s="1"/>
  <c r="Q456" i="123"/>
  <c r="Q455" i="123"/>
  <c r="Q12" i="123" s="1"/>
  <c r="Q454" i="123"/>
  <c r="Q11" i="123" s="1"/>
  <c r="Q442" i="123"/>
  <c r="P54" i="123" s="1"/>
  <c r="Q441" i="123"/>
  <c r="P53" i="123" s="1"/>
  <c r="Q440" i="123"/>
  <c r="P52" i="123" s="1"/>
  <c r="Q439" i="123"/>
  <c r="P51" i="123" s="1"/>
  <c r="Q438" i="123"/>
  <c r="P50" i="123" s="1"/>
  <c r="Q437" i="123"/>
  <c r="P49" i="123" s="1"/>
  <c r="Q436" i="123"/>
  <c r="P48" i="123" s="1"/>
  <c r="Q435" i="123"/>
  <c r="P47" i="123" s="1"/>
  <c r="Q429" i="123"/>
  <c r="Q428" i="123"/>
  <c r="P40" i="123" s="1"/>
  <c r="Q427" i="123"/>
  <c r="P39" i="123" s="1"/>
  <c r="Q426" i="123"/>
  <c r="P38" i="123" s="1"/>
  <c r="Q425" i="123"/>
  <c r="Q424" i="123"/>
  <c r="P36" i="123" s="1"/>
  <c r="Q423" i="123"/>
  <c r="P35" i="123" s="1"/>
  <c r="Q417" i="123"/>
  <c r="P29" i="123" s="1"/>
  <c r="Q416" i="123"/>
  <c r="P28" i="123" s="1"/>
  <c r="Q415" i="123"/>
  <c r="P27" i="123" s="1"/>
  <c r="Q414" i="123"/>
  <c r="P26" i="123" s="1"/>
  <c r="Q413" i="123"/>
  <c r="P25" i="123" s="1"/>
  <c r="Q412" i="123"/>
  <c r="Q411" i="123"/>
  <c r="Q405" i="123"/>
  <c r="P17" i="123" s="1"/>
  <c r="Q404" i="123"/>
  <c r="P16" i="123" s="1"/>
  <c r="Q403" i="123"/>
  <c r="P15" i="123" s="1"/>
  <c r="Q402" i="123"/>
  <c r="P14" i="123" s="1"/>
  <c r="Q401" i="123"/>
  <c r="P13" i="123" s="1"/>
  <c r="Q400" i="123"/>
  <c r="P12" i="123" s="1"/>
  <c r="Q399" i="123"/>
  <c r="P11" i="123" s="1"/>
  <c r="Q387" i="123"/>
  <c r="O54" i="123" s="1"/>
  <c r="Q386" i="123"/>
  <c r="O53" i="123" s="1"/>
  <c r="Q385" i="123"/>
  <c r="O52" i="123" s="1"/>
  <c r="Q384" i="123"/>
  <c r="O51" i="123" s="1"/>
  <c r="Q383" i="123"/>
  <c r="O50" i="123" s="1"/>
  <c r="Q382" i="123"/>
  <c r="O49" i="123" s="1"/>
  <c r="Q381" i="123"/>
  <c r="O48" i="123" s="1"/>
  <c r="Q380" i="123"/>
  <c r="O47" i="123" s="1"/>
  <c r="Q374" i="123"/>
  <c r="O41" i="123" s="1"/>
  <c r="Q373" i="123"/>
  <c r="O40" i="123" s="1"/>
  <c r="Q372" i="123"/>
  <c r="O39" i="123" s="1"/>
  <c r="Q371" i="123"/>
  <c r="O38" i="123" s="1"/>
  <c r="Q370" i="123"/>
  <c r="O37" i="123" s="1"/>
  <c r="Q369" i="123"/>
  <c r="Q368" i="123"/>
  <c r="O35" i="123" s="1"/>
  <c r="Q362" i="123"/>
  <c r="O29" i="123" s="1"/>
  <c r="Q361" i="123"/>
  <c r="O28" i="123" s="1"/>
  <c r="Q360" i="123"/>
  <c r="Q359" i="123"/>
  <c r="O26" i="123" s="1"/>
  <c r="Q358" i="123"/>
  <c r="O25" i="123" s="1"/>
  <c r="Q357" i="123"/>
  <c r="O24" i="123" s="1"/>
  <c r="Q356" i="123"/>
  <c r="O23" i="123" s="1"/>
  <c r="Q350" i="123"/>
  <c r="O17" i="123" s="1"/>
  <c r="Q349" i="123"/>
  <c r="O16" i="123" s="1"/>
  <c r="Q348" i="123"/>
  <c r="O15" i="123" s="1"/>
  <c r="Q347" i="123"/>
  <c r="Q346" i="123"/>
  <c r="O13" i="123" s="1"/>
  <c r="Q345" i="123"/>
  <c r="O12" i="123" s="1"/>
  <c r="Q344" i="123"/>
  <c r="O11" i="123" s="1"/>
  <c r="Q332" i="123"/>
  <c r="Q331" i="123"/>
  <c r="Q330" i="123"/>
  <c r="Q329" i="123"/>
  <c r="Q328" i="123"/>
  <c r="Q327" i="123"/>
  <c r="Q326" i="123"/>
  <c r="Q325" i="123"/>
  <c r="Q319" i="123"/>
  <c r="Q318" i="123"/>
  <c r="Q317" i="123"/>
  <c r="Q316" i="123"/>
  <c r="Q315" i="123"/>
  <c r="Q314" i="123"/>
  <c r="Q313" i="123"/>
  <c r="Q307" i="123"/>
  <c r="Q306" i="123"/>
  <c r="Q305" i="123"/>
  <c r="Q304" i="123"/>
  <c r="Q303" i="123"/>
  <c r="Q302" i="123"/>
  <c r="Q301" i="123"/>
  <c r="Q295" i="123"/>
  <c r="Q294" i="123"/>
  <c r="Q293" i="123"/>
  <c r="Q292" i="123"/>
  <c r="Q291" i="123"/>
  <c r="Q290" i="123"/>
  <c r="Q289" i="123"/>
  <c r="Q276" i="123"/>
  <c r="I54" i="123" s="1"/>
  <c r="J54" i="123" s="1"/>
  <c r="Q275" i="123"/>
  <c r="I53" i="123" s="1"/>
  <c r="J53" i="123" s="1"/>
  <c r="Q274" i="123"/>
  <c r="I52" i="123" s="1"/>
  <c r="J52" i="123" s="1"/>
  <c r="Q273" i="123"/>
  <c r="I51" i="123" s="1"/>
  <c r="J51" i="123" s="1"/>
  <c r="Q272" i="123"/>
  <c r="I50" i="123" s="1"/>
  <c r="J50" i="123" s="1"/>
  <c r="Q271" i="123"/>
  <c r="Q270" i="123"/>
  <c r="I48" i="123" s="1"/>
  <c r="J48" i="123" s="1"/>
  <c r="Q269" i="123"/>
  <c r="I47" i="123" s="1"/>
  <c r="J47" i="123" s="1"/>
  <c r="Q263" i="123"/>
  <c r="I41" i="123" s="1"/>
  <c r="J41" i="123" s="1"/>
  <c r="Q262" i="123"/>
  <c r="I40" i="123" s="1"/>
  <c r="J40" i="123" s="1"/>
  <c r="Q261" i="123"/>
  <c r="I39" i="123" s="1"/>
  <c r="J39" i="123" s="1"/>
  <c r="Q260" i="123"/>
  <c r="I38" i="123" s="1"/>
  <c r="J38" i="123" s="1"/>
  <c r="Q259" i="123"/>
  <c r="I37" i="123" s="1"/>
  <c r="J37" i="123" s="1"/>
  <c r="Q258" i="123"/>
  <c r="I36" i="123" s="1"/>
  <c r="J36" i="123" s="1"/>
  <c r="Q257" i="123"/>
  <c r="I35" i="123" s="1"/>
  <c r="J35" i="123" s="1"/>
  <c r="Q251" i="123"/>
  <c r="I29" i="123" s="1"/>
  <c r="J29" i="123" s="1"/>
  <c r="Q250" i="123"/>
  <c r="I28" i="123" s="1"/>
  <c r="J28" i="123" s="1"/>
  <c r="Q249" i="123"/>
  <c r="Q248" i="123"/>
  <c r="I26" i="123" s="1"/>
  <c r="J26" i="123" s="1"/>
  <c r="Q247" i="123"/>
  <c r="I25" i="123" s="1"/>
  <c r="J25" i="123" s="1"/>
  <c r="Q246" i="123"/>
  <c r="I24" i="123" s="1"/>
  <c r="J24" i="123" s="1"/>
  <c r="Q245" i="123"/>
  <c r="I23" i="123" s="1"/>
  <c r="J23" i="123" s="1"/>
  <c r="Q239" i="123"/>
  <c r="Q238" i="123"/>
  <c r="I16" i="123" s="1"/>
  <c r="J16" i="123" s="1"/>
  <c r="Q237" i="123"/>
  <c r="I15" i="123" s="1"/>
  <c r="J15" i="123" s="1"/>
  <c r="Q236" i="123"/>
  <c r="I14" i="123" s="1"/>
  <c r="J14" i="123" s="1"/>
  <c r="Q235" i="123"/>
  <c r="I13" i="123" s="1"/>
  <c r="J13" i="123" s="1"/>
  <c r="Q234" i="123"/>
  <c r="I12" i="123" s="1"/>
  <c r="J12" i="123" s="1"/>
  <c r="Q233" i="123"/>
  <c r="I11" i="123" s="1"/>
  <c r="J11" i="123" s="1"/>
  <c r="Q221" i="123"/>
  <c r="G54" i="123" s="1"/>
  <c r="Q220" i="123"/>
  <c r="G53" i="123" s="1"/>
  <c r="Q219" i="123"/>
  <c r="G52" i="123" s="1"/>
  <c r="Q218" i="123"/>
  <c r="G51" i="123" s="1"/>
  <c r="Q217" i="123"/>
  <c r="G50" i="123" s="1"/>
  <c r="Q216" i="123"/>
  <c r="G49" i="123" s="1"/>
  <c r="Q215" i="123"/>
  <c r="G48" i="123" s="1"/>
  <c r="Q214" i="123"/>
  <c r="G47" i="123" s="1"/>
  <c r="Q208" i="123"/>
  <c r="G41" i="123" s="1"/>
  <c r="Q207" i="123"/>
  <c r="G40" i="123" s="1"/>
  <c r="Q206" i="123"/>
  <c r="Q205" i="123"/>
  <c r="G38" i="123" s="1"/>
  <c r="Q204" i="123"/>
  <c r="G37" i="123" s="1"/>
  <c r="Q203" i="123"/>
  <c r="G36" i="123" s="1"/>
  <c r="Q202" i="123"/>
  <c r="G35" i="123" s="1"/>
  <c r="Q196" i="123"/>
  <c r="G29" i="123" s="1"/>
  <c r="Q195" i="123"/>
  <c r="G28" i="123" s="1"/>
  <c r="Q194" i="123"/>
  <c r="G27" i="123" s="1"/>
  <c r="Q193" i="123"/>
  <c r="G26" i="123" s="1"/>
  <c r="Q192" i="123"/>
  <c r="G25" i="123" s="1"/>
  <c r="Q191" i="123"/>
  <c r="G24" i="123" s="1"/>
  <c r="Q190" i="123"/>
  <c r="G23" i="123" s="1"/>
  <c r="Q184" i="123"/>
  <c r="G17" i="123" s="1"/>
  <c r="Q183" i="123"/>
  <c r="G16" i="123" s="1"/>
  <c r="Q182" i="123"/>
  <c r="Q181" i="123"/>
  <c r="G14" i="123" s="1"/>
  <c r="Q180" i="123"/>
  <c r="G13" i="123" s="1"/>
  <c r="Q179" i="123"/>
  <c r="G12" i="123" s="1"/>
  <c r="Q178" i="123"/>
  <c r="G11" i="123" s="1"/>
  <c r="Q166" i="123"/>
  <c r="F54" i="123" s="1"/>
  <c r="Q165" i="123"/>
  <c r="F53" i="123" s="1"/>
  <c r="Q164" i="123"/>
  <c r="F52" i="123" s="1"/>
  <c r="Q163" i="123"/>
  <c r="F51" i="123" s="1"/>
  <c r="Q162" i="123"/>
  <c r="Q161" i="123"/>
  <c r="F49" i="123" s="1"/>
  <c r="Q160" i="123"/>
  <c r="F48" i="123" s="1"/>
  <c r="Q159" i="123"/>
  <c r="F47" i="123" s="1"/>
  <c r="Q153" i="123"/>
  <c r="F41" i="123" s="1"/>
  <c r="Q152" i="123"/>
  <c r="Q151" i="123"/>
  <c r="F39" i="123" s="1"/>
  <c r="Q150" i="123"/>
  <c r="F38" i="123" s="1"/>
  <c r="Q149" i="123"/>
  <c r="F37" i="123" s="1"/>
  <c r="Q148" i="123"/>
  <c r="F36" i="123" s="1"/>
  <c r="Q147" i="123"/>
  <c r="F35" i="123" s="1"/>
  <c r="Q141" i="123"/>
  <c r="F29" i="123" s="1"/>
  <c r="Q140" i="123"/>
  <c r="F28" i="123" s="1"/>
  <c r="Q139" i="123"/>
  <c r="F27" i="123" s="1"/>
  <c r="Q138" i="123"/>
  <c r="F26" i="123" s="1"/>
  <c r="Q137" i="123"/>
  <c r="F25" i="123" s="1"/>
  <c r="Q136" i="123"/>
  <c r="F24" i="123" s="1"/>
  <c r="Q135" i="123"/>
  <c r="F23" i="123" s="1"/>
  <c r="Q129" i="123"/>
  <c r="F17" i="123" s="1"/>
  <c r="Q128" i="123"/>
  <c r="F16" i="123" s="1"/>
  <c r="Q127" i="123"/>
  <c r="F15" i="123" s="1"/>
  <c r="Q126" i="123"/>
  <c r="F14" i="123" s="1"/>
  <c r="Q125" i="123"/>
  <c r="F13" i="123" s="1"/>
  <c r="Q124" i="123"/>
  <c r="F12" i="123" s="1"/>
  <c r="Q123" i="123"/>
  <c r="F11" i="123" s="1"/>
  <c r="Q111" i="123"/>
  <c r="E54" i="123" s="1"/>
  <c r="Q110" i="123"/>
  <c r="E53" i="123" s="1"/>
  <c r="Q109" i="123"/>
  <c r="E52" i="123" s="1"/>
  <c r="Q108" i="123"/>
  <c r="E51" i="123" s="1"/>
  <c r="Q107" i="123"/>
  <c r="E50" i="123" s="1"/>
  <c r="Q106" i="123"/>
  <c r="E49" i="123" s="1"/>
  <c r="Q105" i="123"/>
  <c r="E48" i="123" s="1"/>
  <c r="Q104" i="123"/>
  <c r="E47" i="123" s="1"/>
  <c r="Q103" i="123"/>
  <c r="E46" i="123" s="1"/>
  <c r="Q98" i="123"/>
  <c r="E41" i="123" s="1"/>
  <c r="Q97" i="123"/>
  <c r="E40" i="123" s="1"/>
  <c r="Q96" i="123"/>
  <c r="E39" i="123" s="1"/>
  <c r="Q95" i="123"/>
  <c r="Q94" i="123"/>
  <c r="E37" i="123" s="1"/>
  <c r="Q93" i="123"/>
  <c r="E36" i="123" s="1"/>
  <c r="Q92" i="123"/>
  <c r="E35" i="123" s="1"/>
  <c r="Q91" i="123"/>
  <c r="E34" i="123" s="1"/>
  <c r="Q86" i="123"/>
  <c r="E29" i="123" s="1"/>
  <c r="Q85" i="123"/>
  <c r="E28" i="123" s="1"/>
  <c r="Q84" i="123"/>
  <c r="E27" i="123" s="1"/>
  <c r="Q83" i="123"/>
  <c r="E26" i="123" s="1"/>
  <c r="Q82" i="123"/>
  <c r="E25" i="123" s="1"/>
  <c r="Q81" i="123"/>
  <c r="E24" i="123" s="1"/>
  <c r="Q80" i="123"/>
  <c r="E23" i="123" s="1"/>
  <c r="Q79" i="123"/>
  <c r="E22" i="123" s="1"/>
  <c r="Q74" i="123"/>
  <c r="E17" i="123" s="1"/>
  <c r="Q73" i="123"/>
  <c r="E16" i="123" s="1"/>
  <c r="Q72" i="123"/>
  <c r="Q71" i="123"/>
  <c r="E14" i="123" s="1"/>
  <c r="Q70" i="123"/>
  <c r="E13" i="123" s="1"/>
  <c r="Q69" i="123"/>
  <c r="E12" i="123" s="1"/>
  <c r="Q68" i="123"/>
  <c r="E11" i="123" s="1"/>
  <c r="M55" i="123"/>
  <c r="L55" i="123"/>
  <c r="N55" i="123" s="1"/>
  <c r="M54" i="123"/>
  <c r="L54" i="123"/>
  <c r="M53" i="123"/>
  <c r="L53" i="123"/>
  <c r="M52" i="123"/>
  <c r="L52" i="123"/>
  <c r="M51" i="123"/>
  <c r="L51" i="123"/>
  <c r="R50" i="123"/>
  <c r="M50" i="123"/>
  <c r="L50" i="123"/>
  <c r="F50" i="123"/>
  <c r="M49" i="123"/>
  <c r="L49" i="123"/>
  <c r="I49" i="123"/>
  <c r="J49" i="123" s="1"/>
  <c r="R48" i="123"/>
  <c r="M48" i="123"/>
  <c r="L48" i="123"/>
  <c r="M47" i="123"/>
  <c r="L47" i="123"/>
  <c r="M46" i="123"/>
  <c r="L46" i="123"/>
  <c r="M45" i="123"/>
  <c r="L45" i="123"/>
  <c r="M42" i="123"/>
  <c r="L42" i="123"/>
  <c r="P41" i="123"/>
  <c r="M41" i="123"/>
  <c r="L41" i="123"/>
  <c r="M40" i="123"/>
  <c r="L40" i="123"/>
  <c r="F40" i="123"/>
  <c r="M39" i="123"/>
  <c r="L39" i="123"/>
  <c r="G39" i="123"/>
  <c r="S38" i="123"/>
  <c r="M38" i="123"/>
  <c r="L38" i="123"/>
  <c r="N38" i="123" s="1"/>
  <c r="E38" i="123"/>
  <c r="P37" i="123"/>
  <c r="M37" i="123"/>
  <c r="L37" i="123"/>
  <c r="S36" i="123"/>
  <c r="O36" i="123"/>
  <c r="M36" i="123"/>
  <c r="L36" i="123"/>
  <c r="M35" i="123"/>
  <c r="L35" i="123"/>
  <c r="M34" i="123"/>
  <c r="L34" i="123"/>
  <c r="M33" i="123"/>
  <c r="L33" i="123"/>
  <c r="M30" i="123"/>
  <c r="L30" i="123"/>
  <c r="M29" i="123"/>
  <c r="L29" i="123"/>
  <c r="M28" i="123"/>
  <c r="L28" i="123"/>
  <c r="Q27" i="123"/>
  <c r="O27" i="123"/>
  <c r="M27" i="123"/>
  <c r="L27" i="123"/>
  <c r="I27" i="123"/>
  <c r="J27" i="123" s="1"/>
  <c r="M26" i="123"/>
  <c r="L26" i="123"/>
  <c r="M25" i="123"/>
  <c r="L25" i="123"/>
  <c r="P24" i="123"/>
  <c r="M24" i="123"/>
  <c r="L24" i="123"/>
  <c r="P23" i="123"/>
  <c r="M23" i="123"/>
  <c r="L23" i="123"/>
  <c r="M22" i="123"/>
  <c r="L22" i="123"/>
  <c r="M21" i="123"/>
  <c r="L21" i="123"/>
  <c r="M18" i="123"/>
  <c r="L18" i="123"/>
  <c r="M17" i="123"/>
  <c r="L17" i="123"/>
  <c r="I17" i="123"/>
  <c r="J17" i="123" s="1"/>
  <c r="Q16" i="123"/>
  <c r="M16" i="123"/>
  <c r="L16" i="123"/>
  <c r="M15" i="123"/>
  <c r="L15" i="123"/>
  <c r="G15" i="123"/>
  <c r="E15" i="123"/>
  <c r="O14" i="123"/>
  <c r="M14" i="123"/>
  <c r="L14" i="123"/>
  <c r="Q13" i="123"/>
  <c r="M13" i="123"/>
  <c r="L13" i="123"/>
  <c r="M12" i="123"/>
  <c r="L12" i="123"/>
  <c r="M11" i="123"/>
  <c r="L11" i="123"/>
  <c r="M10" i="123"/>
  <c r="L10" i="123"/>
  <c r="M9" i="123"/>
  <c r="L9" i="123"/>
  <c r="Q608" i="122"/>
  <c r="S55" i="122" s="1"/>
  <c r="Q607" i="122"/>
  <c r="S54" i="122" s="1"/>
  <c r="Q606" i="122"/>
  <c r="S53" i="122" s="1"/>
  <c r="Q605" i="122"/>
  <c r="S52" i="122" s="1"/>
  <c r="Q604" i="122"/>
  <c r="Q603" i="122"/>
  <c r="S50" i="122" s="1"/>
  <c r="Q602" i="122"/>
  <c r="Q601" i="122"/>
  <c r="S48" i="122" s="1"/>
  <c r="Q600" i="122"/>
  <c r="Q599" i="122"/>
  <c r="S46" i="122" s="1"/>
  <c r="Q598" i="122"/>
  <c r="S45" i="122" s="1"/>
  <c r="Q595" i="122"/>
  <c r="S42" i="122" s="1"/>
  <c r="Q594" i="122"/>
  <c r="S41" i="122" s="1"/>
  <c r="Q593" i="122"/>
  <c r="S40" i="122" s="1"/>
  <c r="Q592" i="122"/>
  <c r="S39" i="122" s="1"/>
  <c r="Q591" i="122"/>
  <c r="S38" i="122" s="1"/>
  <c r="Q590" i="122"/>
  <c r="S37" i="122" s="1"/>
  <c r="Q589" i="122"/>
  <c r="S36" i="122" s="1"/>
  <c r="Q588" i="122"/>
  <c r="S35" i="122" s="1"/>
  <c r="Q587" i="122"/>
  <c r="S34" i="122" s="1"/>
  <c r="Q586" i="122"/>
  <c r="S33" i="122" s="1"/>
  <c r="Q583" i="122"/>
  <c r="S30" i="122" s="1"/>
  <c r="Q582" i="122"/>
  <c r="S29" i="122" s="1"/>
  <c r="Q581" i="122"/>
  <c r="S28" i="122" s="1"/>
  <c r="Q580" i="122"/>
  <c r="S27" i="122" s="1"/>
  <c r="Q579" i="122"/>
  <c r="S26" i="122" s="1"/>
  <c r="Q578" i="122"/>
  <c r="S25" i="122" s="1"/>
  <c r="Q577" i="122"/>
  <c r="S24" i="122" s="1"/>
  <c r="Q576" i="122"/>
  <c r="S23" i="122" s="1"/>
  <c r="Q575" i="122"/>
  <c r="S22" i="122" s="1"/>
  <c r="Q574" i="122"/>
  <c r="S21" i="122" s="1"/>
  <c r="Q571" i="122"/>
  <c r="S18" i="122" s="1"/>
  <c r="Q570" i="122"/>
  <c r="S17" i="122" s="1"/>
  <c r="Q569" i="122"/>
  <c r="S16" i="122" s="1"/>
  <c r="Q568" i="122"/>
  <c r="S15" i="122" s="1"/>
  <c r="Q567" i="122"/>
  <c r="S14" i="122" s="1"/>
  <c r="Q566" i="122"/>
  <c r="S13" i="122" s="1"/>
  <c r="Q565" i="122"/>
  <c r="S12" i="122" s="1"/>
  <c r="Q564" i="122"/>
  <c r="S11" i="122" s="1"/>
  <c r="Q563" i="122"/>
  <c r="S10" i="122" s="1"/>
  <c r="Q562" i="122"/>
  <c r="Q553" i="122"/>
  <c r="Q552" i="122"/>
  <c r="R54" i="122" s="1"/>
  <c r="Q551" i="122"/>
  <c r="R53" i="122" s="1"/>
  <c r="Q550" i="122"/>
  <c r="R52" i="122" s="1"/>
  <c r="Q549" i="122"/>
  <c r="R51" i="122" s="1"/>
  <c r="Q548" i="122"/>
  <c r="R50" i="122" s="1"/>
  <c r="Q547" i="122"/>
  <c r="R49" i="122" s="1"/>
  <c r="Q546" i="122"/>
  <c r="R48" i="122" s="1"/>
  <c r="Q545" i="122"/>
  <c r="R47" i="122" s="1"/>
  <c r="Q544" i="122"/>
  <c r="R46" i="122" s="1"/>
  <c r="Q543" i="122"/>
  <c r="R45" i="122" s="1"/>
  <c r="Q540" i="122"/>
  <c r="Q539" i="122"/>
  <c r="R41" i="122" s="1"/>
  <c r="Q538" i="122"/>
  <c r="R40" i="122" s="1"/>
  <c r="Q537" i="122"/>
  <c r="R39" i="122" s="1"/>
  <c r="Q536" i="122"/>
  <c r="Q535" i="122"/>
  <c r="R37" i="122" s="1"/>
  <c r="Q534" i="122"/>
  <c r="R36" i="122" s="1"/>
  <c r="Q533" i="122"/>
  <c r="R35" i="122" s="1"/>
  <c r="Q532" i="122"/>
  <c r="Q531" i="122"/>
  <c r="R33" i="122" s="1"/>
  <c r="Q528" i="122"/>
  <c r="R30" i="122" s="1"/>
  <c r="Q527" i="122"/>
  <c r="R29" i="122" s="1"/>
  <c r="Q526" i="122"/>
  <c r="R28" i="122" s="1"/>
  <c r="Q525" i="122"/>
  <c r="R27" i="122" s="1"/>
  <c r="Q524" i="122"/>
  <c r="R26" i="122" s="1"/>
  <c r="Q523" i="122"/>
  <c r="R25" i="122" s="1"/>
  <c r="Q522" i="122"/>
  <c r="R24" i="122" s="1"/>
  <c r="Q521" i="122"/>
  <c r="R23" i="122" s="1"/>
  <c r="Q520" i="122"/>
  <c r="R22" i="122" s="1"/>
  <c r="Q519" i="122"/>
  <c r="R21" i="122" s="1"/>
  <c r="Q516" i="122"/>
  <c r="R18" i="122" s="1"/>
  <c r="Q515" i="122"/>
  <c r="R17" i="122" s="1"/>
  <c r="Q514" i="122"/>
  <c r="R16" i="122" s="1"/>
  <c r="Q513" i="122"/>
  <c r="R15" i="122" s="1"/>
  <c r="Q512" i="122"/>
  <c r="R14" i="122" s="1"/>
  <c r="Q511" i="122"/>
  <c r="R13" i="122" s="1"/>
  <c r="Q510" i="122"/>
  <c r="R12" i="122" s="1"/>
  <c r="Q509" i="122"/>
  <c r="R11" i="122" s="1"/>
  <c r="Q508" i="122"/>
  <c r="R10" i="122" s="1"/>
  <c r="Q507" i="122"/>
  <c r="R9" i="122" s="1"/>
  <c r="Q498" i="122"/>
  <c r="Q55" i="122" s="1"/>
  <c r="Q497" i="122"/>
  <c r="Q54" i="122" s="1"/>
  <c r="Q496" i="122"/>
  <c r="Q53" i="122" s="1"/>
  <c r="Q495" i="122"/>
  <c r="Q52" i="122" s="1"/>
  <c r="Q494" i="122"/>
  <c r="Q51" i="122" s="1"/>
  <c r="Q493" i="122"/>
  <c r="Q492" i="122"/>
  <c r="Q49" i="122" s="1"/>
  <c r="Q491" i="122"/>
  <c r="Q48" i="122" s="1"/>
  <c r="Q490" i="122"/>
  <c r="Q47" i="122" s="1"/>
  <c r="Q489" i="122"/>
  <c r="Q488" i="122"/>
  <c r="Q45" i="122" s="1"/>
  <c r="Q485" i="122"/>
  <c r="Q42" i="122" s="1"/>
  <c r="Q484" i="122"/>
  <c r="Q41" i="122" s="1"/>
  <c r="Q483" i="122"/>
  <c r="Q40" i="122" s="1"/>
  <c r="Q482" i="122"/>
  <c r="Q39" i="122" s="1"/>
  <c r="Q481" i="122"/>
  <c r="Q38" i="122" s="1"/>
  <c r="Q480" i="122"/>
  <c r="Q37" i="122" s="1"/>
  <c r="Q479" i="122"/>
  <c r="Q36" i="122" s="1"/>
  <c r="Q478" i="122"/>
  <c r="Q477" i="122"/>
  <c r="Q34" i="122" s="1"/>
  <c r="Q476" i="122"/>
  <c r="Q33" i="122" s="1"/>
  <c r="Q473" i="122"/>
  <c r="Q30" i="122" s="1"/>
  <c r="Q472" i="122"/>
  <c r="Q29" i="122" s="1"/>
  <c r="Q471" i="122"/>
  <c r="Q28" i="122" s="1"/>
  <c r="Q470" i="122"/>
  <c r="Q27" i="122" s="1"/>
  <c r="Q469" i="122"/>
  <c r="Q26" i="122" s="1"/>
  <c r="Q468" i="122"/>
  <c r="Q25" i="122" s="1"/>
  <c r="Q467" i="122"/>
  <c r="Q24" i="122" s="1"/>
  <c r="Q466" i="122"/>
  <c r="Q23" i="122" s="1"/>
  <c r="Q465" i="122"/>
  <c r="Q464" i="122"/>
  <c r="Q21" i="122" s="1"/>
  <c r="Q461" i="122"/>
  <c r="Q18" i="122" s="1"/>
  <c r="Q460" i="122"/>
  <c r="Q17" i="122" s="1"/>
  <c r="Q459" i="122"/>
  <c r="Q458" i="122"/>
  <c r="Q15" i="122" s="1"/>
  <c r="Q457" i="122"/>
  <c r="Q14" i="122" s="1"/>
  <c r="Q456" i="122"/>
  <c r="Q13" i="122" s="1"/>
  <c r="Q455" i="122"/>
  <c r="Q12" i="122" s="1"/>
  <c r="Q454" i="122"/>
  <c r="Q11" i="122" s="1"/>
  <c r="Q453" i="122"/>
  <c r="Q10" i="122" s="1"/>
  <c r="Q452" i="122"/>
  <c r="Q9" i="122" s="1"/>
  <c r="Q443" i="122"/>
  <c r="P55" i="122" s="1"/>
  <c r="Q442" i="122"/>
  <c r="P54" i="122" s="1"/>
  <c r="Q441" i="122"/>
  <c r="Q440" i="122"/>
  <c r="P52" i="122" s="1"/>
  <c r="Q439" i="122"/>
  <c r="P51" i="122" s="1"/>
  <c r="Q438" i="122"/>
  <c r="P50" i="122" s="1"/>
  <c r="Q437" i="122"/>
  <c r="P49" i="122" s="1"/>
  <c r="Q436" i="122"/>
  <c r="P48" i="122" s="1"/>
  <c r="Q435" i="122"/>
  <c r="P47" i="122" s="1"/>
  <c r="Q434" i="122"/>
  <c r="P46" i="122" s="1"/>
  <c r="Q433" i="122"/>
  <c r="P45" i="122" s="1"/>
  <c r="Q430" i="122"/>
  <c r="P42" i="122" s="1"/>
  <c r="Q429" i="122"/>
  <c r="Q428" i="122"/>
  <c r="P40" i="122" s="1"/>
  <c r="Q427" i="122"/>
  <c r="P39" i="122" s="1"/>
  <c r="Q426" i="122"/>
  <c r="P38" i="122" s="1"/>
  <c r="Q425" i="122"/>
  <c r="P37" i="122" s="1"/>
  <c r="Q424" i="122"/>
  <c r="P36" i="122" s="1"/>
  <c r="Q423" i="122"/>
  <c r="P35" i="122" s="1"/>
  <c r="Q422" i="122"/>
  <c r="P34" i="122" s="1"/>
  <c r="Q421" i="122"/>
  <c r="P33" i="122" s="1"/>
  <c r="Q418" i="122"/>
  <c r="P30" i="122" s="1"/>
  <c r="Q417" i="122"/>
  <c r="P29" i="122" s="1"/>
  <c r="Q416" i="122"/>
  <c r="P28" i="122" s="1"/>
  <c r="Q415" i="122"/>
  <c r="P27" i="122" s="1"/>
  <c r="Q414" i="122"/>
  <c r="Q413" i="122"/>
  <c r="P25" i="122" s="1"/>
  <c r="Q412" i="122"/>
  <c r="P24" i="122" s="1"/>
  <c r="Q411" i="122"/>
  <c r="P23" i="122" s="1"/>
  <c r="Q410" i="122"/>
  <c r="P22" i="122" s="1"/>
  <c r="Q409" i="122"/>
  <c r="P21" i="122" s="1"/>
  <c r="Q406" i="122"/>
  <c r="P18" i="122" s="1"/>
  <c r="Q405" i="122"/>
  <c r="P17" i="122" s="1"/>
  <c r="Q404" i="122"/>
  <c r="P16" i="122" s="1"/>
  <c r="Q403" i="122"/>
  <c r="P15" i="122" s="1"/>
  <c r="Q402" i="122"/>
  <c r="P14" i="122" s="1"/>
  <c r="Q401" i="122"/>
  <c r="P13" i="122" s="1"/>
  <c r="Q400" i="122"/>
  <c r="P12" i="122" s="1"/>
  <c r="Q399" i="122"/>
  <c r="P11" i="122" s="1"/>
  <c r="Q398" i="122"/>
  <c r="P10" i="122" s="1"/>
  <c r="Q397" i="122"/>
  <c r="P9" i="122" s="1"/>
  <c r="Q388" i="122"/>
  <c r="O55" i="122" s="1"/>
  <c r="Q387" i="122"/>
  <c r="O54" i="122" s="1"/>
  <c r="Q386" i="122"/>
  <c r="O53" i="122" s="1"/>
  <c r="Q385" i="122"/>
  <c r="O52" i="122" s="1"/>
  <c r="Q384" i="122"/>
  <c r="O51" i="122" s="1"/>
  <c r="Q383" i="122"/>
  <c r="O50" i="122" s="1"/>
  <c r="Q382" i="122"/>
  <c r="O49" i="122" s="1"/>
  <c r="Q381" i="122"/>
  <c r="O48" i="122" s="1"/>
  <c r="Q380" i="122"/>
  <c r="Q379" i="122"/>
  <c r="O46" i="122" s="1"/>
  <c r="Q378" i="122"/>
  <c r="Q375" i="122"/>
  <c r="O42" i="122" s="1"/>
  <c r="Q374" i="122"/>
  <c r="O41" i="122" s="1"/>
  <c r="Q373" i="122"/>
  <c r="O40" i="122" s="1"/>
  <c r="Q372" i="122"/>
  <c r="O39" i="122" s="1"/>
  <c r="Q371" i="122"/>
  <c r="O38" i="122" s="1"/>
  <c r="Q370" i="122"/>
  <c r="O37" i="122" s="1"/>
  <c r="Q369" i="122"/>
  <c r="O36" i="122" s="1"/>
  <c r="Q368" i="122"/>
  <c r="O35" i="122" s="1"/>
  <c r="Q367" i="122"/>
  <c r="O34" i="122" s="1"/>
  <c r="Q366" i="122"/>
  <c r="O33" i="122" s="1"/>
  <c r="Q363" i="122"/>
  <c r="O30" i="122" s="1"/>
  <c r="Q362" i="122"/>
  <c r="O29" i="122" s="1"/>
  <c r="Q361" i="122"/>
  <c r="O28" i="122" s="1"/>
  <c r="Q360" i="122"/>
  <c r="Q359" i="122"/>
  <c r="O26" i="122" s="1"/>
  <c r="Q358" i="122"/>
  <c r="O25" i="122" s="1"/>
  <c r="Q357" i="122"/>
  <c r="O24" i="122" s="1"/>
  <c r="Q356" i="122"/>
  <c r="O23" i="122" s="1"/>
  <c r="Q355" i="122"/>
  <c r="O22" i="122" s="1"/>
  <c r="Q354" i="122"/>
  <c r="O21" i="122" s="1"/>
  <c r="Q351" i="122"/>
  <c r="O18" i="122" s="1"/>
  <c r="Q350" i="122"/>
  <c r="Q349" i="122"/>
  <c r="O16" i="122" s="1"/>
  <c r="Q348" i="122"/>
  <c r="Q347" i="122"/>
  <c r="Q346" i="122"/>
  <c r="O13" i="122" s="1"/>
  <c r="Q345" i="122"/>
  <c r="O12" i="122" s="1"/>
  <c r="Q344" i="122"/>
  <c r="O11" i="122" s="1"/>
  <c r="Q343" i="122"/>
  <c r="O10" i="122" s="1"/>
  <c r="Q342" i="122"/>
  <c r="O9" i="122" s="1"/>
  <c r="Q333" i="122"/>
  <c r="Q332" i="122"/>
  <c r="Q331" i="122"/>
  <c r="Q330" i="122"/>
  <c r="Q329" i="122"/>
  <c r="Q328" i="122"/>
  <c r="Q327" i="122"/>
  <c r="Q326" i="122"/>
  <c r="Q325" i="122"/>
  <c r="Q324" i="122"/>
  <c r="Q323" i="122"/>
  <c r="Q320" i="122"/>
  <c r="Q319" i="122"/>
  <c r="Q318" i="122"/>
  <c r="Q317" i="122"/>
  <c r="Q316" i="122"/>
  <c r="Q315" i="122"/>
  <c r="Q314" i="122"/>
  <c r="Q313" i="122"/>
  <c r="Q312" i="122"/>
  <c r="Q311" i="122"/>
  <c r="Q308" i="122"/>
  <c r="Q307" i="122"/>
  <c r="Q306" i="122"/>
  <c r="Q305" i="122"/>
  <c r="Q304" i="122"/>
  <c r="Q303" i="122"/>
  <c r="Q302" i="122"/>
  <c r="Q301" i="122"/>
  <c r="Q300" i="122"/>
  <c r="Q299" i="122"/>
  <c r="Q296" i="122"/>
  <c r="Q295" i="122"/>
  <c r="Q294" i="122"/>
  <c r="Q293" i="122"/>
  <c r="Q292" i="122"/>
  <c r="Q291" i="122"/>
  <c r="Q290" i="122"/>
  <c r="Q289" i="122"/>
  <c r="Q288" i="122"/>
  <c r="Q287" i="122"/>
  <c r="Q277" i="122"/>
  <c r="I55" i="122" s="1"/>
  <c r="J55" i="122" s="1"/>
  <c r="Q276" i="122"/>
  <c r="I54" i="122" s="1"/>
  <c r="J54" i="122" s="1"/>
  <c r="Q275" i="122"/>
  <c r="I53" i="122" s="1"/>
  <c r="J53" i="122" s="1"/>
  <c r="Q274" i="122"/>
  <c r="I52" i="122" s="1"/>
  <c r="J52" i="122" s="1"/>
  <c r="Q273" i="122"/>
  <c r="I51" i="122" s="1"/>
  <c r="J51" i="122" s="1"/>
  <c r="Q272" i="122"/>
  <c r="I50" i="122" s="1"/>
  <c r="J50" i="122" s="1"/>
  <c r="Q271" i="122"/>
  <c r="I49" i="122" s="1"/>
  <c r="J49" i="122" s="1"/>
  <c r="Q270" i="122"/>
  <c r="I48" i="122" s="1"/>
  <c r="J48" i="122" s="1"/>
  <c r="Q269" i="122"/>
  <c r="I47" i="122" s="1"/>
  <c r="J47" i="122" s="1"/>
  <c r="Q268" i="122"/>
  <c r="I46" i="122" s="1"/>
  <c r="J46" i="122" s="1"/>
  <c r="Q267" i="122"/>
  <c r="I45" i="122" s="1"/>
  <c r="J45" i="122" s="1"/>
  <c r="Q264" i="122"/>
  <c r="I42" i="122" s="1"/>
  <c r="J42" i="122" s="1"/>
  <c r="Q263" i="122"/>
  <c r="I41" i="122" s="1"/>
  <c r="J41" i="122" s="1"/>
  <c r="Q262" i="122"/>
  <c r="I40" i="122" s="1"/>
  <c r="J40" i="122" s="1"/>
  <c r="Q261" i="122"/>
  <c r="I39" i="122" s="1"/>
  <c r="J39" i="122" s="1"/>
  <c r="Q260" i="122"/>
  <c r="I38" i="122" s="1"/>
  <c r="J38" i="122" s="1"/>
  <c r="Q259" i="122"/>
  <c r="I37" i="122" s="1"/>
  <c r="J37" i="122" s="1"/>
  <c r="Q258" i="122"/>
  <c r="I36" i="122" s="1"/>
  <c r="J36" i="122" s="1"/>
  <c r="Q257" i="122"/>
  <c r="I35" i="122" s="1"/>
  <c r="J35" i="122" s="1"/>
  <c r="Q256" i="122"/>
  <c r="I34" i="122" s="1"/>
  <c r="J34" i="122" s="1"/>
  <c r="Q255" i="122"/>
  <c r="I33" i="122" s="1"/>
  <c r="J33" i="122" s="1"/>
  <c r="Q252" i="122"/>
  <c r="I30" i="122" s="1"/>
  <c r="J30" i="122" s="1"/>
  <c r="Q251" i="122"/>
  <c r="I29" i="122" s="1"/>
  <c r="J29" i="122" s="1"/>
  <c r="Q250" i="122"/>
  <c r="I28" i="122" s="1"/>
  <c r="J28" i="122" s="1"/>
  <c r="Q249" i="122"/>
  <c r="I27" i="122" s="1"/>
  <c r="J27" i="122" s="1"/>
  <c r="Q248" i="122"/>
  <c r="I26" i="122" s="1"/>
  <c r="J26" i="122" s="1"/>
  <c r="Q247" i="122"/>
  <c r="I25" i="122" s="1"/>
  <c r="J25" i="122" s="1"/>
  <c r="Q246" i="122"/>
  <c r="I24" i="122" s="1"/>
  <c r="J24" i="122" s="1"/>
  <c r="Q245" i="122"/>
  <c r="I23" i="122" s="1"/>
  <c r="J23" i="122" s="1"/>
  <c r="Q244" i="122"/>
  <c r="I22" i="122" s="1"/>
  <c r="J22" i="122" s="1"/>
  <c r="Q243" i="122"/>
  <c r="Q240" i="122"/>
  <c r="I18" i="122" s="1"/>
  <c r="J18" i="122" s="1"/>
  <c r="Q239" i="122"/>
  <c r="I17" i="122" s="1"/>
  <c r="J17" i="122" s="1"/>
  <c r="Q238" i="122"/>
  <c r="I16" i="122" s="1"/>
  <c r="J16" i="122" s="1"/>
  <c r="Q237" i="122"/>
  <c r="I15" i="122" s="1"/>
  <c r="J15" i="122" s="1"/>
  <c r="Q236" i="122"/>
  <c r="I14" i="122" s="1"/>
  <c r="J14" i="122" s="1"/>
  <c r="Q235" i="122"/>
  <c r="I13" i="122" s="1"/>
  <c r="J13" i="122" s="1"/>
  <c r="Q234" i="122"/>
  <c r="Q233" i="122"/>
  <c r="I11" i="122" s="1"/>
  <c r="J11" i="122" s="1"/>
  <c r="Q232" i="122"/>
  <c r="I10" i="122" s="1"/>
  <c r="J10" i="122" s="1"/>
  <c r="Q231" i="122"/>
  <c r="I9" i="122" s="1"/>
  <c r="J9" i="122" s="1"/>
  <c r="Q222" i="122"/>
  <c r="Q221" i="122"/>
  <c r="G54" i="122" s="1"/>
  <c r="Q220" i="122"/>
  <c r="G53" i="122" s="1"/>
  <c r="Q219" i="122"/>
  <c r="G52" i="122" s="1"/>
  <c r="Q218" i="122"/>
  <c r="G51" i="122" s="1"/>
  <c r="Q217" i="122"/>
  <c r="G50" i="122" s="1"/>
  <c r="Q216" i="122"/>
  <c r="G49" i="122" s="1"/>
  <c r="Q215" i="122"/>
  <c r="G48" i="122" s="1"/>
  <c r="Q214" i="122"/>
  <c r="G47" i="122" s="1"/>
  <c r="Q213" i="122"/>
  <c r="G46" i="122" s="1"/>
  <c r="Q212" i="122"/>
  <c r="G45" i="122" s="1"/>
  <c r="Q209" i="122"/>
  <c r="G42" i="122" s="1"/>
  <c r="Q208" i="122"/>
  <c r="G41" i="122" s="1"/>
  <c r="Q207" i="122"/>
  <c r="G40" i="122" s="1"/>
  <c r="Q206" i="122"/>
  <c r="G39" i="122" s="1"/>
  <c r="Q205" i="122"/>
  <c r="G38" i="122" s="1"/>
  <c r="Q204" i="122"/>
  <c r="G37" i="122" s="1"/>
  <c r="Q203" i="122"/>
  <c r="G36" i="122" s="1"/>
  <c r="Q202" i="122"/>
  <c r="G35" i="122" s="1"/>
  <c r="Q201" i="122"/>
  <c r="G34" i="122" s="1"/>
  <c r="Q200" i="122"/>
  <c r="G33" i="122" s="1"/>
  <c r="Q197" i="122"/>
  <c r="G30" i="122" s="1"/>
  <c r="Q196" i="122"/>
  <c r="G29" i="122" s="1"/>
  <c r="Q195" i="122"/>
  <c r="G28" i="122" s="1"/>
  <c r="Q194" i="122"/>
  <c r="G27" i="122" s="1"/>
  <c r="Q193" i="122"/>
  <c r="G26" i="122" s="1"/>
  <c r="Q192" i="122"/>
  <c r="G25" i="122" s="1"/>
  <c r="Q191" i="122"/>
  <c r="G24" i="122" s="1"/>
  <c r="Q190" i="122"/>
  <c r="G23" i="122" s="1"/>
  <c r="Q189" i="122"/>
  <c r="G22" i="122" s="1"/>
  <c r="Q188" i="122"/>
  <c r="Q185" i="122"/>
  <c r="G18" i="122" s="1"/>
  <c r="Q184" i="122"/>
  <c r="G17" i="122" s="1"/>
  <c r="Q183" i="122"/>
  <c r="Q182" i="122"/>
  <c r="G15" i="122" s="1"/>
  <c r="Q181" i="122"/>
  <c r="G14" i="122" s="1"/>
  <c r="Q180" i="122"/>
  <c r="G13" i="122" s="1"/>
  <c r="Q179" i="122"/>
  <c r="G12" i="122" s="1"/>
  <c r="Q178" i="122"/>
  <c r="G11" i="122" s="1"/>
  <c r="Q177" i="122"/>
  <c r="G10" i="122" s="1"/>
  <c r="Q176" i="122"/>
  <c r="G9" i="122" s="1"/>
  <c r="Q167" i="122"/>
  <c r="F55" i="122" s="1"/>
  <c r="Q166" i="122"/>
  <c r="F54" i="122" s="1"/>
  <c r="Q165" i="122"/>
  <c r="F53" i="122" s="1"/>
  <c r="Q164" i="122"/>
  <c r="F52" i="122" s="1"/>
  <c r="Q163" i="122"/>
  <c r="F51" i="122" s="1"/>
  <c r="Q162" i="122"/>
  <c r="F50" i="122" s="1"/>
  <c r="Q161" i="122"/>
  <c r="F49" i="122" s="1"/>
  <c r="Q160" i="122"/>
  <c r="F48" i="122" s="1"/>
  <c r="Q159" i="122"/>
  <c r="F47" i="122" s="1"/>
  <c r="Q158" i="122"/>
  <c r="F46" i="122" s="1"/>
  <c r="Q157" i="122"/>
  <c r="F45" i="122" s="1"/>
  <c r="Q154" i="122"/>
  <c r="F42" i="122" s="1"/>
  <c r="Q153" i="122"/>
  <c r="F41" i="122" s="1"/>
  <c r="Q152" i="122"/>
  <c r="F40" i="122" s="1"/>
  <c r="Q151" i="122"/>
  <c r="F39" i="122" s="1"/>
  <c r="Q150" i="122"/>
  <c r="Q149" i="122"/>
  <c r="F37" i="122" s="1"/>
  <c r="Q148" i="122"/>
  <c r="F36" i="122" s="1"/>
  <c r="Q147" i="122"/>
  <c r="F35" i="122" s="1"/>
  <c r="Q146" i="122"/>
  <c r="F34" i="122" s="1"/>
  <c r="Q145" i="122"/>
  <c r="F33" i="122" s="1"/>
  <c r="Q142" i="122"/>
  <c r="F30" i="122" s="1"/>
  <c r="Q141" i="122"/>
  <c r="F29" i="122" s="1"/>
  <c r="Q140" i="122"/>
  <c r="Q139" i="122"/>
  <c r="F27" i="122" s="1"/>
  <c r="Q138" i="122"/>
  <c r="F26" i="122" s="1"/>
  <c r="Q137" i="122"/>
  <c r="F25" i="122" s="1"/>
  <c r="Q136" i="122"/>
  <c r="F24" i="122" s="1"/>
  <c r="Q135" i="122"/>
  <c r="F23" i="122" s="1"/>
  <c r="Q134" i="122"/>
  <c r="F22" i="122" s="1"/>
  <c r="Q133" i="122"/>
  <c r="F21" i="122" s="1"/>
  <c r="Q130" i="122"/>
  <c r="F18" i="122" s="1"/>
  <c r="Q129" i="122"/>
  <c r="F17" i="122" s="1"/>
  <c r="Q128" i="122"/>
  <c r="F16" i="122" s="1"/>
  <c r="Q127" i="122"/>
  <c r="F15" i="122" s="1"/>
  <c r="Q126" i="122"/>
  <c r="F14" i="122" s="1"/>
  <c r="Q125" i="122"/>
  <c r="F13" i="122" s="1"/>
  <c r="Q124" i="122"/>
  <c r="F12" i="122" s="1"/>
  <c r="Q123" i="122"/>
  <c r="F11" i="122" s="1"/>
  <c r="Q122" i="122"/>
  <c r="F10" i="122" s="1"/>
  <c r="Q121" i="122"/>
  <c r="F9" i="122" s="1"/>
  <c r="R55" i="122"/>
  <c r="M55" i="122"/>
  <c r="L55" i="122"/>
  <c r="G55" i="122"/>
  <c r="M54" i="122"/>
  <c r="L54" i="122"/>
  <c r="P53" i="122"/>
  <c r="M53" i="122"/>
  <c r="L53" i="122"/>
  <c r="M52" i="122"/>
  <c r="L52" i="122"/>
  <c r="N52" i="122" s="1"/>
  <c r="S51" i="122"/>
  <c r="M51" i="122"/>
  <c r="L51" i="122"/>
  <c r="Q50" i="122"/>
  <c r="M50" i="122"/>
  <c r="L50" i="122"/>
  <c r="S49" i="122"/>
  <c r="M49" i="122"/>
  <c r="L49" i="122"/>
  <c r="M48" i="122"/>
  <c r="L48" i="122"/>
  <c r="N48" i="122" s="1"/>
  <c r="S47" i="122"/>
  <c r="O47" i="122"/>
  <c r="M47" i="122"/>
  <c r="L47" i="122"/>
  <c r="N47" i="122" s="1"/>
  <c r="Q46" i="122"/>
  <c r="M46" i="122"/>
  <c r="L46" i="122"/>
  <c r="O45" i="122"/>
  <c r="M45" i="122"/>
  <c r="L45" i="122"/>
  <c r="R42" i="122"/>
  <c r="M42" i="122"/>
  <c r="L42" i="122"/>
  <c r="P41" i="122"/>
  <c r="M41" i="122"/>
  <c r="L41" i="122"/>
  <c r="M40" i="122"/>
  <c r="L40" i="122"/>
  <c r="M39" i="122"/>
  <c r="L39" i="122"/>
  <c r="N39" i="122" s="1"/>
  <c r="R38" i="122"/>
  <c r="M38" i="122"/>
  <c r="L38" i="122"/>
  <c r="F38" i="122"/>
  <c r="M37" i="122"/>
  <c r="L37" i="122"/>
  <c r="M36" i="122"/>
  <c r="L36" i="122"/>
  <c r="Q35" i="122"/>
  <c r="M35" i="122"/>
  <c r="L35" i="122"/>
  <c r="R34" i="122"/>
  <c r="M34" i="122"/>
  <c r="L34" i="122"/>
  <c r="M33" i="122"/>
  <c r="L33" i="122"/>
  <c r="M30" i="122"/>
  <c r="L30" i="122"/>
  <c r="M29" i="122"/>
  <c r="L29" i="122"/>
  <c r="M28" i="122"/>
  <c r="L28" i="122"/>
  <c r="F28" i="122"/>
  <c r="O27" i="122"/>
  <c r="M27" i="122"/>
  <c r="L27" i="122"/>
  <c r="P26" i="122"/>
  <c r="M26" i="122"/>
  <c r="L26" i="122"/>
  <c r="N26" i="122" s="1"/>
  <c r="M25" i="122"/>
  <c r="L25" i="122"/>
  <c r="M24" i="122"/>
  <c r="L24" i="122"/>
  <c r="M23" i="122"/>
  <c r="L23" i="122"/>
  <c r="Q22" i="122"/>
  <c r="M22" i="122"/>
  <c r="L22" i="122"/>
  <c r="M21" i="122"/>
  <c r="L21" i="122"/>
  <c r="N21" i="122" s="1"/>
  <c r="I21" i="122"/>
  <c r="J21" i="122" s="1"/>
  <c r="G21" i="122"/>
  <c r="M18" i="122"/>
  <c r="L18" i="122"/>
  <c r="O17" i="122"/>
  <c r="M17" i="122"/>
  <c r="L17" i="122"/>
  <c r="Q16" i="122"/>
  <c r="M16" i="122"/>
  <c r="L16" i="122"/>
  <c r="G16" i="122"/>
  <c r="O15" i="122"/>
  <c r="M15" i="122"/>
  <c r="L15" i="122"/>
  <c r="O14" i="122"/>
  <c r="M14" i="122"/>
  <c r="L14" i="122"/>
  <c r="N14" i="122" s="1"/>
  <c r="M13" i="122"/>
  <c r="L13" i="122"/>
  <c r="M12" i="122"/>
  <c r="L12" i="122"/>
  <c r="I12" i="122"/>
  <c r="J12" i="122" s="1"/>
  <c r="M11" i="122"/>
  <c r="L11" i="122"/>
  <c r="M10" i="122"/>
  <c r="L10" i="122"/>
  <c r="S9" i="122"/>
  <c r="M9" i="122"/>
  <c r="L9" i="122"/>
  <c r="Q112" i="122"/>
  <c r="E55" i="122" s="1"/>
  <c r="Q111" i="122"/>
  <c r="E54" i="122" s="1"/>
  <c r="Q110" i="122"/>
  <c r="Q109" i="122"/>
  <c r="E52" i="122" s="1"/>
  <c r="Q108" i="122"/>
  <c r="E51" i="122" s="1"/>
  <c r="Q107" i="122"/>
  <c r="E50" i="122" s="1"/>
  <c r="Q106" i="122"/>
  <c r="E49" i="122" s="1"/>
  <c r="Q105" i="122"/>
  <c r="E48" i="122" s="1"/>
  <c r="Q104" i="122"/>
  <c r="E47" i="122" s="1"/>
  <c r="Q103" i="122"/>
  <c r="E46" i="122" s="1"/>
  <c r="Q102" i="122"/>
  <c r="E45" i="122" s="1"/>
  <c r="Q99" i="122"/>
  <c r="E42" i="122" s="1"/>
  <c r="Q98" i="122"/>
  <c r="E41" i="122" s="1"/>
  <c r="Q97" i="122"/>
  <c r="E40" i="122" s="1"/>
  <c r="Q96" i="122"/>
  <c r="E39" i="122" s="1"/>
  <c r="Q95" i="122"/>
  <c r="E38" i="122" s="1"/>
  <c r="Q94" i="122"/>
  <c r="E37" i="122" s="1"/>
  <c r="Q93" i="122"/>
  <c r="Q92" i="122"/>
  <c r="E35" i="122" s="1"/>
  <c r="Q91" i="122"/>
  <c r="E34" i="122" s="1"/>
  <c r="Q90" i="122"/>
  <c r="E33" i="122" s="1"/>
  <c r="Q75" i="122"/>
  <c r="E18" i="122" s="1"/>
  <c r="Q74" i="122"/>
  <c r="E17" i="122" s="1"/>
  <c r="Q73" i="122"/>
  <c r="E16" i="122" s="1"/>
  <c r="Q72" i="122"/>
  <c r="E15" i="122" s="1"/>
  <c r="Q71" i="122"/>
  <c r="E14" i="122" s="1"/>
  <c r="Q70" i="122"/>
  <c r="E13" i="122" s="1"/>
  <c r="Q69" i="122"/>
  <c r="E12" i="122" s="1"/>
  <c r="Q68" i="122"/>
  <c r="E11" i="122" s="1"/>
  <c r="Q67" i="122"/>
  <c r="E10" i="122" s="1"/>
  <c r="Q66" i="122"/>
  <c r="E9" i="122" s="1"/>
  <c r="Q87" i="122"/>
  <c r="E30" i="122" s="1"/>
  <c r="Q86" i="122"/>
  <c r="E29" i="122" s="1"/>
  <c r="Q85" i="122"/>
  <c r="E28" i="122" s="1"/>
  <c r="Q84" i="122"/>
  <c r="E27" i="122" s="1"/>
  <c r="Q83" i="122"/>
  <c r="E26" i="122" s="1"/>
  <c r="Q82" i="122"/>
  <c r="E25" i="122" s="1"/>
  <c r="Q81" i="122"/>
  <c r="E24" i="122" s="1"/>
  <c r="Q80" i="122"/>
  <c r="E23" i="122" s="1"/>
  <c r="Q79" i="122"/>
  <c r="E22" i="122" s="1"/>
  <c r="Q78" i="122"/>
  <c r="E21" i="122" s="1"/>
  <c r="E53" i="122"/>
  <c r="E36" i="122"/>
  <c r="R40" i="64"/>
  <c r="S15" i="64"/>
  <c r="Q607" i="64"/>
  <c r="Q606" i="64"/>
  <c r="S54" i="64" s="1"/>
  <c r="Q605" i="64"/>
  <c r="S53" i="64" s="1"/>
  <c r="Q604" i="64"/>
  <c r="S52" i="64" s="1"/>
  <c r="Q603" i="64"/>
  <c r="S51" i="64" s="1"/>
  <c r="Q602" i="64"/>
  <c r="S50" i="64" s="1"/>
  <c r="Q601" i="64"/>
  <c r="S49" i="64" s="1"/>
  <c r="Q600" i="64"/>
  <c r="S48" i="64" s="1"/>
  <c r="Q599" i="64"/>
  <c r="S47" i="64" s="1"/>
  <c r="Q598" i="64"/>
  <c r="S46" i="64" s="1"/>
  <c r="Q597" i="64"/>
  <c r="S45" i="64" s="1"/>
  <c r="Q594" i="64"/>
  <c r="Q593" i="64"/>
  <c r="S41" i="64" s="1"/>
  <c r="Q592" i="64"/>
  <c r="S40" i="64" s="1"/>
  <c r="Q591" i="64"/>
  <c r="S39" i="64" s="1"/>
  <c r="Q590" i="64"/>
  <c r="S38" i="64" s="1"/>
  <c r="Q589" i="64"/>
  <c r="S37" i="64" s="1"/>
  <c r="Q588" i="64"/>
  <c r="S36" i="64" s="1"/>
  <c r="Q587" i="64"/>
  <c r="S35" i="64" s="1"/>
  <c r="Q586" i="64"/>
  <c r="S34" i="64" s="1"/>
  <c r="Q585" i="64"/>
  <c r="S33" i="64" s="1"/>
  <c r="Q582" i="64"/>
  <c r="Q581" i="64"/>
  <c r="S29" i="64" s="1"/>
  <c r="Q580" i="64"/>
  <c r="S28" i="64" s="1"/>
  <c r="Q579" i="64"/>
  <c r="S27" i="64" s="1"/>
  <c r="Q578" i="64"/>
  <c r="S26" i="64" s="1"/>
  <c r="Q577" i="64"/>
  <c r="S25" i="64" s="1"/>
  <c r="Q576" i="64"/>
  <c r="S24" i="64" s="1"/>
  <c r="Q575" i="64"/>
  <c r="S23" i="64" s="1"/>
  <c r="Q574" i="64"/>
  <c r="S22" i="64" s="1"/>
  <c r="Q573" i="64"/>
  <c r="S21" i="64" s="1"/>
  <c r="Q570" i="64"/>
  <c r="Q569" i="64"/>
  <c r="S17" i="64" s="1"/>
  <c r="Q568" i="64"/>
  <c r="S16" i="64" s="1"/>
  <c r="Q567" i="64"/>
  <c r="Q566" i="64"/>
  <c r="S14" i="64" s="1"/>
  <c r="Q565" i="64"/>
  <c r="S13" i="64" s="1"/>
  <c r="Q564" i="64"/>
  <c r="S12" i="64" s="1"/>
  <c r="Q563" i="64"/>
  <c r="S11" i="64" s="1"/>
  <c r="Q562" i="64"/>
  <c r="S10" i="64" s="1"/>
  <c r="Q561" i="64"/>
  <c r="S9" i="64" s="1"/>
  <c r="Q552" i="64"/>
  <c r="Q551" i="64"/>
  <c r="R54" i="64" s="1"/>
  <c r="Q550" i="64"/>
  <c r="R53" i="64" s="1"/>
  <c r="Q549" i="64"/>
  <c r="R52" i="64" s="1"/>
  <c r="Q548" i="64"/>
  <c r="R51" i="64" s="1"/>
  <c r="Q547" i="64"/>
  <c r="R50" i="64" s="1"/>
  <c r="Q546" i="64"/>
  <c r="R49" i="64" s="1"/>
  <c r="Q545" i="64"/>
  <c r="R48" i="64" s="1"/>
  <c r="Q544" i="64"/>
  <c r="R47" i="64" s="1"/>
  <c r="Q543" i="64"/>
  <c r="R46" i="64" s="1"/>
  <c r="Q542" i="64"/>
  <c r="R45" i="64" s="1"/>
  <c r="Q539" i="64"/>
  <c r="Q538" i="64"/>
  <c r="R41" i="64" s="1"/>
  <c r="Q537" i="64"/>
  <c r="Q536" i="64"/>
  <c r="R39" i="64" s="1"/>
  <c r="Q535" i="64"/>
  <c r="R38" i="64" s="1"/>
  <c r="Q534" i="64"/>
  <c r="R37" i="64" s="1"/>
  <c r="Q533" i="64"/>
  <c r="R36" i="64" s="1"/>
  <c r="Q532" i="64"/>
  <c r="R35" i="64" s="1"/>
  <c r="Q531" i="64"/>
  <c r="R34" i="64" s="1"/>
  <c r="Q530" i="64"/>
  <c r="R33" i="64" s="1"/>
  <c r="Q527" i="64"/>
  <c r="Q526" i="64"/>
  <c r="R29" i="64" s="1"/>
  <c r="Q525" i="64"/>
  <c r="R28" i="64" s="1"/>
  <c r="Q524" i="64"/>
  <c r="R27" i="64" s="1"/>
  <c r="Q523" i="64"/>
  <c r="R26" i="64" s="1"/>
  <c r="Q522" i="64"/>
  <c r="R25" i="64" s="1"/>
  <c r="Q521" i="64"/>
  <c r="R24" i="64" s="1"/>
  <c r="Q520" i="64"/>
  <c r="R23" i="64" s="1"/>
  <c r="Q519" i="64"/>
  <c r="R22" i="64" s="1"/>
  <c r="Q518" i="64"/>
  <c r="R21" i="64" s="1"/>
  <c r="Q515" i="64"/>
  <c r="Q514" i="64"/>
  <c r="R17" i="64" s="1"/>
  <c r="Q513" i="64"/>
  <c r="R16" i="64" s="1"/>
  <c r="Q512" i="64"/>
  <c r="R15" i="64" s="1"/>
  <c r="Q511" i="64"/>
  <c r="R14" i="64" s="1"/>
  <c r="Q510" i="64"/>
  <c r="R13" i="64" s="1"/>
  <c r="Q509" i="64"/>
  <c r="R12" i="64" s="1"/>
  <c r="Q508" i="64"/>
  <c r="R11" i="64" s="1"/>
  <c r="Q507" i="64"/>
  <c r="R10" i="64" s="1"/>
  <c r="Q506" i="64"/>
  <c r="R9" i="64" s="1"/>
  <c r="Q497" i="64"/>
  <c r="Q496" i="64"/>
  <c r="Q54" i="64" s="1"/>
  <c r="Q495" i="64"/>
  <c r="Q53" i="64" s="1"/>
  <c r="Q494" i="64"/>
  <c r="Q52" i="64" s="1"/>
  <c r="Q493" i="64"/>
  <c r="Q51" i="64" s="1"/>
  <c r="Q492" i="64"/>
  <c r="Q50" i="64" s="1"/>
  <c r="Q491" i="64"/>
  <c r="Q49" i="64" s="1"/>
  <c r="Q490" i="64"/>
  <c r="Q48" i="64" s="1"/>
  <c r="Q489" i="64"/>
  <c r="Q47" i="64" s="1"/>
  <c r="Q488" i="64"/>
  <c r="Q46" i="64" s="1"/>
  <c r="Q487" i="64"/>
  <c r="Q45" i="64" s="1"/>
  <c r="Q484" i="64"/>
  <c r="Q483" i="64"/>
  <c r="Q41" i="64" s="1"/>
  <c r="Q482" i="64"/>
  <c r="Q40" i="64" s="1"/>
  <c r="Q481" i="64"/>
  <c r="Q39" i="64" s="1"/>
  <c r="Q480" i="64"/>
  <c r="Q38" i="64" s="1"/>
  <c r="Q479" i="64"/>
  <c r="Q37" i="64" s="1"/>
  <c r="Q478" i="64"/>
  <c r="Q36" i="64" s="1"/>
  <c r="Q477" i="64"/>
  <c r="Q35" i="64" s="1"/>
  <c r="Q476" i="64"/>
  <c r="Q34" i="64" s="1"/>
  <c r="Q475" i="64"/>
  <c r="Q33" i="64" s="1"/>
  <c r="Q472" i="64"/>
  <c r="Q471" i="64"/>
  <c r="Q29" i="64" s="1"/>
  <c r="Q470" i="64"/>
  <c r="Q28" i="64" s="1"/>
  <c r="Q469" i="64"/>
  <c r="Q27" i="64" s="1"/>
  <c r="Q468" i="64"/>
  <c r="Q26" i="64" s="1"/>
  <c r="Q467" i="64"/>
  <c r="Q25" i="64" s="1"/>
  <c r="Q466" i="64"/>
  <c r="Q24" i="64" s="1"/>
  <c r="Q465" i="64"/>
  <c r="Q23" i="64" s="1"/>
  <c r="Q464" i="64"/>
  <c r="Q22" i="64" s="1"/>
  <c r="Q463" i="64"/>
  <c r="Q21" i="64" s="1"/>
  <c r="Q460" i="64"/>
  <c r="Q459" i="64"/>
  <c r="Q17" i="64" s="1"/>
  <c r="Q458" i="64"/>
  <c r="Q16" i="64" s="1"/>
  <c r="Q457" i="64"/>
  <c r="Q15" i="64" s="1"/>
  <c r="Q456" i="64"/>
  <c r="Q14" i="64" s="1"/>
  <c r="Q455" i="64"/>
  <c r="Q13" i="64" s="1"/>
  <c r="Q454" i="64"/>
  <c r="Q12" i="64" s="1"/>
  <c r="Q453" i="64"/>
  <c r="Q11" i="64" s="1"/>
  <c r="Q452" i="64"/>
  <c r="Q10" i="64" s="1"/>
  <c r="Q451" i="64"/>
  <c r="Q9" i="64" s="1"/>
  <c r="Q442" i="64"/>
  <c r="Q441" i="64"/>
  <c r="P54" i="64" s="1"/>
  <c r="Q440" i="64"/>
  <c r="P53" i="64" s="1"/>
  <c r="Q439" i="64"/>
  <c r="P52" i="64" s="1"/>
  <c r="Q438" i="64"/>
  <c r="P51" i="64" s="1"/>
  <c r="Q437" i="64"/>
  <c r="P50" i="64" s="1"/>
  <c r="Q436" i="64"/>
  <c r="P49" i="64" s="1"/>
  <c r="Q435" i="64"/>
  <c r="P48" i="64" s="1"/>
  <c r="Q434" i="64"/>
  <c r="P47" i="64" s="1"/>
  <c r="Q433" i="64"/>
  <c r="P46" i="64" s="1"/>
  <c r="Q432" i="64"/>
  <c r="P45" i="64" s="1"/>
  <c r="Q429" i="64"/>
  <c r="Q428" i="64"/>
  <c r="P41" i="64" s="1"/>
  <c r="Q427" i="64"/>
  <c r="P40" i="64" s="1"/>
  <c r="Q426" i="64"/>
  <c r="P39" i="64" s="1"/>
  <c r="Q425" i="64"/>
  <c r="P38" i="64" s="1"/>
  <c r="Q424" i="64"/>
  <c r="P37" i="64" s="1"/>
  <c r="Q423" i="64"/>
  <c r="P36" i="64" s="1"/>
  <c r="Q422" i="64"/>
  <c r="P35" i="64" s="1"/>
  <c r="Q421" i="64"/>
  <c r="P34" i="64" s="1"/>
  <c r="Q420" i="64"/>
  <c r="P33" i="64" s="1"/>
  <c r="Q417" i="64"/>
  <c r="Q416" i="64"/>
  <c r="P29" i="64" s="1"/>
  <c r="Q415" i="64"/>
  <c r="P28" i="64" s="1"/>
  <c r="Q414" i="64"/>
  <c r="P27" i="64" s="1"/>
  <c r="Q413" i="64"/>
  <c r="P26" i="64" s="1"/>
  <c r="Q412" i="64"/>
  <c r="P25" i="64" s="1"/>
  <c r="Q411" i="64"/>
  <c r="P24" i="64" s="1"/>
  <c r="Q410" i="64"/>
  <c r="P23" i="64" s="1"/>
  <c r="Q409" i="64"/>
  <c r="P22" i="64" s="1"/>
  <c r="Q408" i="64"/>
  <c r="P21" i="64" s="1"/>
  <c r="Q405" i="64"/>
  <c r="Q404" i="64"/>
  <c r="P17" i="64" s="1"/>
  <c r="Q403" i="64"/>
  <c r="P16" i="64" s="1"/>
  <c r="Q402" i="64"/>
  <c r="P15" i="64" s="1"/>
  <c r="Q401" i="64"/>
  <c r="P14" i="64" s="1"/>
  <c r="Q400" i="64"/>
  <c r="P13" i="64" s="1"/>
  <c r="Q399" i="64"/>
  <c r="P12" i="64" s="1"/>
  <c r="Q398" i="64"/>
  <c r="P11" i="64" s="1"/>
  <c r="Q397" i="64"/>
  <c r="P10" i="64" s="1"/>
  <c r="Q396" i="64"/>
  <c r="P9" i="64" s="1"/>
  <c r="Q387" i="64"/>
  <c r="Q386" i="64"/>
  <c r="O54" i="64" s="1"/>
  <c r="F56" i="170" s="1"/>
  <c r="F56" i="171" s="1"/>
  <c r="Q385" i="64"/>
  <c r="O53" i="64" s="1"/>
  <c r="F52" i="170" s="1"/>
  <c r="F52" i="171" s="1"/>
  <c r="Q384" i="64"/>
  <c r="O52" i="64" s="1"/>
  <c r="F48" i="170" s="1"/>
  <c r="F48" i="171" s="1"/>
  <c r="Q383" i="64"/>
  <c r="O51" i="64" s="1"/>
  <c r="F44" i="170" s="1"/>
  <c r="F44" i="171" s="1"/>
  <c r="Q382" i="64"/>
  <c r="O50" i="64" s="1"/>
  <c r="F40" i="170" s="1"/>
  <c r="F40" i="171" s="1"/>
  <c r="Q381" i="64"/>
  <c r="O49" i="64" s="1"/>
  <c r="F39" i="170" s="1"/>
  <c r="F39" i="171" s="1"/>
  <c r="Q380" i="64"/>
  <c r="O48" i="64" s="1"/>
  <c r="F35" i="170" s="1"/>
  <c r="F35" i="171" s="1"/>
  <c r="Q379" i="64"/>
  <c r="O47" i="64" s="1"/>
  <c r="F31" i="170" s="1"/>
  <c r="F31" i="171" s="1"/>
  <c r="Q378" i="64"/>
  <c r="O46" i="64" s="1"/>
  <c r="F27" i="170" s="1"/>
  <c r="F27" i="171" s="1"/>
  <c r="Q377" i="64"/>
  <c r="O45" i="64" s="1"/>
  <c r="Q374" i="64"/>
  <c r="Q373" i="64"/>
  <c r="O41" i="64" s="1"/>
  <c r="F55" i="170" s="1"/>
  <c r="F55" i="171" s="1"/>
  <c r="Q372" i="64"/>
  <c r="O40" i="64" s="1"/>
  <c r="F51" i="170" s="1"/>
  <c r="F51" i="171" s="1"/>
  <c r="Q371" i="64"/>
  <c r="O39" i="64" s="1"/>
  <c r="F47" i="170" s="1"/>
  <c r="F47" i="171" s="1"/>
  <c r="Q370" i="64"/>
  <c r="O38" i="64" s="1"/>
  <c r="F43" i="170" s="1"/>
  <c r="F43" i="171" s="1"/>
  <c r="Q369" i="64"/>
  <c r="O37" i="64" s="1"/>
  <c r="F38" i="170" s="1"/>
  <c r="F38" i="171" s="1"/>
  <c r="Q368" i="64"/>
  <c r="O36" i="64" s="1"/>
  <c r="F34" i="170" s="1"/>
  <c r="F34" i="171" s="1"/>
  <c r="Q367" i="64"/>
  <c r="O35" i="64" s="1"/>
  <c r="F30" i="170" s="1"/>
  <c r="F30" i="171" s="1"/>
  <c r="Q366" i="64"/>
  <c r="O34" i="64" s="1"/>
  <c r="F26" i="170" s="1"/>
  <c r="F26" i="171" s="1"/>
  <c r="Q365" i="64"/>
  <c r="O33" i="64" s="1"/>
  <c r="Q362" i="64"/>
  <c r="Q361" i="64"/>
  <c r="O29" i="64" s="1"/>
  <c r="F54" i="170" s="1"/>
  <c r="F54" i="171" s="1"/>
  <c r="Q360" i="64"/>
  <c r="O28" i="64" s="1"/>
  <c r="F50" i="170" s="1"/>
  <c r="F50" i="171" s="1"/>
  <c r="Q359" i="64"/>
  <c r="O27" i="64" s="1"/>
  <c r="F46" i="170" s="1"/>
  <c r="F46" i="171" s="1"/>
  <c r="Q358" i="64"/>
  <c r="O26" i="64" s="1"/>
  <c r="F42" i="170" s="1"/>
  <c r="F42" i="171" s="1"/>
  <c r="Q357" i="64"/>
  <c r="O25" i="64" s="1"/>
  <c r="F37" i="170" s="1"/>
  <c r="F37" i="171" s="1"/>
  <c r="Q356" i="64"/>
  <c r="O24" i="64" s="1"/>
  <c r="F33" i="170" s="1"/>
  <c r="F33" i="171" s="1"/>
  <c r="Q355" i="64"/>
  <c r="O23" i="64" s="1"/>
  <c r="F29" i="170" s="1"/>
  <c r="F29" i="171" s="1"/>
  <c r="Q354" i="64"/>
  <c r="O22" i="64" s="1"/>
  <c r="F25" i="170" s="1"/>
  <c r="F25" i="171" s="1"/>
  <c r="Q353" i="64"/>
  <c r="O21" i="64" s="1"/>
  <c r="Q342" i="64"/>
  <c r="O10" i="64" s="1"/>
  <c r="Q343" i="64"/>
  <c r="O11" i="64" s="1"/>
  <c r="Q344" i="64"/>
  <c r="O12" i="64" s="1"/>
  <c r="Q345" i="64"/>
  <c r="O13" i="64" s="1"/>
  <c r="Q346" i="64"/>
  <c r="O14" i="64" s="1"/>
  <c r="Q347" i="64"/>
  <c r="O15" i="64" s="1"/>
  <c r="Q348" i="64"/>
  <c r="O16" i="64" s="1"/>
  <c r="Q349" i="64"/>
  <c r="O17" i="64" s="1"/>
  <c r="Q350" i="64"/>
  <c r="Q341" i="64"/>
  <c r="O9" i="64" s="1"/>
  <c r="Q332" i="64"/>
  <c r="Q331" i="64"/>
  <c r="Q330" i="64"/>
  <c r="Q329" i="64"/>
  <c r="Q328" i="64"/>
  <c r="Q327" i="64"/>
  <c r="Q326" i="64"/>
  <c r="Q325" i="64"/>
  <c r="Q324" i="64"/>
  <c r="Q323" i="64"/>
  <c r="Q322" i="64"/>
  <c r="Q319" i="64"/>
  <c r="Q318" i="64"/>
  <c r="Q317" i="64"/>
  <c r="Q316" i="64"/>
  <c r="Q315" i="64"/>
  <c r="Q314" i="64"/>
  <c r="Q313" i="64"/>
  <c r="Q312" i="64"/>
  <c r="Q311" i="64"/>
  <c r="Q310" i="64"/>
  <c r="Q307" i="64"/>
  <c r="Q306" i="64"/>
  <c r="Q305" i="64"/>
  <c r="Q304" i="64"/>
  <c r="Q303" i="64"/>
  <c r="Q302" i="64"/>
  <c r="Q301" i="64"/>
  <c r="Q300" i="64"/>
  <c r="Q299" i="64"/>
  <c r="Q298" i="64"/>
  <c r="Q295" i="64"/>
  <c r="Q294" i="64"/>
  <c r="Q293" i="64"/>
  <c r="Q292" i="64"/>
  <c r="Q291" i="64"/>
  <c r="Q290" i="64"/>
  <c r="Q289" i="64"/>
  <c r="Q288" i="64"/>
  <c r="Q287" i="64"/>
  <c r="Q286" i="64"/>
  <c r="M54" i="64"/>
  <c r="L54" i="64"/>
  <c r="M53" i="64"/>
  <c r="L53" i="64"/>
  <c r="M52" i="64"/>
  <c r="L52" i="64"/>
  <c r="M51" i="64"/>
  <c r="L51" i="64"/>
  <c r="M50" i="64"/>
  <c r="L50" i="64"/>
  <c r="N50" i="64" s="1"/>
  <c r="M49" i="64"/>
  <c r="L49" i="64"/>
  <c r="M48" i="64"/>
  <c r="L48" i="64"/>
  <c r="M47" i="64"/>
  <c r="L47" i="64"/>
  <c r="M46" i="64"/>
  <c r="L46" i="64"/>
  <c r="M45" i="64"/>
  <c r="L45" i="64"/>
  <c r="M41" i="64"/>
  <c r="L41" i="64"/>
  <c r="M40" i="64"/>
  <c r="L40" i="64"/>
  <c r="M39" i="64"/>
  <c r="L39" i="64"/>
  <c r="N39" i="64" s="1"/>
  <c r="M38" i="64"/>
  <c r="L38" i="64"/>
  <c r="M37" i="64"/>
  <c r="L37" i="64"/>
  <c r="M36" i="64"/>
  <c r="L36" i="64"/>
  <c r="M35" i="64"/>
  <c r="L35" i="64"/>
  <c r="M34" i="64"/>
  <c r="L34" i="64"/>
  <c r="M33" i="64"/>
  <c r="L33" i="64"/>
  <c r="M29" i="64"/>
  <c r="L29" i="64"/>
  <c r="M28" i="64"/>
  <c r="L28" i="64"/>
  <c r="M27" i="64"/>
  <c r="L27" i="64"/>
  <c r="M26" i="64"/>
  <c r="L26" i="64"/>
  <c r="M25" i="64"/>
  <c r="L25" i="64"/>
  <c r="M24" i="64"/>
  <c r="L24" i="64"/>
  <c r="M23" i="64"/>
  <c r="L23" i="64"/>
  <c r="M22" i="64"/>
  <c r="L22" i="64"/>
  <c r="M21" i="64"/>
  <c r="L21" i="64"/>
  <c r="L10" i="64"/>
  <c r="M10" i="64"/>
  <c r="L11" i="64"/>
  <c r="M11" i="64"/>
  <c r="L12" i="64"/>
  <c r="M12" i="64"/>
  <c r="L13" i="64"/>
  <c r="M13" i="64"/>
  <c r="L14" i="64"/>
  <c r="M14" i="64"/>
  <c r="L15" i="64"/>
  <c r="M15" i="64"/>
  <c r="L16" i="64"/>
  <c r="M16" i="64"/>
  <c r="L17" i="64"/>
  <c r="M17" i="64"/>
  <c r="M9" i="64"/>
  <c r="L9" i="64"/>
  <c r="J46" i="64"/>
  <c r="Q276" i="64"/>
  <c r="Q275" i="64"/>
  <c r="I54" i="64" s="1"/>
  <c r="F56" i="169" s="1"/>
  <c r="Q274" i="64"/>
  <c r="I53" i="64" s="1"/>
  <c r="Q273" i="64"/>
  <c r="I52" i="64" s="1"/>
  <c r="Q272" i="64"/>
  <c r="I51" i="64" s="1"/>
  <c r="Q271" i="64"/>
  <c r="I50" i="64" s="1"/>
  <c r="F40" i="169" s="1"/>
  <c r="Q270" i="64"/>
  <c r="I49" i="64" s="1"/>
  <c r="F39" i="169" s="1"/>
  <c r="D39" i="172" s="1"/>
  <c r="Q269" i="64"/>
  <c r="I48" i="64" s="1"/>
  <c r="Q268" i="64"/>
  <c r="I47" i="64" s="1"/>
  <c r="Q267" i="64"/>
  <c r="I46" i="64" s="1"/>
  <c r="F27" i="169" s="1"/>
  <c r="Q266" i="64"/>
  <c r="I45" i="64" s="1"/>
  <c r="Q263" i="64"/>
  <c r="Q262" i="64"/>
  <c r="I41" i="64" s="1"/>
  <c r="Q261" i="64"/>
  <c r="I40" i="64" s="1"/>
  <c r="F51" i="169" s="1"/>
  <c r="D51" i="172" s="1"/>
  <c r="Q260" i="64"/>
  <c r="I39" i="64" s="1"/>
  <c r="F47" i="169" s="1"/>
  <c r="D47" i="172" s="1"/>
  <c r="Q259" i="64"/>
  <c r="I38" i="64" s="1"/>
  <c r="Q258" i="64"/>
  <c r="I37" i="64" s="1"/>
  <c r="Q257" i="64"/>
  <c r="I36" i="64" s="1"/>
  <c r="F34" i="169" s="1"/>
  <c r="D34" i="172" s="1"/>
  <c r="Q256" i="64"/>
  <c r="I35" i="64" s="1"/>
  <c r="F30" i="169" s="1"/>
  <c r="D30" i="172" s="1"/>
  <c r="Q255" i="64"/>
  <c r="I34" i="64" s="1"/>
  <c r="F26" i="169" s="1"/>
  <c r="D26" i="172" s="1"/>
  <c r="Q254" i="64"/>
  <c r="I33" i="64" s="1"/>
  <c r="Q251" i="64"/>
  <c r="Q250" i="64"/>
  <c r="I29" i="64" s="1"/>
  <c r="Q249" i="64"/>
  <c r="I28" i="64" s="1"/>
  <c r="F50" i="169" s="1"/>
  <c r="D50" i="172" s="1"/>
  <c r="Q248" i="64"/>
  <c r="I27" i="64" s="1"/>
  <c r="F46" i="169" s="1"/>
  <c r="D46" i="172" s="1"/>
  <c r="Q247" i="64"/>
  <c r="I26" i="64" s="1"/>
  <c r="F42" i="169" s="1"/>
  <c r="D42" i="172" s="1"/>
  <c r="Q246" i="64"/>
  <c r="I25" i="64" s="1"/>
  <c r="Q245" i="64"/>
  <c r="I24" i="64" s="1"/>
  <c r="Q244" i="64"/>
  <c r="I23" i="64" s="1"/>
  <c r="F29" i="169" s="1"/>
  <c r="D29" i="172" s="1"/>
  <c r="Q243" i="64"/>
  <c r="I22" i="64" s="1"/>
  <c r="F25" i="169" s="1"/>
  <c r="D25" i="172" s="1"/>
  <c r="Q242" i="64"/>
  <c r="I21" i="64" s="1"/>
  <c r="F21" i="169" s="1"/>
  <c r="D21" i="172" s="1"/>
  <c r="Q239" i="64"/>
  <c r="Q238" i="64"/>
  <c r="I17" i="64" s="1"/>
  <c r="Q237" i="64"/>
  <c r="Q236" i="64"/>
  <c r="I15" i="64" s="1"/>
  <c r="J15" i="64" s="1"/>
  <c r="Q235" i="64"/>
  <c r="I14" i="64" s="1"/>
  <c r="Q234" i="64"/>
  <c r="I13" i="64" s="1"/>
  <c r="Q233" i="64"/>
  <c r="I12" i="64" s="1"/>
  <c r="Q232" i="64"/>
  <c r="I11" i="64" s="1"/>
  <c r="J11" i="64" s="1"/>
  <c r="Q231" i="64"/>
  <c r="I10" i="64" s="1"/>
  <c r="J10" i="64" s="1"/>
  <c r="Q230" i="64"/>
  <c r="I9" i="64" s="1"/>
  <c r="J9" i="64" s="1"/>
  <c r="I16" i="64"/>
  <c r="Q222" i="64"/>
  <c r="Q221" i="64"/>
  <c r="Q220" i="64"/>
  <c r="G53" i="64" s="1"/>
  <c r="Q219" i="64"/>
  <c r="G52" i="64" s="1"/>
  <c r="Q218" i="64"/>
  <c r="G51" i="64" s="1"/>
  <c r="Q217" i="64"/>
  <c r="G50" i="64" s="1"/>
  <c r="Q216" i="64"/>
  <c r="G49" i="64" s="1"/>
  <c r="Q215" i="64"/>
  <c r="G48" i="64" s="1"/>
  <c r="Q214" i="64"/>
  <c r="G47" i="64" s="1"/>
  <c r="Q213" i="64"/>
  <c r="G46" i="64" s="1"/>
  <c r="Q212" i="64"/>
  <c r="G45" i="64" s="1"/>
  <c r="Q209" i="64"/>
  <c r="Q208" i="64"/>
  <c r="G41" i="64" s="1"/>
  <c r="Q207" i="64"/>
  <c r="G40" i="64" s="1"/>
  <c r="Q206" i="64"/>
  <c r="G39" i="64" s="1"/>
  <c r="Q205" i="64"/>
  <c r="G38" i="64" s="1"/>
  <c r="Q204" i="64"/>
  <c r="G37" i="64" s="1"/>
  <c r="Q203" i="64"/>
  <c r="Q202" i="64"/>
  <c r="G35" i="64" s="1"/>
  <c r="Q201" i="64"/>
  <c r="Q200" i="64"/>
  <c r="Q197" i="64"/>
  <c r="Q196" i="64"/>
  <c r="G29" i="64" s="1"/>
  <c r="Q195" i="64"/>
  <c r="G28" i="64" s="1"/>
  <c r="Q194" i="64"/>
  <c r="G27" i="64" s="1"/>
  <c r="Q193" i="64"/>
  <c r="G26" i="64" s="1"/>
  <c r="Q192" i="64"/>
  <c r="G25" i="64" s="1"/>
  <c r="Q191" i="64"/>
  <c r="G24" i="64" s="1"/>
  <c r="Q190" i="64"/>
  <c r="G23" i="64" s="1"/>
  <c r="Q189" i="64"/>
  <c r="Q188" i="64"/>
  <c r="G21" i="64" s="1"/>
  <c r="Q185" i="64"/>
  <c r="Q184" i="64"/>
  <c r="G17" i="64" s="1"/>
  <c r="Q183" i="64"/>
  <c r="G16" i="64" s="1"/>
  <c r="Q182" i="64"/>
  <c r="G15" i="64" s="1"/>
  <c r="Q181" i="64"/>
  <c r="G14" i="64" s="1"/>
  <c r="Q180" i="64"/>
  <c r="G13" i="64" s="1"/>
  <c r="Q179" i="64"/>
  <c r="G12" i="64" s="1"/>
  <c r="Q178" i="64"/>
  <c r="G11" i="64" s="1"/>
  <c r="Q177" i="64"/>
  <c r="G10" i="64" s="1"/>
  <c r="Q176" i="64"/>
  <c r="G9" i="64" s="1"/>
  <c r="G54" i="64"/>
  <c r="G36" i="64"/>
  <c r="G34" i="64"/>
  <c r="G33" i="64"/>
  <c r="G22" i="64"/>
  <c r="Q167" i="64"/>
  <c r="Q166" i="64"/>
  <c r="F54" i="64" s="1"/>
  <c r="Q165" i="64"/>
  <c r="F53" i="64" s="1"/>
  <c r="Q164" i="64"/>
  <c r="F52" i="64" s="1"/>
  <c r="Q163" i="64"/>
  <c r="F51" i="64" s="1"/>
  <c r="Q162" i="64"/>
  <c r="F50" i="64" s="1"/>
  <c r="Q161" i="64"/>
  <c r="F49" i="64" s="1"/>
  <c r="Q160" i="64"/>
  <c r="F48" i="64" s="1"/>
  <c r="Q159" i="64"/>
  <c r="F47" i="64" s="1"/>
  <c r="Q158" i="64"/>
  <c r="F46" i="64" s="1"/>
  <c r="Q157" i="64"/>
  <c r="F45" i="64" s="1"/>
  <c r="Q154" i="64"/>
  <c r="Q153" i="64"/>
  <c r="F41" i="64" s="1"/>
  <c r="Q152" i="64"/>
  <c r="F40" i="64" s="1"/>
  <c r="Q151" i="64"/>
  <c r="F39" i="64" s="1"/>
  <c r="Q150" i="64"/>
  <c r="F38" i="64" s="1"/>
  <c r="Q149" i="64"/>
  <c r="F37" i="64" s="1"/>
  <c r="Q148" i="64"/>
  <c r="F36" i="64" s="1"/>
  <c r="Q147" i="64"/>
  <c r="F35" i="64" s="1"/>
  <c r="Q146" i="64"/>
  <c r="F34" i="64" s="1"/>
  <c r="Q145" i="64"/>
  <c r="F33" i="64" s="1"/>
  <c r="Q142" i="64"/>
  <c r="Q141" i="64"/>
  <c r="F29" i="64" s="1"/>
  <c r="Q140" i="64"/>
  <c r="F28" i="64" s="1"/>
  <c r="Q139" i="64"/>
  <c r="F27" i="64" s="1"/>
  <c r="Q138" i="64"/>
  <c r="F26" i="64" s="1"/>
  <c r="Q137" i="64"/>
  <c r="F25" i="64" s="1"/>
  <c r="Q136" i="64"/>
  <c r="F24" i="64" s="1"/>
  <c r="Q135" i="64"/>
  <c r="F23" i="64" s="1"/>
  <c r="Q134" i="64"/>
  <c r="F22" i="64" s="1"/>
  <c r="Q133" i="64"/>
  <c r="Q130" i="64"/>
  <c r="Q129" i="64"/>
  <c r="F17" i="64" s="1"/>
  <c r="Q128" i="64"/>
  <c r="F16" i="64" s="1"/>
  <c r="Q127" i="64"/>
  <c r="F15" i="64" s="1"/>
  <c r="Q126" i="64"/>
  <c r="F14" i="64" s="1"/>
  <c r="Q125" i="64"/>
  <c r="F13" i="64" s="1"/>
  <c r="Q124" i="64"/>
  <c r="Q123" i="64"/>
  <c r="F11" i="64" s="1"/>
  <c r="Q122" i="64"/>
  <c r="F10" i="64" s="1"/>
  <c r="F21" i="64"/>
  <c r="F12" i="64"/>
  <c r="Q121" i="64"/>
  <c r="F9" i="64" s="1"/>
  <c r="E25" i="64"/>
  <c r="Q112" i="64"/>
  <c r="Q111" i="64"/>
  <c r="E54" i="64" s="1"/>
  <c r="Q110" i="64"/>
  <c r="E53" i="64" s="1"/>
  <c r="Q109" i="64"/>
  <c r="E52" i="64" s="1"/>
  <c r="Q108" i="64"/>
  <c r="E51" i="64" s="1"/>
  <c r="Q107" i="64"/>
  <c r="E50" i="64" s="1"/>
  <c r="Q106" i="64"/>
  <c r="E49" i="64" s="1"/>
  <c r="Q105" i="64"/>
  <c r="E48" i="64" s="1"/>
  <c r="Q104" i="64"/>
  <c r="E47" i="64" s="1"/>
  <c r="Q103" i="64"/>
  <c r="E46" i="64" s="1"/>
  <c r="Q102" i="64"/>
  <c r="E45" i="64" s="1"/>
  <c r="Q101" i="64"/>
  <c r="Q99" i="64"/>
  <c r="Q98" i="64"/>
  <c r="E41" i="64" s="1"/>
  <c r="Q97" i="64"/>
  <c r="E40" i="64" s="1"/>
  <c r="Q96" i="64"/>
  <c r="E39" i="64" s="1"/>
  <c r="Q95" i="64"/>
  <c r="E38" i="64" s="1"/>
  <c r="Q94" i="64"/>
  <c r="E37" i="64" s="1"/>
  <c r="Q93" i="64"/>
  <c r="E36" i="64" s="1"/>
  <c r="Q92" i="64"/>
  <c r="E35" i="64" s="1"/>
  <c r="Q91" i="64"/>
  <c r="E34" i="64" s="1"/>
  <c r="Q90" i="64"/>
  <c r="E33" i="64" s="1"/>
  <c r="Q79" i="64"/>
  <c r="E22" i="64" s="1"/>
  <c r="Q80" i="64"/>
  <c r="E23" i="64" s="1"/>
  <c r="Q81" i="64"/>
  <c r="E24" i="64" s="1"/>
  <c r="Q82" i="64"/>
  <c r="Q83" i="64"/>
  <c r="E26" i="64" s="1"/>
  <c r="Q84" i="64"/>
  <c r="E27" i="64" s="1"/>
  <c r="Q85" i="64"/>
  <c r="E28" i="64" s="1"/>
  <c r="Q86" i="64"/>
  <c r="E29" i="64" s="1"/>
  <c r="Q87" i="64"/>
  <c r="Q78" i="64"/>
  <c r="E21" i="64" s="1"/>
  <c r="Q67" i="64"/>
  <c r="E10" i="64" s="1"/>
  <c r="Q68" i="64"/>
  <c r="E11" i="64" s="1"/>
  <c r="Q69" i="64"/>
  <c r="E12" i="64" s="1"/>
  <c r="Q70" i="64"/>
  <c r="E13" i="64" s="1"/>
  <c r="Q71" i="64"/>
  <c r="E14" i="64" s="1"/>
  <c r="Q72" i="64"/>
  <c r="E15" i="64" s="1"/>
  <c r="Q73" i="64"/>
  <c r="E16" i="64" s="1"/>
  <c r="Q74" i="64"/>
  <c r="E17" i="64" s="1"/>
  <c r="Q75" i="64"/>
  <c r="Q66" i="64"/>
  <c r="E9" i="64" s="1"/>
  <c r="H19" i="121"/>
  <c r="H31" i="121"/>
  <c r="H43" i="121"/>
  <c r="H56" i="121"/>
  <c r="E43" i="121"/>
  <c r="F43" i="121"/>
  <c r="G43" i="121"/>
  <c r="I43" i="121"/>
  <c r="J43" i="121"/>
  <c r="K43" i="121"/>
  <c r="L43" i="121"/>
  <c r="M43" i="121"/>
  <c r="N43" i="121"/>
  <c r="E56" i="121"/>
  <c r="F56" i="121"/>
  <c r="G56" i="121"/>
  <c r="I56" i="121"/>
  <c r="J56" i="121"/>
  <c r="K56" i="121"/>
  <c r="L56" i="121"/>
  <c r="M56" i="121"/>
  <c r="N56" i="121"/>
  <c r="F24" i="172"/>
  <c r="H24" i="172"/>
  <c r="G25" i="172"/>
  <c r="E26" i="172"/>
  <c r="F26" i="172"/>
  <c r="G26" i="172"/>
  <c r="H26" i="172"/>
  <c r="K26" i="172"/>
  <c r="M26" i="172"/>
  <c r="E28" i="172"/>
  <c r="G28" i="172"/>
  <c r="E29" i="172"/>
  <c r="F29" i="172"/>
  <c r="H29" i="172"/>
  <c r="E30" i="172"/>
  <c r="G30" i="172"/>
  <c r="H30" i="172"/>
  <c r="E32" i="172"/>
  <c r="G32" i="172"/>
  <c r="H32" i="172"/>
  <c r="M32" i="172"/>
  <c r="E33" i="172"/>
  <c r="K33" i="172"/>
  <c r="F34" i="172"/>
  <c r="H34" i="172"/>
  <c r="E36" i="172"/>
  <c r="E37" i="172"/>
  <c r="G37" i="172"/>
  <c r="H37" i="172"/>
  <c r="L37" i="172"/>
  <c r="M37" i="172"/>
  <c r="F38" i="172"/>
  <c r="G38" i="172"/>
  <c r="E39" i="172"/>
  <c r="H39" i="172"/>
  <c r="F41" i="172"/>
  <c r="G42" i="172"/>
  <c r="M42" i="172"/>
  <c r="F43" i="172"/>
  <c r="G43" i="172"/>
  <c r="H43" i="172"/>
  <c r="E45" i="172"/>
  <c r="F45" i="172"/>
  <c r="G45" i="172"/>
  <c r="E46" i="172"/>
  <c r="F46" i="172"/>
  <c r="H46" i="172"/>
  <c r="F47" i="172"/>
  <c r="G47" i="172"/>
  <c r="H47" i="172"/>
  <c r="E49" i="172"/>
  <c r="G49" i="172"/>
  <c r="H49" i="172"/>
  <c r="E50" i="172"/>
  <c r="F50" i="172"/>
  <c r="H50" i="172"/>
  <c r="F51" i="172"/>
  <c r="H51" i="172"/>
  <c r="F53" i="172"/>
  <c r="H53" i="172"/>
  <c r="E54" i="172"/>
  <c r="F54" i="172"/>
  <c r="E55" i="172"/>
  <c r="F55" i="172"/>
  <c r="H11" i="172"/>
  <c r="L11" i="172"/>
  <c r="E12" i="172"/>
  <c r="G12" i="172"/>
  <c r="H12" i="172"/>
  <c r="K12" i="172"/>
  <c r="M12" i="172"/>
  <c r="F13" i="172"/>
  <c r="G13" i="172"/>
  <c r="H13" i="172"/>
  <c r="F14" i="172"/>
  <c r="G14" i="172"/>
  <c r="H14" i="172"/>
  <c r="K14" i="172"/>
  <c r="L14" i="172"/>
  <c r="M14" i="172"/>
  <c r="F15" i="172"/>
  <c r="G15" i="172"/>
  <c r="H15" i="172"/>
  <c r="K15" i="172"/>
  <c r="L15" i="172"/>
  <c r="M15" i="172"/>
  <c r="E16" i="172"/>
  <c r="F16" i="172"/>
  <c r="G16" i="172"/>
  <c r="H16" i="172"/>
  <c r="E17" i="172"/>
  <c r="F17" i="172"/>
  <c r="G17" i="172"/>
  <c r="H17" i="172"/>
  <c r="K17" i="172"/>
  <c r="L17" i="172"/>
  <c r="M17" i="172"/>
  <c r="Q55" i="154" l="1"/>
  <c r="H89" i="134"/>
  <c r="F89" i="135"/>
  <c r="M178" i="155"/>
  <c r="J55" i="155"/>
  <c r="J90" i="155" s="1"/>
  <c r="K89" i="145"/>
  <c r="K89" i="141"/>
  <c r="M55" i="156"/>
  <c r="M90" i="156" s="1"/>
  <c r="M55" i="148"/>
  <c r="G30" i="155"/>
  <c r="O46" i="175"/>
  <c r="N88" i="125"/>
  <c r="M88" i="125"/>
  <c r="P55" i="157"/>
  <c r="N178" i="155"/>
  <c r="P30" i="154"/>
  <c r="I266" i="154"/>
  <c r="M30" i="154"/>
  <c r="O15" i="171"/>
  <c r="F30" i="157"/>
  <c r="L55" i="157"/>
  <c r="O17" i="171"/>
  <c r="N13" i="64"/>
  <c r="AC14" i="159" s="1"/>
  <c r="D14" i="162" s="1"/>
  <c r="N50" i="123"/>
  <c r="N55" i="156"/>
  <c r="F266" i="149"/>
  <c r="P266" i="155"/>
  <c r="N46" i="64"/>
  <c r="N33" i="123"/>
  <c r="N47" i="123"/>
  <c r="N51" i="123"/>
  <c r="Q206" i="148"/>
  <c r="O89" i="136"/>
  <c r="L266" i="154"/>
  <c r="G178" i="148"/>
  <c r="K55" i="156"/>
  <c r="O55" i="154"/>
  <c r="H266" i="148"/>
  <c r="O15" i="169"/>
  <c r="M266" i="156"/>
  <c r="P55" i="155"/>
  <c r="L29" i="147"/>
  <c r="N11" i="123"/>
  <c r="N90" i="146"/>
  <c r="M44" i="104" s="1"/>
  <c r="O29" i="169"/>
  <c r="E29" i="147"/>
  <c r="G266" i="154"/>
  <c r="L89" i="147"/>
  <c r="N21" i="123"/>
  <c r="O50" i="175"/>
  <c r="E90" i="155"/>
  <c r="E90" i="156"/>
  <c r="M30" i="148"/>
  <c r="E88" i="139"/>
  <c r="I29" i="124"/>
  <c r="K29" i="124" s="1"/>
  <c r="P266" i="149"/>
  <c r="P29" i="147"/>
  <c r="P89" i="147" s="1"/>
  <c r="H55" i="154"/>
  <c r="M29" i="147"/>
  <c r="M89" i="147" s="1"/>
  <c r="O55" i="175"/>
  <c r="T89" i="136"/>
  <c r="J178" i="155"/>
  <c r="K89" i="143"/>
  <c r="J89" i="145"/>
  <c r="F89" i="131"/>
  <c r="F55" i="148"/>
  <c r="F90" i="148" s="1"/>
  <c r="O48" i="169"/>
  <c r="O54" i="169"/>
  <c r="O27" i="175"/>
  <c r="K50" i="171"/>
  <c r="K49" i="172" s="1"/>
  <c r="K89" i="133"/>
  <c r="N266" i="157"/>
  <c r="L55" i="156"/>
  <c r="K55" i="157"/>
  <c r="H178" i="156"/>
  <c r="F266" i="155"/>
  <c r="O30" i="154"/>
  <c r="P89" i="136"/>
  <c r="K178" i="149"/>
  <c r="H178" i="154"/>
  <c r="J178" i="148"/>
  <c r="N25" i="122"/>
  <c r="K28" i="124"/>
  <c r="L90" i="148"/>
  <c r="O37" i="175"/>
  <c r="J266" i="157"/>
  <c r="I30" i="157"/>
  <c r="E266" i="149"/>
  <c r="I89" i="147"/>
  <c r="L30" i="154"/>
  <c r="L90" i="154" s="1"/>
  <c r="J30" i="149"/>
  <c r="K153" i="146"/>
  <c r="G178" i="149"/>
  <c r="F178" i="149"/>
  <c r="I89" i="140"/>
  <c r="N9" i="64"/>
  <c r="N41" i="64"/>
  <c r="N11" i="122"/>
  <c r="N29" i="122"/>
  <c r="N10" i="123"/>
  <c r="N12" i="123"/>
  <c r="N14" i="123"/>
  <c r="N23" i="123"/>
  <c r="O31" i="175"/>
  <c r="O46" i="170"/>
  <c r="I266" i="156"/>
  <c r="F55" i="157"/>
  <c r="F90" i="157" s="1"/>
  <c r="L30" i="157"/>
  <c r="G266" i="156"/>
  <c r="H30" i="156"/>
  <c r="O55" i="155"/>
  <c r="F178" i="154"/>
  <c r="G30" i="154"/>
  <c r="L266" i="155"/>
  <c r="R88" i="125"/>
  <c r="J90" i="148"/>
  <c r="H89" i="135"/>
  <c r="I88" i="125"/>
  <c r="F88" i="139"/>
  <c r="L89" i="142"/>
  <c r="O29" i="147"/>
  <c r="K89" i="136"/>
  <c r="L89" i="135"/>
  <c r="O178" i="154"/>
  <c r="H266" i="155"/>
  <c r="N34" i="64"/>
  <c r="N22" i="122"/>
  <c r="N51" i="122"/>
  <c r="N46" i="123"/>
  <c r="P55" i="148"/>
  <c r="O46" i="169"/>
  <c r="O51" i="169"/>
  <c r="O38" i="171"/>
  <c r="U54" i="132"/>
  <c r="L54" i="124" s="1"/>
  <c r="I89" i="135"/>
  <c r="K178" i="154"/>
  <c r="G178" i="154"/>
  <c r="G89" i="136"/>
  <c r="N28" i="122"/>
  <c r="K80" i="124"/>
  <c r="G90" i="154"/>
  <c r="I90" i="156"/>
  <c r="O15" i="175"/>
  <c r="F89" i="143"/>
  <c r="F89" i="140"/>
  <c r="N23" i="122"/>
  <c r="N36" i="122"/>
  <c r="N15" i="123"/>
  <c r="K88" i="124"/>
  <c r="N90" i="157"/>
  <c r="O34" i="175"/>
  <c r="K42" i="171"/>
  <c r="K41" i="172" s="1"/>
  <c r="E89" i="131"/>
  <c r="K266" i="156"/>
  <c r="G55" i="155"/>
  <c r="G90" i="155" s="1"/>
  <c r="L55" i="155"/>
  <c r="E55" i="149"/>
  <c r="O33" i="175"/>
  <c r="S89" i="132"/>
  <c r="O25" i="169"/>
  <c r="O13" i="175"/>
  <c r="K37" i="172"/>
  <c r="N37" i="172" s="1"/>
  <c r="O17" i="169"/>
  <c r="J29" i="124"/>
  <c r="F266" i="154"/>
  <c r="H89" i="140"/>
  <c r="O54" i="147"/>
  <c r="O89" i="147" s="1"/>
  <c r="E53" i="172"/>
  <c r="I53" i="172" s="1"/>
  <c r="J53" i="172" s="1"/>
  <c r="J50" i="64"/>
  <c r="N48" i="123"/>
  <c r="N55" i="148"/>
  <c r="P89" i="135"/>
  <c r="E89" i="136"/>
  <c r="J89" i="131"/>
  <c r="H30" i="157"/>
  <c r="H90" i="157" s="1"/>
  <c r="P55" i="149"/>
  <c r="L89" i="143"/>
  <c r="J54" i="64"/>
  <c r="N47" i="64"/>
  <c r="F31" i="175" s="1"/>
  <c r="N42" i="122"/>
  <c r="K29" i="147"/>
  <c r="F89" i="142"/>
  <c r="N178" i="157"/>
  <c r="L55" i="149"/>
  <c r="L90" i="149" s="1"/>
  <c r="K147" i="146"/>
  <c r="N34" i="122"/>
  <c r="E30" i="148"/>
  <c r="E90" i="148" s="1"/>
  <c r="J178" i="156"/>
  <c r="L30" i="156"/>
  <c r="L90" i="156" s="1"/>
  <c r="G30" i="157"/>
  <c r="G90" i="157" s="1"/>
  <c r="F55" i="156"/>
  <c r="E55" i="154"/>
  <c r="K230" i="146"/>
  <c r="F12" i="172"/>
  <c r="L46" i="124"/>
  <c r="O26" i="175"/>
  <c r="N89" i="133"/>
  <c r="M89" i="136"/>
  <c r="G55" i="156"/>
  <c r="L89" i="132"/>
  <c r="I178" i="154"/>
  <c r="N30" i="154"/>
  <c r="N90" i="154" s="1"/>
  <c r="J176" i="147"/>
  <c r="I89" i="144"/>
  <c r="N54" i="147"/>
  <c r="F29" i="147"/>
  <c r="F89" i="147" s="1"/>
  <c r="N33" i="64"/>
  <c r="N16" i="122"/>
  <c r="N18" i="122"/>
  <c r="N27" i="122"/>
  <c r="N16" i="123"/>
  <c r="J54" i="124"/>
  <c r="Q206" i="154"/>
  <c r="M206" i="146" s="1"/>
  <c r="N90" i="155"/>
  <c r="J89" i="133"/>
  <c r="Q88" i="125"/>
  <c r="P178" i="157"/>
  <c r="M178" i="148"/>
  <c r="H89" i="142"/>
  <c r="I45" i="172"/>
  <c r="J45" i="172" s="1"/>
  <c r="N17" i="64"/>
  <c r="AC18" i="159" s="1"/>
  <c r="D18" i="162" s="1"/>
  <c r="I30" i="148"/>
  <c r="I90" i="148" s="1"/>
  <c r="F90" i="149"/>
  <c r="O30" i="175"/>
  <c r="O29" i="170"/>
  <c r="O16" i="169"/>
  <c r="L178" i="157"/>
  <c r="H263" i="147"/>
  <c r="F89" i="141"/>
  <c r="R89" i="131"/>
  <c r="J89" i="124" s="1"/>
  <c r="F178" i="148"/>
  <c r="N11" i="64"/>
  <c r="AC12" i="159" s="1"/>
  <c r="D12" i="162" s="1"/>
  <c r="N30" i="122"/>
  <c r="N9" i="123"/>
  <c r="N41" i="123"/>
  <c r="O39" i="175"/>
  <c r="G55" i="157"/>
  <c r="H55" i="156"/>
  <c r="I55" i="155"/>
  <c r="I90" i="155" s="1"/>
  <c r="M55" i="157"/>
  <c r="M90" i="157" s="1"/>
  <c r="O266" i="156"/>
  <c r="P30" i="156"/>
  <c r="N178" i="154"/>
  <c r="N266" i="154"/>
  <c r="M88" i="139"/>
  <c r="O43" i="170"/>
  <c r="F23" i="169"/>
  <c r="J45" i="64"/>
  <c r="F52" i="169"/>
  <c r="J53" i="64"/>
  <c r="N17" i="172"/>
  <c r="I39" i="172"/>
  <c r="J39" i="172" s="1"/>
  <c r="N14" i="64"/>
  <c r="AC15" i="159" s="1"/>
  <c r="D15" i="162" s="1"/>
  <c r="N12" i="64"/>
  <c r="AC13" i="159" s="1"/>
  <c r="D13" i="162" s="1"/>
  <c r="N22" i="64"/>
  <c r="N24" i="64"/>
  <c r="AC34" i="159" s="1"/>
  <c r="N26" i="64"/>
  <c r="F42" i="175" s="1"/>
  <c r="N28" i="64"/>
  <c r="AC51" i="159" s="1"/>
  <c r="N40" i="64"/>
  <c r="F51" i="175" s="1"/>
  <c r="N45" i="64"/>
  <c r="N51" i="64"/>
  <c r="N53" i="64"/>
  <c r="AC53" i="159" s="1"/>
  <c r="N9" i="122"/>
  <c r="N24" i="122"/>
  <c r="N35" i="122"/>
  <c r="N13" i="123"/>
  <c r="N28" i="123"/>
  <c r="N35" i="123"/>
  <c r="N45" i="123"/>
  <c r="N49" i="123"/>
  <c r="N52" i="123"/>
  <c r="K19" i="124"/>
  <c r="K53" i="124"/>
  <c r="O14" i="171"/>
  <c r="O52" i="170"/>
  <c r="J35" i="64"/>
  <c r="J49" i="64"/>
  <c r="N29" i="64"/>
  <c r="N37" i="64"/>
  <c r="F38" i="175" s="1"/>
  <c r="N10" i="122"/>
  <c r="N12" i="122"/>
  <c r="N38" i="122"/>
  <c r="N41" i="122"/>
  <c r="N53" i="122"/>
  <c r="N24" i="123"/>
  <c r="N29" i="123"/>
  <c r="N34" i="123"/>
  <c r="N36" i="123"/>
  <c r="N37" i="123"/>
  <c r="N40" i="123"/>
  <c r="N53" i="123"/>
  <c r="K64" i="124"/>
  <c r="O90" i="155"/>
  <c r="O90" i="154"/>
  <c r="K90" i="149"/>
  <c r="I16" i="172"/>
  <c r="J39" i="64"/>
  <c r="K46" i="124"/>
  <c r="O90" i="148"/>
  <c r="F90" i="154"/>
  <c r="N28" i="124"/>
  <c r="U29" i="134"/>
  <c r="N90" i="156"/>
  <c r="G90" i="156"/>
  <c r="J266" i="148"/>
  <c r="M48" i="171"/>
  <c r="M47" i="172" s="1"/>
  <c r="N48" i="171"/>
  <c r="L48" i="171"/>
  <c r="M54" i="171"/>
  <c r="M53" i="172" s="1"/>
  <c r="L54" i="171"/>
  <c r="K54" i="171"/>
  <c r="K53" i="172" s="1"/>
  <c r="N54" i="171"/>
  <c r="T88" i="125"/>
  <c r="Q231" i="155"/>
  <c r="N231" i="146" s="1"/>
  <c r="N223" i="146"/>
  <c r="U54" i="133"/>
  <c r="M54" i="124" s="1"/>
  <c r="O33" i="169"/>
  <c r="O40" i="169"/>
  <c r="O47" i="169"/>
  <c r="O44" i="175"/>
  <c r="O48" i="175"/>
  <c r="O15" i="170"/>
  <c r="O30" i="170"/>
  <c r="O39" i="170"/>
  <c r="O13" i="169"/>
  <c r="O40" i="175"/>
  <c r="T89" i="135"/>
  <c r="U54" i="134"/>
  <c r="N54" i="124" s="1"/>
  <c r="O51" i="170"/>
  <c r="M89" i="135"/>
  <c r="H266" i="146"/>
  <c r="G89" i="133"/>
  <c r="P30" i="157"/>
  <c r="P90" i="157" s="1"/>
  <c r="J266" i="155"/>
  <c r="E178" i="155"/>
  <c r="I55" i="154"/>
  <c r="I90" i="154" s="1"/>
  <c r="Q231" i="149"/>
  <c r="Q266" i="149" s="1"/>
  <c r="I55" i="149"/>
  <c r="L263" i="147"/>
  <c r="P176" i="147"/>
  <c r="H178" i="146"/>
  <c r="O89" i="145"/>
  <c r="G89" i="144"/>
  <c r="O89" i="143"/>
  <c r="G89" i="142"/>
  <c r="O89" i="141"/>
  <c r="G89" i="140"/>
  <c r="N89" i="145"/>
  <c r="F89" i="144"/>
  <c r="J89" i="143"/>
  <c r="N89" i="142"/>
  <c r="J89" i="141"/>
  <c r="N89" i="140"/>
  <c r="M266" i="155"/>
  <c r="J178" i="154"/>
  <c r="H55" i="149"/>
  <c r="H90" i="149" s="1"/>
  <c r="N30" i="149"/>
  <c r="N90" i="149" s="1"/>
  <c r="K178" i="155"/>
  <c r="P178" i="154"/>
  <c r="H90" i="154"/>
  <c r="J30" i="154"/>
  <c r="J90" i="154" s="1"/>
  <c r="E30" i="154"/>
  <c r="E90" i="154" s="1"/>
  <c r="K266" i="149"/>
  <c r="J90" i="149"/>
  <c r="J263" i="147"/>
  <c r="F263" i="147"/>
  <c r="N176" i="147"/>
  <c r="E89" i="145"/>
  <c r="M89" i="144"/>
  <c r="J266" i="154"/>
  <c r="N178" i="149"/>
  <c r="J178" i="149"/>
  <c r="G30" i="148"/>
  <c r="G90" i="148" s="1"/>
  <c r="E89" i="142"/>
  <c r="M89" i="141"/>
  <c r="E89" i="140"/>
  <c r="L89" i="141"/>
  <c r="N266" i="148"/>
  <c r="K142" i="146"/>
  <c r="O48" i="170"/>
  <c r="O42" i="169"/>
  <c r="O26" i="170"/>
  <c r="O12" i="171"/>
  <c r="O14" i="169"/>
  <c r="I46" i="172"/>
  <c r="J46" i="172" s="1"/>
  <c r="O51" i="175"/>
  <c r="O11" i="169"/>
  <c r="I89" i="136"/>
  <c r="H178" i="157"/>
  <c r="N178" i="156"/>
  <c r="G178" i="155"/>
  <c r="M90" i="155"/>
  <c r="M266" i="157"/>
  <c r="P266" i="157"/>
  <c r="I55" i="157"/>
  <c r="I90" i="157" s="1"/>
  <c r="K30" i="154"/>
  <c r="K90" i="154" s="1"/>
  <c r="G89" i="145"/>
  <c r="O89" i="144"/>
  <c r="G89" i="143"/>
  <c r="P178" i="149"/>
  <c r="P90" i="149"/>
  <c r="K241" i="146"/>
  <c r="O263" i="147"/>
  <c r="K263" i="147"/>
  <c r="G176" i="147"/>
  <c r="E178" i="146"/>
  <c r="J89" i="142"/>
  <c r="J89" i="140"/>
  <c r="L89" i="136"/>
  <c r="F266" i="156"/>
  <c r="K178" i="156"/>
  <c r="P89" i="144"/>
  <c r="L178" i="154"/>
  <c r="M263" i="147"/>
  <c r="O35" i="175"/>
  <c r="O13" i="170"/>
  <c r="O44" i="170"/>
  <c r="O14" i="175"/>
  <c r="O55" i="170"/>
  <c r="O11" i="175"/>
  <c r="O17" i="175"/>
  <c r="F266" i="157"/>
  <c r="O55" i="156"/>
  <c r="O90" i="156" s="1"/>
  <c r="K177" i="146"/>
  <c r="K196" i="146"/>
  <c r="P89" i="141"/>
  <c r="O33" i="170"/>
  <c r="F33" i="169"/>
  <c r="D33" i="172" s="1"/>
  <c r="J24" i="64"/>
  <c r="F43" i="169"/>
  <c r="D43" i="172" s="1"/>
  <c r="J38" i="64"/>
  <c r="F22" i="169"/>
  <c r="D22" i="172" s="1"/>
  <c r="J33" i="64"/>
  <c r="F38" i="169"/>
  <c r="D38" i="172" s="1"/>
  <c r="J37" i="64"/>
  <c r="F13" i="171"/>
  <c r="F13" i="170"/>
  <c r="F37" i="169"/>
  <c r="D37" i="172" s="1"/>
  <c r="J25" i="64"/>
  <c r="F44" i="169"/>
  <c r="J51" i="64"/>
  <c r="AC48" i="159"/>
  <c r="F47" i="175"/>
  <c r="F15" i="171"/>
  <c r="F15" i="170"/>
  <c r="F31" i="169"/>
  <c r="J47" i="64"/>
  <c r="J27" i="64"/>
  <c r="F54" i="175"/>
  <c r="AC55" i="159"/>
  <c r="F55" i="175"/>
  <c r="AC56" i="159"/>
  <c r="F14" i="171"/>
  <c r="F14" i="170"/>
  <c r="Q55" i="156"/>
  <c r="O142" i="146"/>
  <c r="I36" i="172"/>
  <c r="J36" i="172" s="1"/>
  <c r="F35" i="169"/>
  <c r="J48" i="64"/>
  <c r="F48" i="169"/>
  <c r="J52" i="64"/>
  <c r="I54" i="124"/>
  <c r="K54" i="124" s="1"/>
  <c r="N89" i="131"/>
  <c r="Q47" i="154"/>
  <c r="M235" i="146"/>
  <c r="L241" i="146"/>
  <c r="L153" i="146"/>
  <c r="I55" i="172"/>
  <c r="J34" i="64"/>
  <c r="F50" i="175"/>
  <c r="L90" i="157"/>
  <c r="O33" i="171"/>
  <c r="K32" i="172"/>
  <c r="N32" i="172" s="1"/>
  <c r="O32" i="172" s="1"/>
  <c r="L53" i="172"/>
  <c r="F37" i="172"/>
  <c r="I37" i="172" s="1"/>
  <c r="O38" i="170"/>
  <c r="K36" i="172"/>
  <c r="O27" i="171"/>
  <c r="O25" i="170"/>
  <c r="E24" i="172"/>
  <c r="O42" i="170"/>
  <c r="P142" i="146"/>
  <c r="Q55" i="157"/>
  <c r="Q59" i="156"/>
  <c r="O261" i="146"/>
  <c r="H90" i="156"/>
  <c r="H89" i="143"/>
  <c r="F17" i="175"/>
  <c r="F17" i="169"/>
  <c r="D17" i="172" s="1"/>
  <c r="J17" i="64"/>
  <c r="F13" i="175"/>
  <c r="F13" i="169"/>
  <c r="D13" i="172" s="1"/>
  <c r="J13" i="64"/>
  <c r="F55" i="169"/>
  <c r="D55" i="172" s="1"/>
  <c r="J41" i="64"/>
  <c r="AC28" i="159"/>
  <c r="F27" i="175"/>
  <c r="F11" i="171"/>
  <c r="F11" i="170"/>
  <c r="F17" i="171"/>
  <c r="F17" i="170"/>
  <c r="F14" i="175"/>
  <c r="F14" i="169"/>
  <c r="D14" i="172" s="1"/>
  <c r="J28" i="64"/>
  <c r="AC27" i="159"/>
  <c r="F26" i="175"/>
  <c r="Q206" i="157"/>
  <c r="P205" i="146"/>
  <c r="K52" i="171"/>
  <c r="K51" i="172" s="1"/>
  <c r="L52" i="171"/>
  <c r="M52" i="171"/>
  <c r="M51" i="172" s="1"/>
  <c r="N52" i="171"/>
  <c r="M26" i="171"/>
  <c r="M25" i="172" s="1"/>
  <c r="N26" i="171"/>
  <c r="K26" i="171"/>
  <c r="Q231" i="154"/>
  <c r="M231" i="146" s="1"/>
  <c r="M223" i="146"/>
  <c r="K90" i="156"/>
  <c r="H30" i="155"/>
  <c r="H90" i="155" s="1"/>
  <c r="F12" i="175"/>
  <c r="F12" i="169"/>
  <c r="D12" i="172" s="1"/>
  <c r="J12" i="64"/>
  <c r="F54" i="169"/>
  <c r="D54" i="172" s="1"/>
  <c r="J29" i="64"/>
  <c r="J23" i="64"/>
  <c r="F25" i="175"/>
  <c r="AC26" i="159"/>
  <c r="AC43" i="159"/>
  <c r="D43" i="162" s="1"/>
  <c r="F40" i="175"/>
  <c r="AC41" i="159"/>
  <c r="D41" i="162" s="1"/>
  <c r="K58" i="124"/>
  <c r="N89" i="147"/>
  <c r="I51" i="172"/>
  <c r="J51" i="172" s="1"/>
  <c r="F16" i="175"/>
  <c r="F16" i="169"/>
  <c r="D16" i="172" s="1"/>
  <c r="J16" i="64"/>
  <c r="J14" i="64"/>
  <c r="N10" i="64"/>
  <c r="N49" i="64"/>
  <c r="F44" i="175"/>
  <c r="AC45" i="159"/>
  <c r="F16" i="171"/>
  <c r="F16" i="170"/>
  <c r="F12" i="171"/>
  <c r="F12" i="170"/>
  <c r="N17" i="122"/>
  <c r="N50" i="122"/>
  <c r="Q206" i="155"/>
  <c r="N205" i="146"/>
  <c r="O34" i="169"/>
  <c r="O11" i="171"/>
  <c r="K11" i="172"/>
  <c r="N11" i="172" s="1"/>
  <c r="N13" i="172"/>
  <c r="I54" i="172"/>
  <c r="M44" i="171"/>
  <c r="M43" i="172" s="1"/>
  <c r="N44" i="171"/>
  <c r="K44" i="171"/>
  <c r="K43" i="172" s="1"/>
  <c r="L44" i="171"/>
  <c r="L29" i="171"/>
  <c r="L28" i="172" s="1"/>
  <c r="M29" i="171"/>
  <c r="M28" i="172" s="1"/>
  <c r="N29" i="171"/>
  <c r="K29" i="171"/>
  <c r="O14" i="170"/>
  <c r="E14" i="172"/>
  <c r="I14" i="172" s="1"/>
  <c r="O56" i="175"/>
  <c r="M46" i="171"/>
  <c r="M45" i="172" s="1"/>
  <c r="N46" i="171"/>
  <c r="L46" i="171"/>
  <c r="L45" i="172" s="1"/>
  <c r="K46" i="171"/>
  <c r="K35" i="171"/>
  <c r="M35" i="171"/>
  <c r="M34" i="172" s="1"/>
  <c r="N35" i="171"/>
  <c r="L35" i="171"/>
  <c r="L34" i="172" s="1"/>
  <c r="M30" i="171"/>
  <c r="M29" i="172" s="1"/>
  <c r="N30" i="171"/>
  <c r="L30" i="171"/>
  <c r="L29" i="172" s="1"/>
  <c r="K30" i="171"/>
  <c r="O12" i="175"/>
  <c r="T89" i="132"/>
  <c r="I178" i="155"/>
  <c r="I206" i="146"/>
  <c r="I118" i="146"/>
  <c r="O34" i="170"/>
  <c r="F33" i="172"/>
  <c r="I33" i="172" s="1"/>
  <c r="M90" i="148"/>
  <c r="I30" i="149"/>
  <c r="I231" i="146"/>
  <c r="I143" i="146"/>
  <c r="K84" i="124"/>
  <c r="E44" i="104"/>
  <c r="F44" i="104" s="1"/>
  <c r="H89" i="147"/>
  <c r="G89" i="147"/>
  <c r="H55" i="148"/>
  <c r="H90" i="148" s="1"/>
  <c r="Q231" i="148"/>
  <c r="Q30" i="149"/>
  <c r="L205" i="146"/>
  <c r="L117" i="146"/>
  <c r="O90" i="149"/>
  <c r="P90" i="154"/>
  <c r="Q30" i="155"/>
  <c r="N117" i="146"/>
  <c r="K90" i="155"/>
  <c r="Q206" i="156"/>
  <c r="O205" i="146"/>
  <c r="E178" i="157"/>
  <c r="O39" i="169"/>
  <c r="O52" i="175"/>
  <c r="O43" i="171"/>
  <c r="O13" i="171"/>
  <c r="O37" i="170"/>
  <c r="M34" i="171"/>
  <c r="M33" i="172" s="1"/>
  <c r="N34" i="171"/>
  <c r="L37" i="171"/>
  <c r="L36" i="172" s="1"/>
  <c r="M37" i="171"/>
  <c r="M36" i="172" s="1"/>
  <c r="N37" i="171"/>
  <c r="N31" i="171"/>
  <c r="K31" i="171"/>
  <c r="K30" i="172" s="1"/>
  <c r="M31" i="171"/>
  <c r="M30" i="172" s="1"/>
  <c r="L34" i="171"/>
  <c r="L56" i="171"/>
  <c r="M56" i="171"/>
  <c r="M55" i="172" s="1"/>
  <c r="N56" i="171"/>
  <c r="K56" i="171"/>
  <c r="K55" i="172" s="1"/>
  <c r="M51" i="171"/>
  <c r="M50" i="172" s="1"/>
  <c r="N51" i="171"/>
  <c r="K51" i="171"/>
  <c r="K50" i="172" s="1"/>
  <c r="O40" i="170"/>
  <c r="L40" i="171"/>
  <c r="M40" i="171"/>
  <c r="M39" i="172" s="1"/>
  <c r="N40" i="171"/>
  <c r="K40" i="171"/>
  <c r="K39" i="172" s="1"/>
  <c r="U29" i="132"/>
  <c r="L29" i="124" s="1"/>
  <c r="Q143" i="157"/>
  <c r="P143" i="146" s="1"/>
  <c r="P135" i="146"/>
  <c r="J30" i="156"/>
  <c r="J90" i="156" s="1"/>
  <c r="Q47" i="155"/>
  <c r="N235" i="146"/>
  <c r="Q59" i="154"/>
  <c r="M261" i="146"/>
  <c r="L235" i="146"/>
  <c r="L147" i="146"/>
  <c r="L223" i="146"/>
  <c r="L135" i="146"/>
  <c r="L196" i="146"/>
  <c r="L108" i="146"/>
  <c r="K117" i="146"/>
  <c r="L89" i="145"/>
  <c r="L89" i="144"/>
  <c r="J231" i="146"/>
  <c r="J143" i="146"/>
  <c r="I47" i="172"/>
  <c r="J47" i="172" s="1"/>
  <c r="F11" i="175"/>
  <c r="F11" i="169"/>
  <c r="D11" i="172" s="1"/>
  <c r="F15" i="175"/>
  <c r="F15" i="169"/>
  <c r="D15" i="172" s="1"/>
  <c r="J21" i="64"/>
  <c r="J36" i="64"/>
  <c r="J40" i="64"/>
  <c r="N15" i="64"/>
  <c r="AC16" i="159" s="1"/>
  <c r="D16" i="162" s="1"/>
  <c r="N21" i="64"/>
  <c r="AC22" i="159" s="1"/>
  <c r="N23" i="64"/>
  <c r="N36" i="64"/>
  <c r="N38" i="64"/>
  <c r="N48" i="64"/>
  <c r="N54" i="122"/>
  <c r="N22" i="123"/>
  <c r="N27" i="123"/>
  <c r="J89" i="147"/>
  <c r="Q55" i="149"/>
  <c r="L230" i="146"/>
  <c r="L142" i="146"/>
  <c r="E90" i="149"/>
  <c r="E178" i="154"/>
  <c r="Q55" i="155"/>
  <c r="N142" i="146"/>
  <c r="F90" i="155"/>
  <c r="Q30" i="156"/>
  <c r="O117" i="146"/>
  <c r="Q30" i="157"/>
  <c r="P117" i="146"/>
  <c r="I89" i="132"/>
  <c r="AD12" i="159"/>
  <c r="O55" i="169"/>
  <c r="O25" i="175"/>
  <c r="O50" i="170"/>
  <c r="N50" i="171"/>
  <c r="M50" i="171"/>
  <c r="O47" i="170"/>
  <c r="M42" i="171"/>
  <c r="M41" i="172" s="1"/>
  <c r="N41" i="172" s="1"/>
  <c r="O41" i="172" s="1"/>
  <c r="N42" i="171"/>
  <c r="O31" i="170"/>
  <c r="O35" i="170"/>
  <c r="P55" i="156"/>
  <c r="F30" i="156"/>
  <c r="Q59" i="155"/>
  <c r="N261" i="146"/>
  <c r="Q47" i="157"/>
  <c r="P235" i="146"/>
  <c r="E55" i="157"/>
  <c r="E90" i="157" s="1"/>
  <c r="O30" i="157"/>
  <c r="O90" i="157" s="1"/>
  <c r="P30" i="155"/>
  <c r="P90" i="155" s="1"/>
  <c r="M55" i="154"/>
  <c r="M90" i="154" s="1"/>
  <c r="L261" i="146"/>
  <c r="L173" i="146"/>
  <c r="M55" i="149"/>
  <c r="M90" i="149" s="1"/>
  <c r="G30" i="149"/>
  <c r="G90" i="149" s="1"/>
  <c r="O89" i="142"/>
  <c r="G89" i="141"/>
  <c r="O89" i="140"/>
  <c r="F89" i="145"/>
  <c r="N89" i="144"/>
  <c r="K265" i="146"/>
  <c r="K257" i="146"/>
  <c r="K235" i="146"/>
  <c r="N89" i="143"/>
  <c r="N89" i="141"/>
  <c r="M89" i="145"/>
  <c r="E89" i="144"/>
  <c r="K135" i="146"/>
  <c r="I89" i="143"/>
  <c r="I89" i="141"/>
  <c r="N88" i="139"/>
  <c r="H89" i="144"/>
  <c r="K205" i="146"/>
  <c r="H89" i="145"/>
  <c r="P89" i="142"/>
  <c r="N17" i="123"/>
  <c r="N25" i="123"/>
  <c r="N16" i="172"/>
  <c r="I43" i="172"/>
  <c r="J43" i="172" s="1"/>
  <c r="H57" i="121"/>
  <c r="H58" i="121" s="1"/>
  <c r="J22" i="64"/>
  <c r="J26" i="64"/>
  <c r="N16" i="64"/>
  <c r="AC17" i="159" s="1"/>
  <c r="N25" i="64"/>
  <c r="N27" i="64"/>
  <c r="N35" i="64"/>
  <c r="N52" i="64"/>
  <c r="N54" i="64"/>
  <c r="N13" i="122"/>
  <c r="N15" i="122"/>
  <c r="N33" i="122"/>
  <c r="N37" i="122"/>
  <c r="N40" i="122"/>
  <c r="N45" i="122"/>
  <c r="N46" i="122"/>
  <c r="N49" i="122"/>
  <c r="N55" i="122"/>
  <c r="N18" i="123"/>
  <c r="N26" i="123"/>
  <c r="N30" i="123"/>
  <c r="N39" i="123"/>
  <c r="N42" i="123"/>
  <c r="N54" i="123"/>
  <c r="K90" i="148"/>
  <c r="P90" i="148"/>
  <c r="Q30" i="154"/>
  <c r="M117" i="146"/>
  <c r="Q118" i="155"/>
  <c r="N118" i="146" s="1"/>
  <c r="Q231" i="156"/>
  <c r="O231" i="146" s="1"/>
  <c r="O230" i="146"/>
  <c r="E266" i="157"/>
  <c r="J90" i="157"/>
  <c r="I89" i="134"/>
  <c r="U54" i="135"/>
  <c r="O54" i="124" s="1"/>
  <c r="U54" i="136"/>
  <c r="P54" i="124" s="1"/>
  <c r="AD14" i="159"/>
  <c r="O27" i="169"/>
  <c r="O31" i="169"/>
  <c r="O38" i="169"/>
  <c r="O44" i="169"/>
  <c r="O50" i="169"/>
  <c r="O52" i="169"/>
  <c r="O29" i="175"/>
  <c r="O47" i="175"/>
  <c r="O11" i="170"/>
  <c r="L31" i="171"/>
  <c r="L51" i="171"/>
  <c r="O16" i="171"/>
  <c r="N55" i="171"/>
  <c r="K55" i="171"/>
  <c r="M55" i="171"/>
  <c r="M54" i="172" s="1"/>
  <c r="N39" i="171"/>
  <c r="K39" i="171"/>
  <c r="K38" i="172" s="1"/>
  <c r="M39" i="171"/>
  <c r="M38" i="172" s="1"/>
  <c r="K47" i="171"/>
  <c r="K46" i="172" s="1"/>
  <c r="M47" i="171"/>
  <c r="M46" i="172" s="1"/>
  <c r="N47" i="171"/>
  <c r="AD18" i="159"/>
  <c r="O56" i="170"/>
  <c r="M25" i="171"/>
  <c r="M24" i="172" s="1"/>
  <c r="N25" i="171"/>
  <c r="L25" i="171"/>
  <c r="L24" i="172" s="1"/>
  <c r="AD15" i="159"/>
  <c r="O16" i="175"/>
  <c r="Q47" i="156"/>
  <c r="O235" i="146"/>
  <c r="Q231" i="157"/>
  <c r="P231" i="146" s="1"/>
  <c r="P223" i="146"/>
  <c r="Q59" i="157"/>
  <c r="P261" i="146"/>
  <c r="K30" i="157"/>
  <c r="K90" i="157" s="1"/>
  <c r="L30" i="155"/>
  <c r="L90" i="155" s="1"/>
  <c r="L257" i="146"/>
  <c r="L169" i="146"/>
  <c r="K89" i="144"/>
  <c r="K89" i="142"/>
  <c r="K89" i="140"/>
  <c r="J89" i="144"/>
  <c r="K173" i="146"/>
  <c r="J206" i="146"/>
  <c r="J118" i="146"/>
  <c r="Q143" i="154"/>
  <c r="M143" i="146" s="1"/>
  <c r="M135" i="146"/>
  <c r="I89" i="145"/>
  <c r="M89" i="142"/>
  <c r="E89" i="141"/>
  <c r="M89" i="140"/>
  <c r="P89" i="145"/>
  <c r="P89" i="140"/>
  <c r="K108" i="146"/>
  <c r="P89" i="143"/>
  <c r="L89" i="140"/>
  <c r="K178" i="148"/>
  <c r="N26" i="172"/>
  <c r="O26" i="172" s="1"/>
  <c r="N42" i="172"/>
  <c r="O42" i="172" s="1"/>
  <c r="N12" i="172"/>
  <c r="N15" i="172"/>
  <c r="N14" i="172"/>
  <c r="O14" i="172" s="1"/>
  <c r="I38" i="172"/>
  <c r="I26" i="172"/>
  <c r="J26" i="172" s="1"/>
  <c r="I25" i="172"/>
  <c r="J25" i="172" s="1"/>
  <c r="I24" i="172"/>
  <c r="J24" i="172" s="1"/>
  <c r="I50" i="172"/>
  <c r="J50" i="172" s="1"/>
  <c r="I49" i="172"/>
  <c r="J49" i="172" s="1"/>
  <c r="I42" i="172"/>
  <c r="J42" i="172" s="1"/>
  <c r="I41" i="172"/>
  <c r="J41" i="172" s="1"/>
  <c r="I34" i="172"/>
  <c r="J34" i="172" s="1"/>
  <c r="I32" i="172"/>
  <c r="J32" i="172" s="1"/>
  <c r="I30" i="172"/>
  <c r="J30" i="172" s="1"/>
  <c r="I29" i="172"/>
  <c r="J29" i="172" s="1"/>
  <c r="I28" i="172"/>
  <c r="J28" i="172" s="1"/>
  <c r="I13" i="172"/>
  <c r="I12" i="172"/>
  <c r="I11" i="172"/>
  <c r="I15" i="172"/>
  <c r="I17" i="172"/>
  <c r="J17" i="172" s="1"/>
  <c r="O42" i="175"/>
  <c r="O26" i="169"/>
  <c r="U29" i="136"/>
  <c r="U29" i="135"/>
  <c r="N29" i="124"/>
  <c r="U29" i="133"/>
  <c r="U89" i="131"/>
  <c r="Q118" i="157"/>
  <c r="Q143" i="156"/>
  <c r="O143" i="146" s="1"/>
  <c r="Q118" i="156"/>
  <c r="Q143" i="155"/>
  <c r="Q118" i="154"/>
  <c r="Q118" i="149"/>
  <c r="Q143" i="149"/>
  <c r="N90" i="148"/>
  <c r="E89" i="147"/>
  <c r="K89" i="147"/>
  <c r="G30" i="146"/>
  <c r="H54" i="124"/>
  <c r="E29" i="124"/>
  <c r="AC52" i="159" l="1"/>
  <c r="D52" i="162" s="1"/>
  <c r="I89" i="124"/>
  <c r="J12" i="172"/>
  <c r="F90" i="156"/>
  <c r="U89" i="132"/>
  <c r="L89" i="124" s="1"/>
  <c r="AC32" i="159"/>
  <c r="O12" i="172"/>
  <c r="Q266" i="148"/>
  <c r="J16" i="172"/>
  <c r="I266" i="146"/>
  <c r="U89" i="134"/>
  <c r="N89" i="124" s="1"/>
  <c r="AD41" i="159"/>
  <c r="O17" i="172"/>
  <c r="F52" i="175"/>
  <c r="D53" i="162"/>
  <c r="AD53" i="159"/>
  <c r="K231" i="146"/>
  <c r="J14" i="172"/>
  <c r="O11" i="172"/>
  <c r="I178" i="146"/>
  <c r="J11" i="172"/>
  <c r="AD13" i="159"/>
  <c r="O54" i="171"/>
  <c r="J13" i="172"/>
  <c r="N38" i="172"/>
  <c r="O38" i="172" s="1"/>
  <c r="P90" i="156"/>
  <c r="N53" i="172"/>
  <c r="O53" i="172" s="1"/>
  <c r="O37" i="172"/>
  <c r="N24" i="172"/>
  <c r="O24" i="172" s="1"/>
  <c r="O47" i="171"/>
  <c r="AD43" i="159"/>
  <c r="O13" i="172"/>
  <c r="Q266" i="154"/>
  <c r="M266" i="146" s="1"/>
  <c r="F33" i="175"/>
  <c r="J15" i="172"/>
  <c r="AC39" i="159"/>
  <c r="J33" i="172"/>
  <c r="O15" i="172"/>
  <c r="J38" i="172"/>
  <c r="I90" i="149"/>
  <c r="J37" i="172"/>
  <c r="K89" i="124"/>
  <c r="O48" i="171"/>
  <c r="L47" i="172"/>
  <c r="N47" i="172" s="1"/>
  <c r="O47" i="172" s="1"/>
  <c r="O25" i="171"/>
  <c r="F39" i="175"/>
  <c r="AC40" i="159"/>
  <c r="AD28" i="159"/>
  <c r="D28" i="162"/>
  <c r="AD34" i="159"/>
  <c r="D34" i="162"/>
  <c r="Q178" i="157"/>
  <c r="P178" i="146" s="1"/>
  <c r="P118" i="146"/>
  <c r="M49" i="172"/>
  <c r="N49" i="172" s="1"/>
  <c r="O49" i="172" s="1"/>
  <c r="O50" i="171"/>
  <c r="O55" i="171"/>
  <c r="K54" i="172"/>
  <c r="N54" i="172" s="1"/>
  <c r="O54" i="172" s="1"/>
  <c r="O31" i="171"/>
  <c r="L30" i="172"/>
  <c r="N30" i="172" s="1"/>
  <c r="O30" i="172" s="1"/>
  <c r="D17" i="162"/>
  <c r="AD17" i="159"/>
  <c r="AC30" i="159"/>
  <c r="F29" i="175"/>
  <c r="K118" i="146"/>
  <c r="O35" i="171"/>
  <c r="K34" i="172"/>
  <c r="N34" i="172" s="1"/>
  <c r="O34" i="172" s="1"/>
  <c r="AD26" i="159"/>
  <c r="D26" i="162"/>
  <c r="K25" i="172"/>
  <c r="N25" i="172" s="1"/>
  <c r="O25" i="172" s="1"/>
  <c r="O26" i="171"/>
  <c r="Q266" i="157"/>
  <c r="P266" i="146" s="1"/>
  <c r="P206" i="146"/>
  <c r="N36" i="172"/>
  <c r="O36" i="172" s="1"/>
  <c r="AD55" i="159"/>
  <c r="D55" i="162"/>
  <c r="AD48" i="159"/>
  <c r="D48" i="162"/>
  <c r="F34" i="175"/>
  <c r="AC35" i="159"/>
  <c r="Q178" i="155"/>
  <c r="N178" i="146" s="1"/>
  <c r="N143" i="146"/>
  <c r="L231" i="146"/>
  <c r="L143" i="146"/>
  <c r="AD52" i="159"/>
  <c r="F56" i="175"/>
  <c r="AC57" i="159"/>
  <c r="F30" i="175"/>
  <c r="AC31" i="159"/>
  <c r="O16" i="172"/>
  <c r="F35" i="175"/>
  <c r="AC36" i="159"/>
  <c r="D22" i="162"/>
  <c r="K206" i="146"/>
  <c r="O30" i="171"/>
  <c r="K29" i="172"/>
  <c r="N29" i="172" s="1"/>
  <c r="O29" i="172" s="1"/>
  <c r="O46" i="171"/>
  <c r="K45" i="172"/>
  <c r="N45" i="172" s="1"/>
  <c r="O45" i="172" s="1"/>
  <c r="Q266" i="155"/>
  <c r="N266" i="146" s="1"/>
  <c r="N206" i="146"/>
  <c r="AD45" i="159"/>
  <c r="D45" i="162"/>
  <c r="AD32" i="159"/>
  <c r="D32" i="162"/>
  <c r="O52" i="171"/>
  <c r="L51" i="172"/>
  <c r="N51" i="172" s="1"/>
  <c r="O51" i="172" s="1"/>
  <c r="O37" i="171"/>
  <c r="Q178" i="154"/>
  <c r="M178" i="146" s="1"/>
  <c r="M118" i="146"/>
  <c r="O51" i="171"/>
  <c r="L50" i="172"/>
  <c r="N50" i="172" s="1"/>
  <c r="O50" i="172" s="1"/>
  <c r="AC38" i="159"/>
  <c r="F37" i="175"/>
  <c r="L33" i="172"/>
  <c r="N33" i="172" s="1"/>
  <c r="O33" i="172" s="1"/>
  <c r="O34" i="171"/>
  <c r="J266" i="146"/>
  <c r="J178" i="146"/>
  <c r="K178" i="146" s="1"/>
  <c r="Q178" i="156"/>
  <c r="O178" i="146" s="1"/>
  <c r="O118" i="146"/>
  <c r="Q178" i="149"/>
  <c r="L206" i="146"/>
  <c r="L118" i="146"/>
  <c r="N46" i="172"/>
  <c r="O46" i="172" s="1"/>
  <c r="F48" i="175"/>
  <c r="AC49" i="159"/>
  <c r="F46" i="175"/>
  <c r="AC47" i="159"/>
  <c r="O39" i="171"/>
  <c r="F43" i="175"/>
  <c r="AC44" i="159"/>
  <c r="O40" i="171"/>
  <c r="L39" i="172"/>
  <c r="N39" i="172" s="1"/>
  <c r="O39" i="172" s="1"/>
  <c r="O56" i="171"/>
  <c r="L55" i="172"/>
  <c r="N55" i="172" s="1"/>
  <c r="O55" i="172" s="1"/>
  <c r="Q266" i="156"/>
  <c r="O266" i="146" s="1"/>
  <c r="O206" i="146"/>
  <c r="K143" i="146"/>
  <c r="O42" i="171"/>
  <c r="O29" i="171"/>
  <c r="K28" i="172"/>
  <c r="N28" i="172" s="1"/>
  <c r="O28" i="172" s="1"/>
  <c r="O44" i="171"/>
  <c r="L43" i="172"/>
  <c r="N43" i="172" s="1"/>
  <c r="O43" i="172" s="1"/>
  <c r="J54" i="172"/>
  <c r="AD27" i="159"/>
  <c r="D27" i="162"/>
  <c r="AD51" i="159"/>
  <c r="D51" i="162"/>
  <c r="J55" i="172"/>
  <c r="AD16" i="159"/>
  <c r="AD56" i="159"/>
  <c r="D56" i="162"/>
  <c r="U89" i="136"/>
  <c r="P89" i="124" s="1"/>
  <c r="P29" i="124"/>
  <c r="U89" i="135"/>
  <c r="O89" i="124" s="1"/>
  <c r="O29" i="124"/>
  <c r="U89" i="133"/>
  <c r="M89" i="124" s="1"/>
  <c r="M29" i="124"/>
  <c r="K266" i="146" l="1"/>
  <c r="D39" i="162"/>
  <c r="AD39" i="159"/>
  <c r="AD30" i="159"/>
  <c r="D30" i="162"/>
  <c r="D31" i="162"/>
  <c r="AD31" i="159"/>
  <c r="D47" i="162"/>
  <c r="AD47" i="159"/>
  <c r="AD38" i="159"/>
  <c r="D38" i="162"/>
  <c r="AD44" i="159"/>
  <c r="D44" i="162"/>
  <c r="D49" i="162"/>
  <c r="AD49" i="159"/>
  <c r="AD36" i="159"/>
  <c r="D36" i="162"/>
  <c r="D35" i="162"/>
  <c r="AD35" i="159"/>
  <c r="L266" i="146"/>
  <c r="L178" i="146"/>
  <c r="D57" i="162"/>
  <c r="AD57" i="159"/>
  <c r="AD40" i="159"/>
  <c r="D40" i="162"/>
  <c r="H23" i="175"/>
  <c r="G23" i="175"/>
  <c r="H22" i="175"/>
  <c r="G22" i="175"/>
  <c r="H21" i="175"/>
  <c r="G21" i="175"/>
  <c r="H10" i="175"/>
  <c r="H9" i="175"/>
  <c r="G10" i="175"/>
  <c r="G9" i="175"/>
  <c r="D61" i="175"/>
  <c r="D62" i="175" s="1"/>
  <c r="F23" i="175"/>
  <c r="E23" i="175"/>
  <c r="F22" i="175"/>
  <c r="E22" i="175"/>
  <c r="N22" i="175"/>
  <c r="F21" i="175"/>
  <c r="E21" i="175"/>
  <c r="F10" i="175"/>
  <c r="E10" i="175"/>
  <c r="D10" i="175"/>
  <c r="N10" i="175" s="1"/>
  <c r="F9" i="175"/>
  <c r="E9" i="175"/>
  <c r="D9" i="175"/>
  <c r="M9" i="175" s="1"/>
  <c r="K10" i="175" l="1"/>
  <c r="L10" i="175"/>
  <c r="L23" i="175"/>
  <c r="L21" i="175"/>
  <c r="M21" i="175"/>
  <c r="K22" i="175"/>
  <c r="M23" i="175"/>
  <c r="L9" i="175"/>
  <c r="N21" i="175"/>
  <c r="L22" i="175"/>
  <c r="N23" i="175"/>
  <c r="K9" i="175"/>
  <c r="M10" i="175"/>
  <c r="K21" i="175"/>
  <c r="M22" i="175"/>
  <c r="K23" i="175"/>
  <c r="N9" i="175"/>
  <c r="P253" i="137"/>
  <c r="O253" i="137"/>
  <c r="N253" i="137"/>
  <c r="M253" i="137"/>
  <c r="L253" i="137"/>
  <c r="K253" i="137"/>
  <c r="J253" i="137"/>
  <c r="I253" i="137"/>
  <c r="H253" i="137"/>
  <c r="G253" i="137"/>
  <c r="F253" i="137"/>
  <c r="E253" i="137"/>
  <c r="P252" i="137"/>
  <c r="O252" i="137"/>
  <c r="N252" i="137"/>
  <c r="M252" i="137"/>
  <c r="L252" i="137"/>
  <c r="K252" i="137"/>
  <c r="J252" i="137"/>
  <c r="I252" i="137"/>
  <c r="H252" i="137"/>
  <c r="G252" i="137"/>
  <c r="F252" i="137"/>
  <c r="E252" i="137"/>
  <c r="P227" i="137"/>
  <c r="P232" i="137" s="1"/>
  <c r="O227" i="137"/>
  <c r="O232" i="137" s="1"/>
  <c r="N227" i="137"/>
  <c r="N232" i="137" s="1"/>
  <c r="M227" i="137"/>
  <c r="M232" i="137" s="1"/>
  <c r="L227" i="137"/>
  <c r="L232" i="137" s="1"/>
  <c r="K227" i="137"/>
  <c r="K232" i="137" s="1"/>
  <c r="J227" i="137"/>
  <c r="J232" i="137" s="1"/>
  <c r="I227" i="137"/>
  <c r="I232" i="137" s="1"/>
  <c r="H227" i="137"/>
  <c r="H232" i="137" s="1"/>
  <c r="G227" i="137"/>
  <c r="G232" i="137" s="1"/>
  <c r="F227" i="137"/>
  <c r="F232" i="137" s="1"/>
  <c r="E227" i="137"/>
  <c r="E232" i="137" s="1"/>
  <c r="P217" i="137"/>
  <c r="O217" i="137"/>
  <c r="N217" i="137"/>
  <c r="M217" i="137"/>
  <c r="L217" i="137"/>
  <c r="K217" i="137"/>
  <c r="J217" i="137"/>
  <c r="I217" i="137"/>
  <c r="H217" i="137"/>
  <c r="G217" i="137"/>
  <c r="F217" i="137"/>
  <c r="E217" i="137"/>
  <c r="P216" i="137"/>
  <c r="O216" i="137"/>
  <c r="N216" i="137"/>
  <c r="M216" i="137"/>
  <c r="L216" i="137"/>
  <c r="K216" i="137"/>
  <c r="J216" i="137"/>
  <c r="I216" i="137"/>
  <c r="H216" i="137"/>
  <c r="G216" i="137"/>
  <c r="F216" i="137"/>
  <c r="E216" i="137"/>
  <c r="P191" i="137"/>
  <c r="P196" i="137" s="1"/>
  <c r="O191" i="137"/>
  <c r="O196" i="137" s="1"/>
  <c r="N191" i="137"/>
  <c r="N196" i="137" s="1"/>
  <c r="M191" i="137"/>
  <c r="M196" i="137" s="1"/>
  <c r="L191" i="137"/>
  <c r="L196" i="137" s="1"/>
  <c r="K191" i="137"/>
  <c r="K196" i="137" s="1"/>
  <c r="J191" i="137"/>
  <c r="J196" i="137" s="1"/>
  <c r="I191" i="137"/>
  <c r="I196" i="137" s="1"/>
  <c r="H191" i="137"/>
  <c r="H196" i="137" s="1"/>
  <c r="G191" i="137"/>
  <c r="G196" i="137" s="1"/>
  <c r="F191" i="137"/>
  <c r="F196" i="137" s="1"/>
  <c r="E191" i="137"/>
  <c r="E196" i="137" s="1"/>
  <c r="P181" i="137"/>
  <c r="O181" i="137"/>
  <c r="N181" i="137"/>
  <c r="M181" i="137"/>
  <c r="L181" i="137"/>
  <c r="K181" i="137"/>
  <c r="J181" i="137"/>
  <c r="I181" i="137"/>
  <c r="H181" i="137"/>
  <c r="G181" i="137"/>
  <c r="F181" i="137"/>
  <c r="E181" i="137"/>
  <c r="P180" i="137"/>
  <c r="O180" i="137"/>
  <c r="N180" i="137"/>
  <c r="M180" i="137"/>
  <c r="L180" i="137"/>
  <c r="K180" i="137"/>
  <c r="J180" i="137"/>
  <c r="I180" i="137"/>
  <c r="H180" i="137"/>
  <c r="G180" i="137"/>
  <c r="F180" i="137"/>
  <c r="E180" i="137"/>
  <c r="P155" i="137"/>
  <c r="P160" i="137" s="1"/>
  <c r="O155" i="137"/>
  <c r="O160" i="137" s="1"/>
  <c r="N155" i="137"/>
  <c r="N160" i="137" s="1"/>
  <c r="M155" i="137"/>
  <c r="M160" i="137" s="1"/>
  <c r="L155" i="137"/>
  <c r="L160" i="137" s="1"/>
  <c r="K155" i="137"/>
  <c r="K160" i="137" s="1"/>
  <c r="J155" i="137"/>
  <c r="J160" i="137" s="1"/>
  <c r="I155" i="137"/>
  <c r="I160" i="137" s="1"/>
  <c r="H155" i="137"/>
  <c r="H160" i="137" s="1"/>
  <c r="G155" i="137"/>
  <c r="G160" i="137" s="1"/>
  <c r="F155" i="137"/>
  <c r="F160" i="137" s="1"/>
  <c r="E155" i="137"/>
  <c r="E160" i="137" s="1"/>
  <c r="P145" i="137"/>
  <c r="O145" i="137"/>
  <c r="N145" i="137"/>
  <c r="M145" i="137"/>
  <c r="L145" i="137"/>
  <c r="K145" i="137"/>
  <c r="J145" i="137"/>
  <c r="I145" i="137"/>
  <c r="H145" i="137"/>
  <c r="G145" i="137"/>
  <c r="F145" i="137"/>
  <c r="E145" i="137"/>
  <c r="P144" i="137"/>
  <c r="O144" i="137"/>
  <c r="N144" i="137"/>
  <c r="M144" i="137"/>
  <c r="L144" i="137"/>
  <c r="K144" i="137"/>
  <c r="J144" i="137"/>
  <c r="I144" i="137"/>
  <c r="H144" i="137"/>
  <c r="G144" i="137"/>
  <c r="F144" i="137"/>
  <c r="E144" i="137"/>
  <c r="P119" i="137"/>
  <c r="P124" i="137" s="1"/>
  <c r="O119" i="137"/>
  <c r="O124" i="137" s="1"/>
  <c r="N119" i="137"/>
  <c r="N124" i="137" s="1"/>
  <c r="M119" i="137"/>
  <c r="M124" i="137" s="1"/>
  <c r="L119" i="137"/>
  <c r="L124" i="137" s="1"/>
  <c r="K119" i="137"/>
  <c r="K124" i="137" s="1"/>
  <c r="J119" i="137"/>
  <c r="J124" i="137" s="1"/>
  <c r="I119" i="137"/>
  <c r="I124" i="137" s="1"/>
  <c r="H119" i="137"/>
  <c r="H124" i="137" s="1"/>
  <c r="G119" i="137"/>
  <c r="G124" i="137" s="1"/>
  <c r="F119" i="137"/>
  <c r="F124" i="137" s="1"/>
  <c r="E119" i="137"/>
  <c r="E124" i="137" s="1"/>
  <c r="P109" i="137"/>
  <c r="O109" i="137"/>
  <c r="N109" i="137"/>
  <c r="M109" i="137"/>
  <c r="L109" i="137"/>
  <c r="K109" i="137"/>
  <c r="J109" i="137"/>
  <c r="I109" i="137"/>
  <c r="H109" i="137"/>
  <c r="G109" i="137"/>
  <c r="F109" i="137"/>
  <c r="E109" i="137"/>
  <c r="P108" i="137"/>
  <c r="O108" i="137"/>
  <c r="N108" i="137"/>
  <c r="M108" i="137"/>
  <c r="L108" i="137"/>
  <c r="K108" i="137"/>
  <c r="J108" i="137"/>
  <c r="I108" i="137"/>
  <c r="H108" i="137"/>
  <c r="G108" i="137"/>
  <c r="F108" i="137"/>
  <c r="E108" i="137"/>
  <c r="P83" i="137"/>
  <c r="P88" i="137" s="1"/>
  <c r="O83" i="137"/>
  <c r="O88" i="137" s="1"/>
  <c r="N83" i="137"/>
  <c r="N88" i="137" s="1"/>
  <c r="M83" i="137"/>
  <c r="M88" i="137" s="1"/>
  <c r="L83" i="137"/>
  <c r="L88" i="137" s="1"/>
  <c r="K83" i="137"/>
  <c r="K88" i="137" s="1"/>
  <c r="J83" i="137"/>
  <c r="J88" i="137" s="1"/>
  <c r="I83" i="137"/>
  <c r="I88" i="137" s="1"/>
  <c r="H83" i="137"/>
  <c r="H88" i="137" s="1"/>
  <c r="G83" i="137"/>
  <c r="G88" i="137" s="1"/>
  <c r="F83" i="137"/>
  <c r="F88" i="137" s="1"/>
  <c r="E83" i="137"/>
  <c r="E88" i="137" s="1"/>
  <c r="P73" i="137"/>
  <c r="O73" i="137"/>
  <c r="N73" i="137"/>
  <c r="M73" i="137"/>
  <c r="L73" i="137"/>
  <c r="K73" i="137"/>
  <c r="J73" i="137"/>
  <c r="I73" i="137"/>
  <c r="H73" i="137"/>
  <c r="G73" i="137"/>
  <c r="F73" i="137"/>
  <c r="E73" i="137"/>
  <c r="P72" i="137"/>
  <c r="O72" i="137"/>
  <c r="N72" i="137"/>
  <c r="M72" i="137"/>
  <c r="L72" i="137"/>
  <c r="K72" i="137"/>
  <c r="J72" i="137"/>
  <c r="I72" i="137"/>
  <c r="H72" i="137"/>
  <c r="G72" i="137"/>
  <c r="F72" i="137"/>
  <c r="E72" i="137"/>
  <c r="P47" i="137"/>
  <c r="P52" i="137" s="1"/>
  <c r="O47" i="137"/>
  <c r="O52" i="137" s="1"/>
  <c r="N47" i="137"/>
  <c r="N52" i="137" s="1"/>
  <c r="M47" i="137"/>
  <c r="M52" i="137" s="1"/>
  <c r="L47" i="137"/>
  <c r="L52" i="137" s="1"/>
  <c r="K47" i="137"/>
  <c r="K52" i="137" s="1"/>
  <c r="J47" i="137"/>
  <c r="J52" i="137" s="1"/>
  <c r="I47" i="137"/>
  <c r="I52" i="137" s="1"/>
  <c r="H47" i="137"/>
  <c r="H52" i="137" s="1"/>
  <c r="G47" i="137"/>
  <c r="G52" i="137" s="1"/>
  <c r="F47" i="137"/>
  <c r="F52" i="137" s="1"/>
  <c r="E47" i="137"/>
  <c r="E52" i="137" s="1"/>
  <c r="F36" i="137"/>
  <c r="G36" i="137"/>
  <c r="H36" i="137"/>
  <c r="I36" i="137"/>
  <c r="J36" i="137"/>
  <c r="K36" i="137"/>
  <c r="L36" i="137"/>
  <c r="M36" i="137"/>
  <c r="N36" i="137"/>
  <c r="O36" i="137"/>
  <c r="P36" i="137"/>
  <c r="E36" i="137"/>
  <c r="F35" i="137"/>
  <c r="G35" i="137"/>
  <c r="H35" i="137"/>
  <c r="I35" i="137"/>
  <c r="J35" i="137"/>
  <c r="K35" i="137"/>
  <c r="L35" i="137"/>
  <c r="M35" i="137"/>
  <c r="N35" i="137"/>
  <c r="O35" i="137"/>
  <c r="P35" i="137"/>
  <c r="E35" i="137"/>
  <c r="E15" i="137"/>
  <c r="F10" i="137"/>
  <c r="F13" i="137" s="1"/>
  <c r="G10" i="137"/>
  <c r="G13" i="137" s="1"/>
  <c r="H10" i="137"/>
  <c r="H13" i="137" s="1"/>
  <c r="I10" i="137"/>
  <c r="I13" i="137" s="1"/>
  <c r="J10" i="137"/>
  <c r="J13" i="137" s="1"/>
  <c r="K10" i="137"/>
  <c r="K13" i="137" s="1"/>
  <c r="L10" i="137"/>
  <c r="L13" i="137" s="1"/>
  <c r="M10" i="137"/>
  <c r="M13" i="137" s="1"/>
  <c r="N10" i="137"/>
  <c r="N13" i="137" s="1"/>
  <c r="O10" i="137"/>
  <c r="O13" i="137" s="1"/>
  <c r="P10" i="137"/>
  <c r="P13" i="137" s="1"/>
  <c r="G46" i="173"/>
  <c r="F46" i="173"/>
  <c r="E46" i="173"/>
  <c r="G31" i="173"/>
  <c r="F31" i="173"/>
  <c r="E31" i="173"/>
  <c r="P15" i="137" l="1"/>
  <c r="L15" i="137"/>
  <c r="O15" i="137"/>
  <c r="K15" i="137"/>
  <c r="G15" i="137"/>
  <c r="H15" i="137"/>
  <c r="N15" i="137"/>
  <c r="J15" i="137"/>
  <c r="F15" i="137"/>
  <c r="E37" i="137"/>
  <c r="E38" i="137" s="1"/>
  <c r="E39" i="137" s="1"/>
  <c r="E19" i="137"/>
  <c r="E21" i="137"/>
  <c r="E28" i="137" s="1"/>
  <c r="M15" i="137"/>
  <c r="I15" i="137"/>
  <c r="O10" i="175"/>
  <c r="O22" i="175"/>
  <c r="O23" i="175"/>
  <c r="O9" i="175"/>
  <c r="O21" i="175"/>
  <c r="M238" i="137"/>
  <c r="M245" i="137" s="1"/>
  <c r="M254" i="137"/>
  <c r="M255" i="137" s="1"/>
  <c r="M256" i="137" s="1"/>
  <c r="F254" i="137"/>
  <c r="F255" i="137" s="1"/>
  <c r="F256" i="137" s="1"/>
  <c r="F238" i="137"/>
  <c r="F245" i="137" s="1"/>
  <c r="J254" i="137"/>
  <c r="J255" i="137" s="1"/>
  <c r="J256" i="137" s="1"/>
  <c r="J238" i="137"/>
  <c r="J245" i="137" s="1"/>
  <c r="N254" i="137"/>
  <c r="N255" i="137" s="1"/>
  <c r="N256" i="137" s="1"/>
  <c r="N238" i="137"/>
  <c r="N245" i="137" s="1"/>
  <c r="I254" i="137"/>
  <c r="I255" i="137" s="1"/>
  <c r="I256" i="137" s="1"/>
  <c r="I238" i="137"/>
  <c r="I245" i="137" s="1"/>
  <c r="G254" i="137"/>
  <c r="G255" i="137" s="1"/>
  <c r="G256" i="137" s="1"/>
  <c r="G238" i="137"/>
  <c r="G245" i="137" s="1"/>
  <c r="K254" i="137"/>
  <c r="K255" i="137" s="1"/>
  <c r="K256" i="137" s="1"/>
  <c r="K238" i="137"/>
  <c r="K245" i="137" s="1"/>
  <c r="O254" i="137"/>
  <c r="O255" i="137" s="1"/>
  <c r="O256" i="137" s="1"/>
  <c r="O238" i="137"/>
  <c r="O245" i="137" s="1"/>
  <c r="E254" i="137"/>
  <c r="E255" i="137" s="1"/>
  <c r="E256" i="137" s="1"/>
  <c r="E238" i="137"/>
  <c r="E245" i="137" s="1"/>
  <c r="H254" i="137"/>
  <c r="H255" i="137" s="1"/>
  <c r="H256" i="137" s="1"/>
  <c r="H238" i="137"/>
  <c r="H245" i="137" s="1"/>
  <c r="L254" i="137"/>
  <c r="L255" i="137" s="1"/>
  <c r="L256" i="137" s="1"/>
  <c r="L238" i="137"/>
  <c r="L245" i="137" s="1"/>
  <c r="P254" i="137"/>
  <c r="P255" i="137" s="1"/>
  <c r="P256" i="137" s="1"/>
  <c r="P238" i="137"/>
  <c r="P245" i="137" s="1"/>
  <c r="E218" i="137"/>
  <c r="E219" i="137" s="1"/>
  <c r="E220" i="137" s="1"/>
  <c r="E202" i="137"/>
  <c r="E209" i="137" s="1"/>
  <c r="M218" i="137"/>
  <c r="M219" i="137" s="1"/>
  <c r="M220" i="137" s="1"/>
  <c r="M202" i="137"/>
  <c r="M209" i="137" s="1"/>
  <c r="F218" i="137"/>
  <c r="F219" i="137" s="1"/>
  <c r="F220" i="137" s="1"/>
  <c r="F202" i="137"/>
  <c r="F209" i="137" s="1"/>
  <c r="J218" i="137"/>
  <c r="J219" i="137" s="1"/>
  <c r="J220" i="137" s="1"/>
  <c r="J202" i="137"/>
  <c r="J209" i="137" s="1"/>
  <c r="G218" i="137"/>
  <c r="G219" i="137" s="1"/>
  <c r="G220" i="137" s="1"/>
  <c r="G202" i="137"/>
  <c r="G209" i="137" s="1"/>
  <c r="K218" i="137"/>
  <c r="K219" i="137" s="1"/>
  <c r="K220" i="137" s="1"/>
  <c r="K202" i="137"/>
  <c r="K209" i="137" s="1"/>
  <c r="O218" i="137"/>
  <c r="O219" i="137" s="1"/>
  <c r="O220" i="137" s="1"/>
  <c r="O202" i="137"/>
  <c r="O209" i="137" s="1"/>
  <c r="I218" i="137"/>
  <c r="I219" i="137" s="1"/>
  <c r="I220" i="137" s="1"/>
  <c r="I202" i="137"/>
  <c r="I209" i="137" s="1"/>
  <c r="N202" i="137"/>
  <c r="N209" i="137" s="1"/>
  <c r="N218" i="137"/>
  <c r="N219" i="137" s="1"/>
  <c r="N220" i="137" s="1"/>
  <c r="H218" i="137"/>
  <c r="H219" i="137" s="1"/>
  <c r="H220" i="137" s="1"/>
  <c r="H202" i="137"/>
  <c r="H209" i="137" s="1"/>
  <c r="L218" i="137"/>
  <c r="L219" i="137" s="1"/>
  <c r="L220" i="137" s="1"/>
  <c r="L202" i="137"/>
  <c r="L209" i="137" s="1"/>
  <c r="P218" i="137"/>
  <c r="P219" i="137" s="1"/>
  <c r="P220" i="137" s="1"/>
  <c r="P202" i="137"/>
  <c r="P209" i="137" s="1"/>
  <c r="E182" i="137"/>
  <c r="E183" i="137" s="1"/>
  <c r="E184" i="137" s="1"/>
  <c r="E166" i="137"/>
  <c r="E173" i="137" s="1"/>
  <c r="I182" i="137"/>
  <c r="I183" i="137" s="1"/>
  <c r="I184" i="137" s="1"/>
  <c r="I166" i="137"/>
  <c r="I173" i="137" s="1"/>
  <c r="M166" i="137"/>
  <c r="M173" i="137" s="1"/>
  <c r="M182" i="137"/>
  <c r="M183" i="137" s="1"/>
  <c r="M184" i="137" s="1"/>
  <c r="F182" i="137"/>
  <c r="F183" i="137" s="1"/>
  <c r="F184" i="137" s="1"/>
  <c r="F166" i="137"/>
  <c r="F173" i="137" s="1"/>
  <c r="J182" i="137"/>
  <c r="J183" i="137" s="1"/>
  <c r="J184" i="137" s="1"/>
  <c r="J166" i="137"/>
  <c r="J173" i="137" s="1"/>
  <c r="N182" i="137"/>
  <c r="N183" i="137" s="1"/>
  <c r="N184" i="137" s="1"/>
  <c r="N166" i="137"/>
  <c r="N173" i="137" s="1"/>
  <c r="G182" i="137"/>
  <c r="G183" i="137" s="1"/>
  <c r="G184" i="137" s="1"/>
  <c r="G166" i="137"/>
  <c r="G173" i="137" s="1"/>
  <c r="K182" i="137"/>
  <c r="K183" i="137" s="1"/>
  <c r="K184" i="137" s="1"/>
  <c r="K166" i="137"/>
  <c r="K173" i="137" s="1"/>
  <c r="O182" i="137"/>
  <c r="O183" i="137" s="1"/>
  <c r="O184" i="137" s="1"/>
  <c r="O166" i="137"/>
  <c r="O173" i="137" s="1"/>
  <c r="H182" i="137"/>
  <c r="H183" i="137" s="1"/>
  <c r="H184" i="137" s="1"/>
  <c r="H166" i="137"/>
  <c r="H173" i="137" s="1"/>
  <c r="L182" i="137"/>
  <c r="L183" i="137" s="1"/>
  <c r="L184" i="137" s="1"/>
  <c r="L166" i="137"/>
  <c r="L173" i="137" s="1"/>
  <c r="P182" i="137"/>
  <c r="P183" i="137" s="1"/>
  <c r="P184" i="137" s="1"/>
  <c r="P166" i="137"/>
  <c r="P173" i="137" s="1"/>
  <c r="G130" i="137"/>
  <c r="G137" i="137" s="1"/>
  <c r="G146" i="137"/>
  <c r="G147" i="137" s="1"/>
  <c r="G148" i="137" s="1"/>
  <c r="K146" i="137"/>
  <c r="K147" i="137" s="1"/>
  <c r="K148" i="137" s="1"/>
  <c r="K130" i="137"/>
  <c r="K137" i="137" s="1"/>
  <c r="O146" i="137"/>
  <c r="O147" i="137" s="1"/>
  <c r="O148" i="137" s="1"/>
  <c r="O130" i="137"/>
  <c r="O137" i="137" s="1"/>
  <c r="H146" i="137"/>
  <c r="H147" i="137" s="1"/>
  <c r="H148" i="137" s="1"/>
  <c r="H130" i="137"/>
  <c r="H137" i="137" s="1"/>
  <c r="L146" i="137"/>
  <c r="L147" i="137" s="1"/>
  <c r="L148" i="137" s="1"/>
  <c r="L130" i="137"/>
  <c r="L137" i="137" s="1"/>
  <c r="P146" i="137"/>
  <c r="P147" i="137" s="1"/>
  <c r="P148" i="137" s="1"/>
  <c r="P130" i="137"/>
  <c r="P137" i="137" s="1"/>
  <c r="E130" i="137"/>
  <c r="E137" i="137" s="1"/>
  <c r="E146" i="137"/>
  <c r="E147" i="137" s="1"/>
  <c r="E148" i="137" s="1"/>
  <c r="I130" i="137"/>
  <c r="I137" i="137" s="1"/>
  <c r="I146" i="137"/>
  <c r="I147" i="137" s="1"/>
  <c r="I148" i="137" s="1"/>
  <c r="M130" i="137"/>
  <c r="M137" i="137" s="1"/>
  <c r="M146" i="137"/>
  <c r="M147" i="137" s="1"/>
  <c r="M148" i="137" s="1"/>
  <c r="F146" i="137"/>
  <c r="F147" i="137" s="1"/>
  <c r="F148" i="137" s="1"/>
  <c r="F130" i="137"/>
  <c r="F137" i="137" s="1"/>
  <c r="J146" i="137"/>
  <c r="J147" i="137" s="1"/>
  <c r="J148" i="137" s="1"/>
  <c r="J130" i="137"/>
  <c r="J137" i="137" s="1"/>
  <c r="N146" i="137"/>
  <c r="N147" i="137" s="1"/>
  <c r="N148" i="137" s="1"/>
  <c r="N130" i="137"/>
  <c r="N137" i="137" s="1"/>
  <c r="F110" i="137"/>
  <c r="F111" i="137" s="1"/>
  <c r="F112" i="137" s="1"/>
  <c r="F94" i="137"/>
  <c r="F101" i="137" s="1"/>
  <c r="E110" i="137"/>
  <c r="E111" i="137" s="1"/>
  <c r="E112" i="137" s="1"/>
  <c r="E94" i="137"/>
  <c r="E101" i="137" s="1"/>
  <c r="I110" i="137"/>
  <c r="I111" i="137" s="1"/>
  <c r="I112" i="137" s="1"/>
  <c r="I94" i="137"/>
  <c r="I101" i="137" s="1"/>
  <c r="M110" i="137"/>
  <c r="M111" i="137" s="1"/>
  <c r="M112" i="137" s="1"/>
  <c r="M94" i="137"/>
  <c r="M101" i="137" s="1"/>
  <c r="J110" i="137"/>
  <c r="J111" i="137" s="1"/>
  <c r="J112" i="137" s="1"/>
  <c r="J94" i="137"/>
  <c r="J101" i="137" s="1"/>
  <c r="N110" i="137"/>
  <c r="N111" i="137" s="1"/>
  <c r="N112" i="137" s="1"/>
  <c r="N94" i="137"/>
  <c r="N101" i="137" s="1"/>
  <c r="G110" i="137"/>
  <c r="G111" i="137" s="1"/>
  <c r="G112" i="137" s="1"/>
  <c r="G94" i="137"/>
  <c r="G101" i="137" s="1"/>
  <c r="K110" i="137"/>
  <c r="K111" i="137" s="1"/>
  <c r="K112" i="137" s="1"/>
  <c r="K94" i="137"/>
  <c r="K101" i="137" s="1"/>
  <c r="O110" i="137"/>
  <c r="O111" i="137" s="1"/>
  <c r="O112" i="137" s="1"/>
  <c r="O94" i="137"/>
  <c r="O101" i="137" s="1"/>
  <c r="H110" i="137"/>
  <c r="H111" i="137" s="1"/>
  <c r="H112" i="137" s="1"/>
  <c r="H94" i="137"/>
  <c r="H101" i="137" s="1"/>
  <c r="L110" i="137"/>
  <c r="L111" i="137" s="1"/>
  <c r="L112" i="137" s="1"/>
  <c r="L94" i="137"/>
  <c r="L101" i="137" s="1"/>
  <c r="P110" i="137"/>
  <c r="P111" i="137" s="1"/>
  <c r="P112" i="137" s="1"/>
  <c r="P94" i="137"/>
  <c r="P101" i="137" s="1"/>
  <c r="E74" i="137"/>
  <c r="E75" i="137" s="1"/>
  <c r="E76" i="137" s="1"/>
  <c r="E58" i="137"/>
  <c r="E65" i="137" s="1"/>
  <c r="M74" i="137"/>
  <c r="M75" i="137" s="1"/>
  <c r="M76" i="137" s="1"/>
  <c r="M58" i="137"/>
  <c r="M65" i="137" s="1"/>
  <c r="N74" i="137"/>
  <c r="N75" i="137" s="1"/>
  <c r="N76" i="137" s="1"/>
  <c r="N58" i="137"/>
  <c r="N65" i="137" s="1"/>
  <c r="G74" i="137"/>
  <c r="G75" i="137" s="1"/>
  <c r="G76" i="137" s="1"/>
  <c r="G58" i="137"/>
  <c r="G65" i="137" s="1"/>
  <c r="K74" i="137"/>
  <c r="K75" i="137" s="1"/>
  <c r="K76" i="137" s="1"/>
  <c r="K58" i="137"/>
  <c r="K65" i="137" s="1"/>
  <c r="O74" i="137"/>
  <c r="O75" i="137" s="1"/>
  <c r="O76" i="137" s="1"/>
  <c r="O58" i="137"/>
  <c r="O65" i="137" s="1"/>
  <c r="I74" i="137"/>
  <c r="I75" i="137" s="1"/>
  <c r="I76" i="137" s="1"/>
  <c r="I58" i="137"/>
  <c r="I65" i="137" s="1"/>
  <c r="F74" i="137"/>
  <c r="F75" i="137" s="1"/>
  <c r="F76" i="137" s="1"/>
  <c r="F58" i="137"/>
  <c r="F65" i="137" s="1"/>
  <c r="J74" i="137"/>
  <c r="J75" i="137" s="1"/>
  <c r="J76" i="137" s="1"/>
  <c r="J58" i="137"/>
  <c r="J65" i="137" s="1"/>
  <c r="H74" i="137"/>
  <c r="H75" i="137" s="1"/>
  <c r="H76" i="137" s="1"/>
  <c r="H58" i="137"/>
  <c r="H65" i="137" s="1"/>
  <c r="L74" i="137"/>
  <c r="L75" i="137" s="1"/>
  <c r="L76" i="137" s="1"/>
  <c r="L58" i="137"/>
  <c r="L65" i="137" s="1"/>
  <c r="P74" i="137"/>
  <c r="P75" i="137" s="1"/>
  <c r="P76" i="137" s="1"/>
  <c r="P58" i="137"/>
  <c r="P65" i="137" s="1"/>
  <c r="K19" i="137" l="1"/>
  <c r="K37" i="137"/>
  <c r="K38" i="137" s="1"/>
  <c r="K39" i="137" s="1"/>
  <c r="K21" i="137"/>
  <c r="K28" i="137" s="1"/>
  <c r="N19" i="137"/>
  <c r="N21" i="137"/>
  <c r="N28" i="137" s="1"/>
  <c r="N37" i="137"/>
  <c r="N38" i="137" s="1"/>
  <c r="N39" i="137" s="1"/>
  <c r="O19" i="137"/>
  <c r="O37" i="137"/>
  <c r="O38" i="137" s="1"/>
  <c r="O39" i="137" s="1"/>
  <c r="O21" i="137"/>
  <c r="O28" i="137" s="1"/>
  <c r="J19" i="137"/>
  <c r="J21" i="137"/>
  <c r="J28" i="137" s="1"/>
  <c r="J37" i="137"/>
  <c r="J38" i="137" s="1"/>
  <c r="J39" i="137" s="1"/>
  <c r="I19" i="137"/>
  <c r="I21" i="137"/>
  <c r="I28" i="137" s="1"/>
  <c r="I37" i="137"/>
  <c r="I38" i="137" s="1"/>
  <c r="I39" i="137" s="1"/>
  <c r="H19" i="137"/>
  <c r="H37" i="137"/>
  <c r="H38" i="137" s="1"/>
  <c r="H39" i="137" s="1"/>
  <c r="H21" i="137"/>
  <c r="H28" i="137" s="1"/>
  <c r="L19" i="137"/>
  <c r="L37" i="137"/>
  <c r="L38" i="137" s="1"/>
  <c r="L39" i="137" s="1"/>
  <c r="L21" i="137"/>
  <c r="L28" i="137" s="1"/>
  <c r="M19" i="137"/>
  <c r="M37" i="137"/>
  <c r="M38" i="137" s="1"/>
  <c r="M39" i="137" s="1"/>
  <c r="M21" i="137"/>
  <c r="M28" i="137" s="1"/>
  <c r="F19" i="137"/>
  <c r="F21" i="137"/>
  <c r="F28" i="137" s="1"/>
  <c r="F37" i="137"/>
  <c r="F38" i="137" s="1"/>
  <c r="F39" i="137" s="1"/>
  <c r="G19" i="137"/>
  <c r="G37" i="137"/>
  <c r="G38" i="137" s="1"/>
  <c r="G39" i="137" s="1"/>
  <c r="G21" i="137"/>
  <c r="G28" i="137" s="1"/>
  <c r="P19" i="137"/>
  <c r="P37" i="137"/>
  <c r="P38" i="137" s="1"/>
  <c r="P39" i="137" s="1"/>
  <c r="P21" i="137"/>
  <c r="P28" i="137" s="1"/>
  <c r="E10" i="169"/>
  <c r="E9" i="169"/>
  <c r="E45" i="58"/>
  <c r="H38" i="58"/>
  <c r="E38" i="58"/>
  <c r="H37" i="58"/>
  <c r="E37" i="58"/>
  <c r="H34" i="58"/>
  <c r="H13" i="58" s="1"/>
  <c r="H14" i="58"/>
  <c r="I14" i="58"/>
  <c r="J14" i="58"/>
  <c r="H25" i="58"/>
  <c r="I25" i="58"/>
  <c r="J25" i="58"/>
  <c r="E14" i="58"/>
  <c r="H36" i="58"/>
  <c r="H41" i="58"/>
  <c r="E41" i="58"/>
  <c r="E36" i="58"/>
  <c r="E34" i="58"/>
  <c r="G15" i="173"/>
  <c r="F15" i="173"/>
  <c r="E15" i="173"/>
  <c r="E16" i="173" s="1"/>
  <c r="G14" i="173"/>
  <c r="F14" i="173"/>
  <c r="E9" i="173"/>
  <c r="F9" i="173"/>
  <c r="G9" i="173"/>
  <c r="E10" i="173"/>
  <c r="F10" i="173"/>
  <c r="G10" i="173"/>
  <c r="E11" i="173"/>
  <c r="F11" i="173"/>
  <c r="G11" i="173"/>
  <c r="F8" i="173"/>
  <c r="G8" i="173"/>
  <c r="E8" i="173"/>
  <c r="F42" i="173"/>
  <c r="E42" i="173"/>
  <c r="F27" i="173"/>
  <c r="E27" i="173"/>
  <c r="H56" i="58"/>
  <c r="H12" i="58" s="1"/>
  <c r="H55" i="58"/>
  <c r="H11" i="58" s="1"/>
  <c r="H54" i="58"/>
  <c r="H10" i="58" s="1"/>
  <c r="E57" i="58"/>
  <c r="E56" i="58"/>
  <c r="E12" i="58" s="1"/>
  <c r="E55" i="58"/>
  <c r="E11" i="58" s="1"/>
  <c r="E54" i="58"/>
  <c r="E10" i="58" s="1"/>
  <c r="H62" i="58"/>
  <c r="H61" i="58"/>
  <c r="H17" i="58" s="1"/>
  <c r="H60" i="58"/>
  <c r="H59" i="58"/>
  <c r="E62" i="58"/>
  <c r="E61" i="58"/>
  <c r="E17" i="58" s="1"/>
  <c r="E60" i="58"/>
  <c r="E59" i="58"/>
  <c r="H65" i="58"/>
  <c r="E65" i="58"/>
  <c r="O53" i="116"/>
  <c r="N53" i="116"/>
  <c r="M53" i="116"/>
  <c r="L53" i="116"/>
  <c r="K53" i="116"/>
  <c r="J53" i="116"/>
  <c r="I53" i="116"/>
  <c r="J67" i="58" s="1"/>
  <c r="H53" i="116"/>
  <c r="I67" i="58" s="1"/>
  <c r="G53" i="116"/>
  <c r="H67" i="58" s="1"/>
  <c r="E53" i="116"/>
  <c r="F53" i="116" s="1"/>
  <c r="D53" i="116"/>
  <c r="E67" i="58" s="1"/>
  <c r="B44" i="116"/>
  <c r="B45" i="116" s="1"/>
  <c r="B46" i="116" s="1"/>
  <c r="B47" i="116" s="1"/>
  <c r="B48" i="116" s="1"/>
  <c r="B49" i="116" s="1"/>
  <c r="B50" i="116" s="1"/>
  <c r="B51" i="116" s="1"/>
  <c r="B52" i="116" s="1"/>
  <c r="O36" i="116"/>
  <c r="N36" i="116"/>
  <c r="M36" i="116"/>
  <c r="L36" i="116"/>
  <c r="K36" i="116"/>
  <c r="J36" i="116"/>
  <c r="I36" i="116"/>
  <c r="J43" i="58" s="1"/>
  <c r="H36" i="116"/>
  <c r="I43" i="58" s="1"/>
  <c r="I23" i="58" s="1"/>
  <c r="G36" i="116"/>
  <c r="H43" i="58" s="1"/>
  <c r="E36" i="116"/>
  <c r="F36" i="116" s="1"/>
  <c r="D36" i="116"/>
  <c r="E43" i="58" s="1"/>
  <c r="B27" i="116"/>
  <c r="B28" i="116" s="1"/>
  <c r="B29" i="116" s="1"/>
  <c r="B30" i="116" s="1"/>
  <c r="B31" i="116" s="1"/>
  <c r="B32" i="116" s="1"/>
  <c r="B33" i="116" s="1"/>
  <c r="B34" i="116" s="1"/>
  <c r="B35" i="116" s="1"/>
  <c r="O68" i="106"/>
  <c r="N68" i="106"/>
  <c r="M68" i="106"/>
  <c r="L68" i="106"/>
  <c r="K68" i="106"/>
  <c r="J68" i="106"/>
  <c r="I68" i="106"/>
  <c r="J66" i="58" s="1"/>
  <c r="H68" i="106"/>
  <c r="I66" i="58" s="1"/>
  <c r="H66" i="58"/>
  <c r="E68" i="106"/>
  <c r="F68" i="106" s="1"/>
  <c r="B58" i="106"/>
  <c r="B59" i="106" s="1"/>
  <c r="B60" i="106" s="1"/>
  <c r="B61" i="106" s="1"/>
  <c r="B62" i="106" s="1"/>
  <c r="B63" i="106" s="1"/>
  <c r="B64" i="106" s="1"/>
  <c r="I50" i="106"/>
  <c r="J42" i="58" s="1"/>
  <c r="H50" i="106"/>
  <c r="I42" i="58" s="1"/>
  <c r="H42" i="58"/>
  <c r="E50" i="106"/>
  <c r="E42" i="58"/>
  <c r="B38" i="106"/>
  <c r="B39" i="106" s="1"/>
  <c r="B40" i="106" s="1"/>
  <c r="B41" i="106" s="1"/>
  <c r="B42" i="106" s="1"/>
  <c r="B43" i="106" s="1"/>
  <c r="I11" i="105"/>
  <c r="H11" i="105"/>
  <c r="I10" i="105"/>
  <c r="H10" i="105"/>
  <c r="I9" i="105"/>
  <c r="H9" i="105"/>
  <c r="E17" i="105"/>
  <c r="F17" i="105" s="1"/>
  <c r="F9" i="105"/>
  <c r="I57" i="105"/>
  <c r="H57" i="105"/>
  <c r="E55" i="105"/>
  <c r="F55" i="105" s="1"/>
  <c r="I58" i="105"/>
  <c r="B48" i="105"/>
  <c r="B49" i="105" s="1"/>
  <c r="B50" i="105" s="1"/>
  <c r="B51" i="105" s="1"/>
  <c r="B53" i="105" s="1"/>
  <c r="B54" i="105" s="1"/>
  <c r="B55" i="105" s="1"/>
  <c r="B57" i="105" s="1"/>
  <c r="B58" i="105" s="1"/>
  <c r="B59" i="105" s="1"/>
  <c r="I38" i="105"/>
  <c r="H38" i="105"/>
  <c r="E36" i="105"/>
  <c r="F36" i="105" s="1"/>
  <c r="B29" i="105"/>
  <c r="B30" i="105" s="1"/>
  <c r="B31" i="105" s="1"/>
  <c r="B32" i="105" s="1"/>
  <c r="B34" i="105" s="1"/>
  <c r="B35" i="105" s="1"/>
  <c r="B36" i="105" s="1"/>
  <c r="B38" i="105" s="1"/>
  <c r="B39" i="105" s="1"/>
  <c r="B40" i="105" s="1"/>
  <c r="J61" i="58"/>
  <c r="J17" i="58" s="1"/>
  <c r="I61" i="58"/>
  <c r="I17" i="58" s="1"/>
  <c r="F61" i="58"/>
  <c r="G61" i="58" s="1"/>
  <c r="B7" i="174"/>
  <c r="B8" i="174" s="1"/>
  <c r="B9" i="174" s="1"/>
  <c r="D61" i="171"/>
  <c r="D62" i="171" s="1"/>
  <c r="H23" i="171"/>
  <c r="G23" i="171"/>
  <c r="H22" i="171"/>
  <c r="G22" i="171"/>
  <c r="H21" i="171"/>
  <c r="G21" i="171"/>
  <c r="H10" i="171"/>
  <c r="G10" i="171"/>
  <c r="F10" i="171"/>
  <c r="E10" i="171"/>
  <c r="D10" i="171"/>
  <c r="H9" i="171"/>
  <c r="G9" i="171"/>
  <c r="F9" i="171"/>
  <c r="E9" i="171"/>
  <c r="D9" i="171"/>
  <c r="M9" i="171" s="1"/>
  <c r="M9" i="172" s="1"/>
  <c r="D61" i="170"/>
  <c r="D62" i="170" s="1"/>
  <c r="H23" i="170"/>
  <c r="G23" i="170"/>
  <c r="F23" i="170"/>
  <c r="F23" i="171" s="1"/>
  <c r="E23" i="170"/>
  <c r="E23" i="171" s="1"/>
  <c r="D23" i="170"/>
  <c r="H22" i="170"/>
  <c r="G22" i="170"/>
  <c r="F22" i="170"/>
  <c r="F22" i="171" s="1"/>
  <c r="E22" i="170"/>
  <c r="E22" i="171" s="1"/>
  <c r="D22" i="170"/>
  <c r="D22" i="171" s="1"/>
  <c r="L22" i="171" s="1"/>
  <c r="L21" i="172" s="1"/>
  <c r="H21" i="170"/>
  <c r="G21" i="170"/>
  <c r="F21" i="170"/>
  <c r="F21" i="171" s="1"/>
  <c r="E21" i="170"/>
  <c r="E21" i="171" s="1"/>
  <c r="D21" i="170"/>
  <c r="H10" i="170"/>
  <c r="G10" i="170"/>
  <c r="F10" i="170"/>
  <c r="E10" i="170"/>
  <c r="D10" i="170"/>
  <c r="H9" i="170"/>
  <c r="G9" i="170"/>
  <c r="F9" i="170"/>
  <c r="E9" i="170"/>
  <c r="D9" i="170"/>
  <c r="M9" i="170" s="1"/>
  <c r="G9" i="172" s="1"/>
  <c r="D61" i="169"/>
  <c r="D62" i="169" s="1"/>
  <c r="H23" i="169"/>
  <c r="G23" i="169"/>
  <c r="H22" i="169"/>
  <c r="G22" i="169"/>
  <c r="M22" i="169"/>
  <c r="H10" i="169"/>
  <c r="G10" i="169"/>
  <c r="F10" i="169"/>
  <c r="D10" i="172" s="1"/>
  <c r="D10" i="169"/>
  <c r="N10" i="169" s="1"/>
  <c r="H9" i="169"/>
  <c r="G9" i="169"/>
  <c r="F9" i="169"/>
  <c r="D9" i="172" s="1"/>
  <c r="D9" i="169"/>
  <c r="D61" i="168"/>
  <c r="AC24" i="159"/>
  <c r="D24" i="162" s="1"/>
  <c r="Y24" i="159"/>
  <c r="AA24" i="159" s="1"/>
  <c r="X24" i="159"/>
  <c r="W24" i="159"/>
  <c r="V24" i="159"/>
  <c r="AC23" i="159"/>
  <c r="Y23" i="159"/>
  <c r="AA23" i="159" s="1"/>
  <c r="X23" i="159"/>
  <c r="W23" i="159"/>
  <c r="V23" i="159"/>
  <c r="Y22" i="159"/>
  <c r="AA22" i="159" s="1"/>
  <c r="X22" i="159"/>
  <c r="W22" i="159"/>
  <c r="V22" i="159"/>
  <c r="AC11" i="159"/>
  <c r="D11" i="162" s="1"/>
  <c r="Y11" i="159"/>
  <c r="AA11" i="159" s="1"/>
  <c r="X11" i="159"/>
  <c r="W11" i="159"/>
  <c r="V11" i="159"/>
  <c r="AC10" i="159"/>
  <c r="Y10" i="159"/>
  <c r="X10" i="159"/>
  <c r="W10" i="159"/>
  <c r="V10" i="159"/>
  <c r="I74" i="115"/>
  <c r="O10" i="115" s="1"/>
  <c r="H74" i="115"/>
  <c r="G74" i="115"/>
  <c r="O9" i="115" s="1"/>
  <c r="F74" i="115"/>
  <c r="E74" i="115"/>
  <c r="B71" i="115"/>
  <c r="B72" i="115" s="1"/>
  <c r="I65" i="115"/>
  <c r="N10" i="115" s="1"/>
  <c r="H65" i="115"/>
  <c r="G65" i="115"/>
  <c r="N9" i="115" s="1"/>
  <c r="F65" i="115"/>
  <c r="E65" i="115"/>
  <c r="B62" i="115"/>
  <c r="B63" i="115" s="1"/>
  <c r="I56" i="115"/>
  <c r="M10" i="115" s="1"/>
  <c r="H56" i="115"/>
  <c r="G56" i="115"/>
  <c r="F56" i="115"/>
  <c r="E56" i="115"/>
  <c r="B53" i="115"/>
  <c r="B54" i="115" s="1"/>
  <c r="I47" i="115"/>
  <c r="H47" i="115"/>
  <c r="G47" i="115"/>
  <c r="L9" i="115" s="1"/>
  <c r="F47" i="115"/>
  <c r="E47" i="115"/>
  <c r="B44" i="115"/>
  <c r="B45" i="115" s="1"/>
  <c r="I38" i="115"/>
  <c r="K10" i="115" s="1"/>
  <c r="H38" i="115"/>
  <c r="G38" i="115"/>
  <c r="K9" i="115" s="1"/>
  <c r="F38" i="115"/>
  <c r="E38" i="115"/>
  <c r="B35" i="115"/>
  <c r="B36" i="115" s="1"/>
  <c r="I29" i="115"/>
  <c r="I10" i="115" s="1"/>
  <c r="J65" i="58" s="1"/>
  <c r="H29" i="115"/>
  <c r="G29" i="115"/>
  <c r="H9" i="115" s="1"/>
  <c r="F29" i="115"/>
  <c r="E29" i="115"/>
  <c r="B26" i="115"/>
  <c r="B27" i="115" s="1"/>
  <c r="I20" i="115"/>
  <c r="E10" i="115" s="1"/>
  <c r="H20" i="115"/>
  <c r="G20" i="115"/>
  <c r="E9" i="115" s="1"/>
  <c r="F20" i="115"/>
  <c r="E20" i="115"/>
  <c r="B17" i="115"/>
  <c r="B18" i="115" s="1"/>
  <c r="L10" i="115"/>
  <c r="B10" i="115"/>
  <c r="M9" i="115"/>
  <c r="O19" i="116"/>
  <c r="N19" i="116"/>
  <c r="M19" i="116"/>
  <c r="L19" i="116"/>
  <c r="K19" i="116"/>
  <c r="J19" i="116"/>
  <c r="I19" i="116"/>
  <c r="H19" i="116"/>
  <c r="G19" i="116"/>
  <c r="E19" i="116"/>
  <c r="F19" i="116" s="1"/>
  <c r="D19" i="116"/>
  <c r="B10" i="116"/>
  <c r="B11" i="116" s="1"/>
  <c r="B12" i="116" s="1"/>
  <c r="B13" i="116" s="1"/>
  <c r="B14" i="116" s="1"/>
  <c r="B15" i="116" s="1"/>
  <c r="B16" i="116" s="1"/>
  <c r="B17" i="116" s="1"/>
  <c r="B18" i="116" s="1"/>
  <c r="F16" i="105"/>
  <c r="F15" i="105"/>
  <c r="B10" i="105"/>
  <c r="B11" i="105" s="1"/>
  <c r="B12" i="105" s="1"/>
  <c r="B13" i="105" s="1"/>
  <c r="B15" i="105" s="1"/>
  <c r="B16" i="105" s="1"/>
  <c r="B17" i="105" s="1"/>
  <c r="B19" i="105" s="1"/>
  <c r="B20" i="105" s="1"/>
  <c r="B21" i="105" s="1"/>
  <c r="J43" i="104"/>
  <c r="B40" i="104"/>
  <c r="B41" i="104" s="1"/>
  <c r="B43" i="104" s="1"/>
  <c r="B44" i="104" s="1"/>
  <c r="B45" i="104" s="1"/>
  <c r="B46" i="104" s="1"/>
  <c r="B47" i="104" s="1"/>
  <c r="J28" i="104"/>
  <c r="B25" i="104"/>
  <c r="B26" i="104" s="1"/>
  <c r="B28" i="104" s="1"/>
  <c r="B29" i="104" s="1"/>
  <c r="B30" i="104" s="1"/>
  <c r="B31" i="104" s="1"/>
  <c r="B32" i="104" s="1"/>
  <c r="F16" i="104"/>
  <c r="J13" i="104"/>
  <c r="F13" i="104"/>
  <c r="F12" i="104"/>
  <c r="I10" i="104"/>
  <c r="H10" i="104"/>
  <c r="B10" i="104"/>
  <c r="B11" i="104" s="1"/>
  <c r="B13" i="104" s="1"/>
  <c r="B14" i="104" s="1"/>
  <c r="B15" i="104" s="1"/>
  <c r="B16" i="104" s="1"/>
  <c r="B17" i="104" s="1"/>
  <c r="L333" i="103"/>
  <c r="L334" i="103" s="1"/>
  <c r="L336" i="103" s="1"/>
  <c r="L338" i="103" s="1"/>
  <c r="K333" i="103"/>
  <c r="K334" i="103" s="1"/>
  <c r="K336" i="103" s="1"/>
  <c r="K338" i="103" s="1"/>
  <c r="J333" i="103"/>
  <c r="J334" i="103" s="1"/>
  <c r="J336" i="103" s="1"/>
  <c r="J338" i="103" s="1"/>
  <c r="I333" i="103"/>
  <c r="I334" i="103" s="1"/>
  <c r="I336" i="103" s="1"/>
  <c r="I338" i="103" s="1"/>
  <c r="H333" i="103"/>
  <c r="H334" i="103" s="1"/>
  <c r="H336" i="103" s="1"/>
  <c r="H338" i="103" s="1"/>
  <c r="G333" i="103"/>
  <c r="G334" i="103" s="1"/>
  <c r="G336" i="103" s="1"/>
  <c r="G338" i="103" s="1"/>
  <c r="F333" i="103"/>
  <c r="F334" i="103" s="1"/>
  <c r="F336" i="103" s="1"/>
  <c r="F338" i="103" s="1"/>
  <c r="E333" i="103"/>
  <c r="E334" i="103" s="1"/>
  <c r="E336" i="103" s="1"/>
  <c r="E338" i="103" s="1"/>
  <c r="D333" i="103"/>
  <c r="D334" i="103" s="1"/>
  <c r="D336" i="103" s="1"/>
  <c r="D338" i="103" s="1"/>
  <c r="L322" i="103"/>
  <c r="L323" i="103" s="1"/>
  <c r="L325" i="103" s="1"/>
  <c r="L327" i="103" s="1"/>
  <c r="K322" i="103"/>
  <c r="K323" i="103" s="1"/>
  <c r="K325" i="103" s="1"/>
  <c r="K327" i="103" s="1"/>
  <c r="J322" i="103"/>
  <c r="J323" i="103" s="1"/>
  <c r="J325" i="103" s="1"/>
  <c r="J327" i="103" s="1"/>
  <c r="I322" i="103"/>
  <c r="I323" i="103" s="1"/>
  <c r="I325" i="103" s="1"/>
  <c r="I327" i="103" s="1"/>
  <c r="H322" i="103"/>
  <c r="H323" i="103" s="1"/>
  <c r="H325" i="103" s="1"/>
  <c r="H327" i="103" s="1"/>
  <c r="G322" i="103"/>
  <c r="G323" i="103" s="1"/>
  <c r="G325" i="103" s="1"/>
  <c r="G327" i="103" s="1"/>
  <c r="F322" i="103"/>
  <c r="F323" i="103" s="1"/>
  <c r="F325" i="103" s="1"/>
  <c r="F327" i="103" s="1"/>
  <c r="E322" i="103"/>
  <c r="E323" i="103" s="1"/>
  <c r="E325" i="103" s="1"/>
  <c r="E327" i="103" s="1"/>
  <c r="D322" i="103"/>
  <c r="D323" i="103" s="1"/>
  <c r="D325" i="103" s="1"/>
  <c r="D327" i="103" s="1"/>
  <c r="L312" i="103"/>
  <c r="L313" i="103" s="1"/>
  <c r="L315" i="103" s="1"/>
  <c r="L317" i="103" s="1"/>
  <c r="K312" i="103"/>
  <c r="K313" i="103" s="1"/>
  <c r="K315" i="103" s="1"/>
  <c r="K317" i="103" s="1"/>
  <c r="J312" i="103"/>
  <c r="J313" i="103" s="1"/>
  <c r="J315" i="103" s="1"/>
  <c r="J317" i="103" s="1"/>
  <c r="I312" i="103"/>
  <c r="I313" i="103" s="1"/>
  <c r="I315" i="103" s="1"/>
  <c r="I317" i="103" s="1"/>
  <c r="H312" i="103"/>
  <c r="H313" i="103" s="1"/>
  <c r="H315" i="103" s="1"/>
  <c r="H317" i="103" s="1"/>
  <c r="G312" i="103"/>
  <c r="G313" i="103" s="1"/>
  <c r="G315" i="103" s="1"/>
  <c r="G317" i="103" s="1"/>
  <c r="F312" i="103"/>
  <c r="F313" i="103" s="1"/>
  <c r="F315" i="103" s="1"/>
  <c r="F317" i="103" s="1"/>
  <c r="E312" i="103"/>
  <c r="E313" i="103" s="1"/>
  <c r="E315" i="103" s="1"/>
  <c r="E317" i="103" s="1"/>
  <c r="D312" i="103"/>
  <c r="D313" i="103" s="1"/>
  <c r="D315" i="103" s="1"/>
  <c r="D317" i="103" s="1"/>
  <c r="J300" i="103"/>
  <c r="F300" i="103"/>
  <c r="J298" i="103"/>
  <c r="F298" i="103"/>
  <c r="J296" i="103"/>
  <c r="K289" i="103" s="1"/>
  <c r="F296" i="103"/>
  <c r="J289" i="103" s="1"/>
  <c r="J294" i="103"/>
  <c r="F294" i="103"/>
  <c r="J293" i="103"/>
  <c r="F293" i="103"/>
  <c r="J292" i="103"/>
  <c r="F292" i="103"/>
  <c r="I291" i="103"/>
  <c r="I295" i="103" s="1"/>
  <c r="H291" i="103"/>
  <c r="H295" i="103" s="1"/>
  <c r="E291" i="103"/>
  <c r="J290" i="103"/>
  <c r="F290" i="103"/>
  <c r="B290" i="103"/>
  <c r="B291" i="103" s="1"/>
  <c r="B292" i="103" s="1"/>
  <c r="B293" i="103" s="1"/>
  <c r="B294" i="103" s="1"/>
  <c r="B295" i="103" s="1"/>
  <c r="B296" i="103" s="1"/>
  <c r="B297" i="103" s="1"/>
  <c r="B298" i="103" s="1"/>
  <c r="B299" i="103" s="1"/>
  <c r="B300" i="103" s="1"/>
  <c r="B301" i="103" s="1"/>
  <c r="F289" i="103"/>
  <c r="L276" i="103"/>
  <c r="G276" i="103"/>
  <c r="H273" i="103" s="1"/>
  <c r="F276" i="103"/>
  <c r="F43" i="103" s="1"/>
  <c r="E276" i="103"/>
  <c r="D277" i="103"/>
  <c r="L176" i="103"/>
  <c r="L177" i="103" s="1"/>
  <c r="K176" i="103"/>
  <c r="K177" i="103" s="1"/>
  <c r="J176" i="103"/>
  <c r="J177" i="103" s="1"/>
  <c r="G176" i="103"/>
  <c r="F176" i="103"/>
  <c r="F177" i="103" s="1"/>
  <c r="E176" i="103"/>
  <c r="E177" i="103" s="1"/>
  <c r="E181" i="103" s="1"/>
  <c r="D176" i="103"/>
  <c r="D177" i="103" s="1"/>
  <c r="D181" i="103" s="1"/>
  <c r="L166" i="103"/>
  <c r="L167" i="103" s="1"/>
  <c r="K166" i="103"/>
  <c r="K167" i="103" s="1"/>
  <c r="J166" i="103"/>
  <c r="J167" i="103" s="1"/>
  <c r="G166" i="103"/>
  <c r="F166" i="103"/>
  <c r="E166" i="103"/>
  <c r="E167" i="103" s="1"/>
  <c r="D166" i="103"/>
  <c r="J154" i="103"/>
  <c r="J143" i="103"/>
  <c r="I149" i="103"/>
  <c r="H149" i="103"/>
  <c r="J144" i="103"/>
  <c r="B144" i="103"/>
  <c r="B145" i="103" s="1"/>
  <c r="B146" i="103" s="1"/>
  <c r="B147" i="103" s="1"/>
  <c r="B148" i="103" s="1"/>
  <c r="B149" i="103" s="1"/>
  <c r="B150" i="103" s="1"/>
  <c r="B151" i="103" s="1"/>
  <c r="B152" i="103" s="1"/>
  <c r="B153" i="103" s="1"/>
  <c r="B154" i="103" s="1"/>
  <c r="B155" i="103" s="1"/>
  <c r="L90" i="103"/>
  <c r="L91" i="103" s="1"/>
  <c r="L93" i="103" s="1"/>
  <c r="K90" i="103"/>
  <c r="K91" i="103" s="1"/>
  <c r="K93" i="103" s="1"/>
  <c r="J90" i="103"/>
  <c r="G90" i="103"/>
  <c r="G91" i="103" s="1"/>
  <c r="G92" i="103" s="1"/>
  <c r="J78" i="103"/>
  <c r="B68" i="103"/>
  <c r="B69" i="103" s="1"/>
  <c r="B70" i="103" s="1"/>
  <c r="B71" i="103" s="1"/>
  <c r="B72" i="103" s="1"/>
  <c r="B73" i="103" s="1"/>
  <c r="B74" i="103" s="1"/>
  <c r="B75" i="103" s="1"/>
  <c r="B76" i="103" s="1"/>
  <c r="B77" i="103" s="1"/>
  <c r="B78" i="103" s="1"/>
  <c r="B79" i="103" s="1"/>
  <c r="O21" i="103"/>
  <c r="N21" i="103"/>
  <c r="M21" i="103"/>
  <c r="L21" i="103"/>
  <c r="I21" i="103"/>
  <c r="H21" i="103"/>
  <c r="E21" i="103"/>
  <c r="F21" i="103" s="1"/>
  <c r="F19" i="103"/>
  <c r="I17" i="103"/>
  <c r="H17" i="103"/>
  <c r="J17" i="103" s="1"/>
  <c r="J150" i="103" s="1"/>
  <c r="F17" i="103"/>
  <c r="J10" i="103" s="1"/>
  <c r="I15" i="103"/>
  <c r="H15" i="103"/>
  <c r="E15" i="103"/>
  <c r="F15" i="103" s="1"/>
  <c r="I14" i="103"/>
  <c r="H14" i="103"/>
  <c r="E14" i="103"/>
  <c r="F14" i="103" s="1"/>
  <c r="O13" i="103"/>
  <c r="N13" i="103"/>
  <c r="M13" i="103"/>
  <c r="L13" i="103"/>
  <c r="I13" i="103"/>
  <c r="H13" i="103"/>
  <c r="E13" i="103"/>
  <c r="F13" i="103" s="1"/>
  <c r="O11" i="103"/>
  <c r="N11" i="103"/>
  <c r="M11" i="103"/>
  <c r="L11" i="103"/>
  <c r="I11" i="103"/>
  <c r="H11" i="103"/>
  <c r="E11" i="103"/>
  <c r="F11" i="103" s="1"/>
  <c r="B11" i="103"/>
  <c r="B12" i="103" s="1"/>
  <c r="B13" i="103" s="1"/>
  <c r="B14" i="103" s="1"/>
  <c r="B15" i="103" s="1"/>
  <c r="B16" i="103" s="1"/>
  <c r="B17" i="103" s="1"/>
  <c r="B18" i="103" s="1"/>
  <c r="B19" i="103" s="1"/>
  <c r="B20" i="103" s="1"/>
  <c r="B21" i="103" s="1"/>
  <c r="B22" i="103" s="1"/>
  <c r="I10" i="103"/>
  <c r="H10" i="103"/>
  <c r="E10" i="103"/>
  <c r="F10" i="103" s="1"/>
  <c r="E40" i="104"/>
  <c r="F40" i="104" s="1"/>
  <c r="I39" i="105"/>
  <c r="E25" i="104"/>
  <c r="F25" i="104" s="1"/>
  <c r="L14" i="109"/>
  <c r="K14" i="109"/>
  <c r="J14" i="109"/>
  <c r="I14" i="109"/>
  <c r="H14" i="109"/>
  <c r="G14" i="109"/>
  <c r="G8" i="109"/>
  <c r="H47" i="101"/>
  <c r="G47" i="101"/>
  <c r="F47" i="101"/>
  <c r="H41" i="101"/>
  <c r="G41" i="101"/>
  <c r="F41" i="101"/>
  <c r="H35" i="101"/>
  <c r="G35" i="101"/>
  <c r="F35" i="101"/>
  <c r="H29" i="101"/>
  <c r="G29" i="101"/>
  <c r="F29" i="101"/>
  <c r="H23" i="101"/>
  <c r="G23" i="101"/>
  <c r="F23" i="101"/>
  <c r="H17" i="101"/>
  <c r="G17" i="101"/>
  <c r="F17" i="101"/>
  <c r="H11" i="101"/>
  <c r="G11" i="101"/>
  <c r="F11" i="101"/>
  <c r="H18" i="69"/>
  <c r="G18" i="69"/>
  <c r="F18" i="69"/>
  <c r="E18" i="69"/>
  <c r="D18" i="69"/>
  <c r="I10" i="68"/>
  <c r="H38" i="68"/>
  <c r="G38" i="68"/>
  <c r="F38" i="68"/>
  <c r="E38" i="68"/>
  <c r="D38" i="68"/>
  <c r="B31" i="66"/>
  <c r="B32" i="66" s="1"/>
  <c r="B33" i="66" s="1"/>
  <c r="B21" i="66"/>
  <c r="B22" i="66" s="1"/>
  <c r="B23" i="66" s="1"/>
  <c r="B11" i="66"/>
  <c r="B12" i="66" s="1"/>
  <c r="B13" i="66" s="1"/>
  <c r="L25" i="158"/>
  <c r="K56" i="58" s="1"/>
  <c r="K12" i="58" s="1"/>
  <c r="H25" i="158"/>
  <c r="L24" i="158"/>
  <c r="H24" i="158"/>
  <c r="L20" i="158"/>
  <c r="K55" i="58" s="1"/>
  <c r="K11" i="58" s="1"/>
  <c r="H20" i="158"/>
  <c r="L19" i="158"/>
  <c r="H19" i="158"/>
  <c r="L15" i="158"/>
  <c r="K54" i="58" s="1"/>
  <c r="K10" i="58" s="1"/>
  <c r="H15" i="158"/>
  <c r="L13" i="158"/>
  <c r="H13" i="158"/>
  <c r="L12" i="158"/>
  <c r="H12" i="158"/>
  <c r="L11" i="158"/>
  <c r="H11" i="158"/>
  <c r="Q177" i="148"/>
  <c r="Q173" i="148"/>
  <c r="Q169" i="148"/>
  <c r="Q153" i="148"/>
  <c r="Q147" i="148"/>
  <c r="Q142" i="148"/>
  <c r="Q55" i="148" s="1"/>
  <c r="Q135" i="148"/>
  <c r="Q117" i="148"/>
  <c r="Q30" i="148" s="1"/>
  <c r="Q108" i="148"/>
  <c r="Q262" i="147"/>
  <c r="F265" i="146" s="1"/>
  <c r="G265" i="146" s="1"/>
  <c r="Q258" i="147"/>
  <c r="F261" i="146" s="1"/>
  <c r="G261" i="146" s="1"/>
  <c r="Q254" i="147"/>
  <c r="F257" i="146" s="1"/>
  <c r="G257" i="146" s="1"/>
  <c r="Q238" i="147"/>
  <c r="F241" i="146" s="1"/>
  <c r="G241" i="146" s="1"/>
  <c r="Q232" i="147"/>
  <c r="F235" i="146" s="1"/>
  <c r="G235" i="146" s="1"/>
  <c r="Q227" i="147"/>
  <c r="F230" i="146" s="1"/>
  <c r="G230" i="146" s="1"/>
  <c r="Q220" i="147"/>
  <c r="F223" i="146" s="1"/>
  <c r="G223" i="146" s="1"/>
  <c r="Q202" i="147"/>
  <c r="F205" i="146" s="1"/>
  <c r="G205" i="146" s="1"/>
  <c r="Q193" i="147"/>
  <c r="F196" i="146" s="1"/>
  <c r="G196" i="146" s="1"/>
  <c r="Q175" i="147"/>
  <c r="F177" i="146" s="1"/>
  <c r="G177" i="146" s="1"/>
  <c r="Q171" i="147"/>
  <c r="F173" i="146" s="1"/>
  <c r="G173" i="146" s="1"/>
  <c r="Q167" i="147"/>
  <c r="F169" i="146" s="1"/>
  <c r="G169" i="146" s="1"/>
  <c r="Q151" i="147"/>
  <c r="F153" i="146" s="1"/>
  <c r="G153" i="146" s="1"/>
  <c r="Q145" i="147"/>
  <c r="F147" i="146" s="1"/>
  <c r="G147" i="146" s="1"/>
  <c r="Q140" i="147"/>
  <c r="F142" i="146" s="1"/>
  <c r="G142" i="146" s="1"/>
  <c r="Q133" i="147"/>
  <c r="F135" i="146" s="1"/>
  <c r="G135" i="146" s="1"/>
  <c r="Q115" i="147"/>
  <c r="F117" i="146" s="1"/>
  <c r="G117" i="146" s="1"/>
  <c r="Q106" i="147"/>
  <c r="F108" i="146" s="1"/>
  <c r="G108" i="146" s="1"/>
  <c r="E85" i="146"/>
  <c r="G85" i="146" s="1"/>
  <c r="E65" i="146"/>
  <c r="G65" i="146" s="1"/>
  <c r="E59" i="146"/>
  <c r="G59" i="146" s="1"/>
  <c r="Q88" i="145"/>
  <c r="P88" i="138" s="1"/>
  <c r="Q84" i="145"/>
  <c r="P84" i="138" s="1"/>
  <c r="Q80" i="145"/>
  <c r="P80" i="138" s="1"/>
  <c r="Q64" i="145"/>
  <c r="P64" i="138" s="1"/>
  <c r="Q58" i="145"/>
  <c r="P58" i="138" s="1"/>
  <c r="Q53" i="145"/>
  <c r="P53" i="138" s="1"/>
  <c r="Q46" i="145"/>
  <c r="P46" i="138" s="1"/>
  <c r="Q28" i="145"/>
  <c r="Q19" i="145"/>
  <c r="P19" i="138" s="1"/>
  <c r="Q88" i="144"/>
  <c r="O88" i="138" s="1"/>
  <c r="Q84" i="144"/>
  <c r="O84" i="138" s="1"/>
  <c r="Q80" i="144"/>
  <c r="O80" i="138" s="1"/>
  <c r="Q64" i="144"/>
  <c r="O64" i="138" s="1"/>
  <c r="Q58" i="144"/>
  <c r="O58" i="138" s="1"/>
  <c r="Q53" i="144"/>
  <c r="O53" i="138" s="1"/>
  <c r="Q46" i="144"/>
  <c r="O46" i="138" s="1"/>
  <c r="Q28" i="144"/>
  <c r="O28" i="138" s="1"/>
  <c r="Q19" i="144"/>
  <c r="O19" i="138" s="1"/>
  <c r="Q88" i="143"/>
  <c r="N88" i="138" s="1"/>
  <c r="Q84" i="143"/>
  <c r="N84" i="138" s="1"/>
  <c r="Q80" i="143"/>
  <c r="N80" i="138" s="1"/>
  <c r="Q64" i="143"/>
  <c r="N64" i="138" s="1"/>
  <c r="Q58" i="143"/>
  <c r="N58" i="138" s="1"/>
  <c r="Q53" i="143"/>
  <c r="N53" i="138" s="1"/>
  <c r="Q46" i="143"/>
  <c r="N46" i="138" s="1"/>
  <c r="Q28" i="143"/>
  <c r="N28" i="138" s="1"/>
  <c r="Q19" i="143"/>
  <c r="N19" i="138" s="1"/>
  <c r="Q88" i="142"/>
  <c r="M88" i="138" s="1"/>
  <c r="Q84" i="142"/>
  <c r="M84" i="138" s="1"/>
  <c r="Q80" i="142"/>
  <c r="M80" i="138" s="1"/>
  <c r="Q64" i="142"/>
  <c r="M64" i="138" s="1"/>
  <c r="Q58" i="142"/>
  <c r="M58" i="138" s="1"/>
  <c r="Q53" i="142"/>
  <c r="M53" i="138" s="1"/>
  <c r="Q46" i="142"/>
  <c r="M46" i="138" s="1"/>
  <c r="Q28" i="142"/>
  <c r="M28" i="138" s="1"/>
  <c r="Q19" i="142"/>
  <c r="Q88" i="141"/>
  <c r="L88" i="138" s="1"/>
  <c r="Q84" i="141"/>
  <c r="L84" i="138" s="1"/>
  <c r="Q80" i="141"/>
  <c r="L80" i="138" s="1"/>
  <c r="Q64" i="141"/>
  <c r="L64" i="138" s="1"/>
  <c r="Q58" i="141"/>
  <c r="L58" i="138" s="1"/>
  <c r="Q53" i="141"/>
  <c r="L53" i="138" s="1"/>
  <c r="Q46" i="141"/>
  <c r="L46" i="138" s="1"/>
  <c r="Q28" i="141"/>
  <c r="L28" i="138" s="1"/>
  <c r="Q19" i="141"/>
  <c r="L19" i="138" s="1"/>
  <c r="Q88" i="140"/>
  <c r="Q84" i="140"/>
  <c r="Q80" i="140"/>
  <c r="Q64" i="140"/>
  <c r="Q58" i="140"/>
  <c r="Q53" i="140"/>
  <c r="Q46" i="140"/>
  <c r="Q28" i="140"/>
  <c r="Q19" i="140"/>
  <c r="Q87" i="139"/>
  <c r="F88" i="138" s="1"/>
  <c r="Q83" i="139"/>
  <c r="F84" i="138" s="1"/>
  <c r="Q79" i="139"/>
  <c r="F80" i="138" s="1"/>
  <c r="Q63" i="139"/>
  <c r="F64" i="138" s="1"/>
  <c r="Q57" i="139"/>
  <c r="F58" i="138" s="1"/>
  <c r="Q52" i="139"/>
  <c r="F53" i="138" s="1"/>
  <c r="Q45" i="139"/>
  <c r="F46" i="138" s="1"/>
  <c r="Q27" i="139"/>
  <c r="F28" i="138" s="1"/>
  <c r="Q18" i="139"/>
  <c r="F19" i="138" s="1"/>
  <c r="J89" i="138"/>
  <c r="I89" i="138"/>
  <c r="J88" i="138"/>
  <c r="I88" i="138"/>
  <c r="H88" i="138"/>
  <c r="H89" i="138" s="1"/>
  <c r="E88" i="138"/>
  <c r="E89" i="138" s="1"/>
  <c r="J84" i="138"/>
  <c r="I84" i="138"/>
  <c r="H84" i="138"/>
  <c r="E84" i="138"/>
  <c r="J80" i="138"/>
  <c r="I80" i="138"/>
  <c r="H80" i="138"/>
  <c r="E80" i="138"/>
  <c r="J64" i="138"/>
  <c r="I64" i="138"/>
  <c r="H64" i="138"/>
  <c r="E64" i="138"/>
  <c r="J58" i="138"/>
  <c r="I58" i="138"/>
  <c r="H58" i="138"/>
  <c r="E58" i="138"/>
  <c r="J54" i="138"/>
  <c r="I54" i="138"/>
  <c r="J53" i="138"/>
  <c r="I53" i="138"/>
  <c r="H53" i="138"/>
  <c r="H54" i="138" s="1"/>
  <c r="E53" i="138"/>
  <c r="E54" i="138" s="1"/>
  <c r="J46" i="138"/>
  <c r="I46" i="138"/>
  <c r="H46" i="138"/>
  <c r="E46" i="138"/>
  <c r="J29" i="138"/>
  <c r="I29" i="138"/>
  <c r="J28" i="138"/>
  <c r="I28" i="138"/>
  <c r="H28" i="138"/>
  <c r="H29" i="138" s="1"/>
  <c r="E28" i="138"/>
  <c r="E29" i="138" s="1"/>
  <c r="J19" i="138"/>
  <c r="I19" i="138"/>
  <c r="H19" i="138"/>
  <c r="E19" i="138"/>
  <c r="L19" i="124"/>
  <c r="U87" i="125"/>
  <c r="F88" i="124" s="1"/>
  <c r="U83" i="125"/>
  <c r="F84" i="124" s="1"/>
  <c r="U79" i="125"/>
  <c r="F80" i="124" s="1"/>
  <c r="G80" i="124" s="1"/>
  <c r="U63" i="125"/>
  <c r="F64" i="124" s="1"/>
  <c r="G64" i="124" s="1"/>
  <c r="U57" i="125"/>
  <c r="F58" i="124" s="1"/>
  <c r="U52" i="125"/>
  <c r="F53" i="124" s="1"/>
  <c r="G53" i="124" s="1"/>
  <c r="U45" i="125"/>
  <c r="F46" i="124" s="1"/>
  <c r="U27" i="125"/>
  <c r="F28" i="124" s="1"/>
  <c r="U18" i="125"/>
  <c r="F19" i="124" s="1"/>
  <c r="G19" i="124" s="1"/>
  <c r="H88" i="124"/>
  <c r="H89" i="124" s="1"/>
  <c r="E88" i="124"/>
  <c r="E89" i="124" s="1"/>
  <c r="H84" i="124"/>
  <c r="E84" i="124"/>
  <c r="H58" i="124"/>
  <c r="E58" i="124"/>
  <c r="H28" i="124"/>
  <c r="H29" i="124" s="1"/>
  <c r="Q255" i="137"/>
  <c r="Q254" i="137"/>
  <c r="P38" i="119" s="1"/>
  <c r="Q253" i="137"/>
  <c r="P37" i="119" s="1"/>
  <c r="Q252" i="137"/>
  <c r="P36" i="119" s="1"/>
  <c r="Q251" i="137"/>
  <c r="P35" i="119" s="1"/>
  <c r="Q250" i="137"/>
  <c r="P34" i="119" s="1"/>
  <c r="Q249" i="137"/>
  <c r="P33" i="119" s="1"/>
  <c r="Q248" i="137"/>
  <c r="P32" i="119" s="1"/>
  <c r="Q247" i="137"/>
  <c r="P31" i="119" s="1"/>
  <c r="Q245" i="137"/>
  <c r="Q244" i="137"/>
  <c r="Q243" i="137"/>
  <c r="P27" i="119" s="1"/>
  <c r="Q242" i="137"/>
  <c r="P26" i="119" s="1"/>
  <c r="Q241" i="137"/>
  <c r="Q240" i="137"/>
  <c r="P24" i="119" s="1"/>
  <c r="Q238" i="137"/>
  <c r="P22" i="119" s="1"/>
  <c r="Q237" i="137"/>
  <c r="P21" i="119" s="1"/>
  <c r="Q236" i="137"/>
  <c r="P20" i="119" s="1"/>
  <c r="Q235" i="137"/>
  <c r="Q234" i="137"/>
  <c r="P18" i="119" s="1"/>
  <c r="Q232" i="137"/>
  <c r="P16" i="119" s="1"/>
  <c r="Q231" i="137"/>
  <c r="Q230" i="137"/>
  <c r="P14" i="119" s="1"/>
  <c r="Q229" i="137"/>
  <c r="P13" i="119" s="1"/>
  <c r="Q228" i="137"/>
  <c r="P12" i="119" s="1"/>
  <c r="Q227" i="137"/>
  <c r="P11" i="119" s="1"/>
  <c r="Q226" i="137"/>
  <c r="P10" i="119" s="1"/>
  <c r="Q225" i="137"/>
  <c r="P9" i="119" s="1"/>
  <c r="B225" i="137"/>
  <c r="B226" i="137" s="1"/>
  <c r="B227" i="137" s="1"/>
  <c r="B228" i="137" s="1"/>
  <c r="B229" i="137" s="1"/>
  <c r="B230" i="137" s="1"/>
  <c r="B231" i="137" s="1"/>
  <c r="B232" i="137" s="1"/>
  <c r="B234" i="137" s="1"/>
  <c r="B235" i="137" s="1"/>
  <c r="B236" i="137" s="1"/>
  <c r="B237" i="137" s="1"/>
  <c r="B238" i="137" s="1"/>
  <c r="B240" i="137" s="1"/>
  <c r="B241" i="137" s="1"/>
  <c r="B242" i="137" s="1"/>
  <c r="B243" i="137" s="1"/>
  <c r="B244" i="137" s="1"/>
  <c r="B245" i="137" s="1"/>
  <c r="B247" i="137" s="1"/>
  <c r="B248" i="137" s="1"/>
  <c r="B249" i="137" s="1"/>
  <c r="B250" i="137" s="1"/>
  <c r="B252" i="137" s="1"/>
  <c r="B253" i="137" s="1"/>
  <c r="B254" i="137" s="1"/>
  <c r="B255" i="137" s="1"/>
  <c r="B256" i="137" s="1"/>
  <c r="Q224" i="137"/>
  <c r="Q219" i="137"/>
  <c r="O39" i="119" s="1"/>
  <c r="Q218" i="137"/>
  <c r="O38" i="119" s="1"/>
  <c r="Q217" i="137"/>
  <c r="O37" i="119" s="1"/>
  <c r="Q216" i="137"/>
  <c r="Q215" i="137"/>
  <c r="O35" i="119" s="1"/>
  <c r="Q214" i="137"/>
  <c r="Q213" i="137"/>
  <c r="O33" i="119" s="1"/>
  <c r="Q212" i="137"/>
  <c r="Q211" i="137"/>
  <c r="O31" i="119" s="1"/>
  <c r="Q209" i="137"/>
  <c r="O29" i="119" s="1"/>
  <c r="Q208" i="137"/>
  <c r="O28" i="119" s="1"/>
  <c r="Q207" i="137"/>
  <c r="Q206" i="137"/>
  <c r="O26" i="119" s="1"/>
  <c r="Q205" i="137"/>
  <c r="O25" i="119" s="1"/>
  <c r="Q204" i="137"/>
  <c r="O24" i="119" s="1"/>
  <c r="Q202" i="137"/>
  <c r="Q201" i="137"/>
  <c r="O21" i="119" s="1"/>
  <c r="Q200" i="137"/>
  <c r="O20" i="119" s="1"/>
  <c r="Q199" i="137"/>
  <c r="O19" i="119" s="1"/>
  <c r="Q198" i="137"/>
  <c r="Q196" i="137"/>
  <c r="O16" i="119" s="1"/>
  <c r="Q195" i="137"/>
  <c r="O15" i="119" s="1"/>
  <c r="Q194" i="137"/>
  <c r="O14" i="119" s="1"/>
  <c r="Q193" i="137"/>
  <c r="Q192" i="137"/>
  <c r="O12" i="119" s="1"/>
  <c r="Q191" i="137"/>
  <c r="O11" i="119" s="1"/>
  <c r="Q190" i="137"/>
  <c r="O10" i="119" s="1"/>
  <c r="Q189" i="137"/>
  <c r="B189" i="137"/>
  <c r="B190" i="137" s="1"/>
  <c r="B191" i="137" s="1"/>
  <c r="B192" i="137" s="1"/>
  <c r="B193" i="137" s="1"/>
  <c r="B194" i="137" s="1"/>
  <c r="B195" i="137" s="1"/>
  <c r="B196" i="137" s="1"/>
  <c r="B198" i="137" s="1"/>
  <c r="B199" i="137" s="1"/>
  <c r="B200" i="137" s="1"/>
  <c r="B201" i="137" s="1"/>
  <c r="B202" i="137" s="1"/>
  <c r="B204" i="137" s="1"/>
  <c r="B205" i="137" s="1"/>
  <c r="B206" i="137" s="1"/>
  <c r="B207" i="137" s="1"/>
  <c r="B208" i="137" s="1"/>
  <c r="B209" i="137" s="1"/>
  <c r="B211" i="137" s="1"/>
  <c r="B212" i="137" s="1"/>
  <c r="B213" i="137" s="1"/>
  <c r="B214" i="137" s="1"/>
  <c r="B216" i="137" s="1"/>
  <c r="B217" i="137" s="1"/>
  <c r="B218" i="137" s="1"/>
  <c r="B219" i="137" s="1"/>
  <c r="B220" i="137" s="1"/>
  <c r="Q188" i="137"/>
  <c r="O8" i="119" s="1"/>
  <c r="Q183" i="137"/>
  <c r="N39" i="119" s="1"/>
  <c r="Q182" i="137"/>
  <c r="N38" i="119" s="1"/>
  <c r="Q181" i="137"/>
  <c r="N37" i="119" s="1"/>
  <c r="Q180" i="137"/>
  <c r="N36" i="119" s="1"/>
  <c r="Q179" i="137"/>
  <c r="N35" i="119" s="1"/>
  <c r="Q178" i="137"/>
  <c r="Q177" i="137"/>
  <c r="N33" i="119" s="1"/>
  <c r="Q176" i="137"/>
  <c r="N32" i="119" s="1"/>
  <c r="Q175" i="137"/>
  <c r="N31" i="119" s="1"/>
  <c r="Q173" i="137"/>
  <c r="N29" i="119" s="1"/>
  <c r="Q172" i="137"/>
  <c r="N28" i="119" s="1"/>
  <c r="Q171" i="137"/>
  <c r="Q170" i="137"/>
  <c r="N26" i="119" s="1"/>
  <c r="Q169" i="137"/>
  <c r="Q168" i="137"/>
  <c r="N24" i="119" s="1"/>
  <c r="Q166" i="137"/>
  <c r="N22" i="119" s="1"/>
  <c r="Q165" i="137"/>
  <c r="N21" i="119" s="1"/>
  <c r="Q164" i="137"/>
  <c r="Q163" i="137"/>
  <c r="Q162" i="137"/>
  <c r="N18" i="119" s="1"/>
  <c r="Q160" i="137"/>
  <c r="N16" i="119" s="1"/>
  <c r="Q159" i="137"/>
  <c r="Q158" i="137"/>
  <c r="N14" i="119" s="1"/>
  <c r="Q157" i="137"/>
  <c r="Q156" i="137"/>
  <c r="Q155" i="137"/>
  <c r="N11" i="119" s="1"/>
  <c r="Q154" i="137"/>
  <c r="N10" i="119" s="1"/>
  <c r="Q153" i="137"/>
  <c r="N9" i="119" s="1"/>
  <c r="B153" i="137"/>
  <c r="B154" i="137" s="1"/>
  <c r="B155" i="137" s="1"/>
  <c r="B156" i="137" s="1"/>
  <c r="B157" i="137" s="1"/>
  <c r="B158" i="137" s="1"/>
  <c r="B159" i="137" s="1"/>
  <c r="B160" i="137" s="1"/>
  <c r="B162" i="137" s="1"/>
  <c r="B163" i="137" s="1"/>
  <c r="B164" i="137" s="1"/>
  <c r="B165" i="137" s="1"/>
  <c r="B166" i="137" s="1"/>
  <c r="B168" i="137" s="1"/>
  <c r="B169" i="137" s="1"/>
  <c r="B170" i="137" s="1"/>
  <c r="B171" i="137" s="1"/>
  <c r="B172" i="137" s="1"/>
  <c r="B173" i="137" s="1"/>
  <c r="B175" i="137" s="1"/>
  <c r="B176" i="137" s="1"/>
  <c r="B177" i="137" s="1"/>
  <c r="B178" i="137" s="1"/>
  <c r="B180" i="137" s="1"/>
  <c r="B181" i="137" s="1"/>
  <c r="B182" i="137" s="1"/>
  <c r="B183" i="137" s="1"/>
  <c r="B184" i="137" s="1"/>
  <c r="Q152" i="137"/>
  <c r="Q147" i="137"/>
  <c r="Q146" i="137"/>
  <c r="Q145" i="137"/>
  <c r="Q144" i="137"/>
  <c r="Q143" i="137"/>
  <c r="M35" i="119" s="1"/>
  <c r="Q142" i="137"/>
  <c r="M34" i="119" s="1"/>
  <c r="Q141" i="137"/>
  <c r="M33" i="119" s="1"/>
  <c r="Q140" i="137"/>
  <c r="Q139" i="137"/>
  <c r="M31" i="119" s="1"/>
  <c r="Q137" i="137"/>
  <c r="M29" i="119" s="1"/>
  <c r="Q136" i="137"/>
  <c r="M28" i="119" s="1"/>
  <c r="Q135" i="137"/>
  <c r="M27" i="119" s="1"/>
  <c r="Q134" i="137"/>
  <c r="M26" i="119" s="1"/>
  <c r="Q133" i="137"/>
  <c r="M25" i="119" s="1"/>
  <c r="Q132" i="137"/>
  <c r="M24" i="119" s="1"/>
  <c r="Q130" i="137"/>
  <c r="M22" i="119" s="1"/>
  <c r="Q129" i="137"/>
  <c r="M21" i="119" s="1"/>
  <c r="Q128" i="137"/>
  <c r="M20" i="119" s="1"/>
  <c r="Q127" i="137"/>
  <c r="M19" i="119" s="1"/>
  <c r="Q126" i="137"/>
  <c r="M18" i="119" s="1"/>
  <c r="Q124" i="137"/>
  <c r="M16" i="119" s="1"/>
  <c r="Q123" i="137"/>
  <c r="M15" i="119" s="1"/>
  <c r="Q122" i="137"/>
  <c r="M14" i="119" s="1"/>
  <c r="Q121" i="137"/>
  <c r="M13" i="119" s="1"/>
  <c r="Q120" i="137"/>
  <c r="M12" i="119" s="1"/>
  <c r="Q119" i="137"/>
  <c r="Q118" i="137"/>
  <c r="M10" i="119" s="1"/>
  <c r="Q117" i="137"/>
  <c r="M9" i="119" s="1"/>
  <c r="B117" i="137"/>
  <c r="B118" i="137" s="1"/>
  <c r="B119" i="137" s="1"/>
  <c r="B120" i="137" s="1"/>
  <c r="B121" i="137" s="1"/>
  <c r="B122" i="137" s="1"/>
  <c r="B123" i="137" s="1"/>
  <c r="B124" i="137" s="1"/>
  <c r="B126" i="137" s="1"/>
  <c r="B127" i="137" s="1"/>
  <c r="B128" i="137" s="1"/>
  <c r="B129" i="137" s="1"/>
  <c r="B130" i="137" s="1"/>
  <c r="B132" i="137" s="1"/>
  <c r="B133" i="137" s="1"/>
  <c r="B134" i="137" s="1"/>
  <c r="B135" i="137" s="1"/>
  <c r="B136" i="137" s="1"/>
  <c r="B137" i="137" s="1"/>
  <c r="B139" i="137" s="1"/>
  <c r="B140" i="137" s="1"/>
  <c r="B141" i="137" s="1"/>
  <c r="B142" i="137" s="1"/>
  <c r="B144" i="137" s="1"/>
  <c r="B145" i="137" s="1"/>
  <c r="B146" i="137" s="1"/>
  <c r="B147" i="137" s="1"/>
  <c r="B148" i="137" s="1"/>
  <c r="Q116" i="137"/>
  <c r="Q111" i="137"/>
  <c r="Q110" i="137"/>
  <c r="L38" i="119" s="1"/>
  <c r="Q109" i="137"/>
  <c r="L37" i="119" s="1"/>
  <c r="Q108" i="137"/>
  <c r="L36" i="119" s="1"/>
  <c r="Q107" i="137"/>
  <c r="L35" i="119" s="1"/>
  <c r="Q106" i="137"/>
  <c r="L34" i="119" s="1"/>
  <c r="Q105" i="137"/>
  <c r="L33" i="119" s="1"/>
  <c r="Q104" i="137"/>
  <c r="L32" i="119" s="1"/>
  <c r="Q103" i="137"/>
  <c r="L31" i="119" s="1"/>
  <c r="Q101" i="137"/>
  <c r="Q100" i="137"/>
  <c r="L28" i="119" s="1"/>
  <c r="Q99" i="137"/>
  <c r="Q98" i="137"/>
  <c r="L26" i="119" s="1"/>
  <c r="Q97" i="137"/>
  <c r="L25" i="119" s="1"/>
  <c r="Q96" i="137"/>
  <c r="L24" i="119" s="1"/>
  <c r="Q94" i="137"/>
  <c r="L22" i="119" s="1"/>
  <c r="Q93" i="137"/>
  <c r="L21" i="119" s="1"/>
  <c r="Q92" i="137"/>
  <c r="Q91" i="137"/>
  <c r="L19" i="119" s="1"/>
  <c r="Q90" i="137"/>
  <c r="Q88" i="137"/>
  <c r="L16" i="119" s="1"/>
  <c r="Q87" i="137"/>
  <c r="L15" i="119" s="1"/>
  <c r="Q86" i="137"/>
  <c r="L14" i="119" s="1"/>
  <c r="Q85" i="137"/>
  <c r="Q84" i="137"/>
  <c r="L12" i="119" s="1"/>
  <c r="Q83" i="137"/>
  <c r="L11" i="119" s="1"/>
  <c r="Q82" i="137"/>
  <c r="Q81" i="137"/>
  <c r="L9" i="119" s="1"/>
  <c r="B81" i="137"/>
  <c r="B82" i="137" s="1"/>
  <c r="B83" i="137" s="1"/>
  <c r="B84" i="137" s="1"/>
  <c r="B85" i="137" s="1"/>
  <c r="B86" i="137" s="1"/>
  <c r="B87" i="137" s="1"/>
  <c r="B88" i="137" s="1"/>
  <c r="B90" i="137" s="1"/>
  <c r="B91" i="137" s="1"/>
  <c r="B92" i="137" s="1"/>
  <c r="B93" i="137" s="1"/>
  <c r="B94" i="137" s="1"/>
  <c r="B96" i="137" s="1"/>
  <c r="B97" i="137" s="1"/>
  <c r="B98" i="137" s="1"/>
  <c r="B99" i="137" s="1"/>
  <c r="B100" i="137" s="1"/>
  <c r="B101" i="137" s="1"/>
  <c r="B103" i="137" s="1"/>
  <c r="B104" i="137" s="1"/>
  <c r="B105" i="137" s="1"/>
  <c r="B106" i="137" s="1"/>
  <c r="B108" i="137" s="1"/>
  <c r="B109" i="137" s="1"/>
  <c r="B110" i="137" s="1"/>
  <c r="B111" i="137" s="1"/>
  <c r="B112" i="137" s="1"/>
  <c r="Q80" i="137"/>
  <c r="L8" i="119" s="1"/>
  <c r="Q75" i="137"/>
  <c r="Q74" i="137"/>
  <c r="Q73" i="137"/>
  <c r="Q72" i="137"/>
  <c r="Q71" i="137"/>
  <c r="Q70" i="137"/>
  <c r="Q69" i="137"/>
  <c r="Q68" i="137"/>
  <c r="Q67" i="137"/>
  <c r="Q65" i="137"/>
  <c r="Q64" i="137"/>
  <c r="Q63" i="137"/>
  <c r="Q62" i="137"/>
  <c r="Q61" i="137"/>
  <c r="Q60" i="137"/>
  <c r="Q58" i="137"/>
  <c r="Q57" i="137"/>
  <c r="Q56" i="137"/>
  <c r="Q55" i="137"/>
  <c r="Q54" i="137"/>
  <c r="Q52" i="137"/>
  <c r="Q51" i="137"/>
  <c r="Q50" i="137"/>
  <c r="Q49" i="137"/>
  <c r="Q48" i="137"/>
  <c r="Q47" i="137"/>
  <c r="Q46" i="137"/>
  <c r="Q45" i="137"/>
  <c r="B45" i="137"/>
  <c r="B46" i="137" s="1"/>
  <c r="B47" i="137" s="1"/>
  <c r="B48" i="137" s="1"/>
  <c r="B49" i="137" s="1"/>
  <c r="B50" i="137" s="1"/>
  <c r="B51" i="137" s="1"/>
  <c r="B52" i="137" s="1"/>
  <c r="B54" i="137" s="1"/>
  <c r="B55" i="137" s="1"/>
  <c r="B56" i="137" s="1"/>
  <c r="B57" i="137" s="1"/>
  <c r="B58" i="137" s="1"/>
  <c r="B60" i="137" s="1"/>
  <c r="B61" i="137" s="1"/>
  <c r="B62" i="137" s="1"/>
  <c r="B63" i="137" s="1"/>
  <c r="B64" i="137" s="1"/>
  <c r="B65" i="137" s="1"/>
  <c r="B67" i="137" s="1"/>
  <c r="B68" i="137" s="1"/>
  <c r="B69" i="137" s="1"/>
  <c r="B70" i="137" s="1"/>
  <c r="B72" i="137" s="1"/>
  <c r="B73" i="137" s="1"/>
  <c r="B74" i="137" s="1"/>
  <c r="B75" i="137" s="1"/>
  <c r="B76" i="137" s="1"/>
  <c r="Q44" i="137"/>
  <c r="Q36" i="137"/>
  <c r="F37" i="119" s="1"/>
  <c r="Q35" i="137"/>
  <c r="F36" i="119" s="1"/>
  <c r="Q34" i="137"/>
  <c r="F35" i="119" s="1"/>
  <c r="Q33" i="137"/>
  <c r="F34" i="119" s="1"/>
  <c r="G34" i="119" s="1"/>
  <c r="Q32" i="137"/>
  <c r="F33" i="119" s="1"/>
  <c r="G33" i="119" s="1"/>
  <c r="Q31" i="137"/>
  <c r="Q30" i="137"/>
  <c r="F31" i="119" s="1"/>
  <c r="G31" i="119" s="1"/>
  <c r="Q27" i="137"/>
  <c r="F28" i="119" s="1"/>
  <c r="G28" i="119" s="1"/>
  <c r="Q26" i="137"/>
  <c r="F27" i="119" s="1"/>
  <c r="G27" i="119" s="1"/>
  <c r="Q25" i="137"/>
  <c r="F26" i="119" s="1"/>
  <c r="G26" i="119" s="1"/>
  <c r="Q24" i="137"/>
  <c r="F25" i="119" s="1"/>
  <c r="G25" i="119" s="1"/>
  <c r="Q23" i="137"/>
  <c r="F24" i="119" s="1"/>
  <c r="G24" i="119" s="1"/>
  <c r="Q20" i="137"/>
  <c r="F21" i="119" s="1"/>
  <c r="G21" i="119" s="1"/>
  <c r="Q18" i="137"/>
  <c r="F19" i="119" s="1"/>
  <c r="G19" i="119" s="1"/>
  <c r="Q17" i="137"/>
  <c r="F18" i="119" s="1"/>
  <c r="G18" i="119" s="1"/>
  <c r="Q15" i="137"/>
  <c r="F16" i="119" s="1"/>
  <c r="Q14" i="137"/>
  <c r="F15" i="119" s="1"/>
  <c r="G15" i="119" s="1"/>
  <c r="Q12" i="137"/>
  <c r="F13" i="119" s="1"/>
  <c r="G13" i="119" s="1"/>
  <c r="Q11" i="137"/>
  <c r="F12" i="119" s="1"/>
  <c r="G12" i="119" s="1"/>
  <c r="Q10" i="137"/>
  <c r="F11" i="119" s="1"/>
  <c r="Q9" i="137"/>
  <c r="B8" i="137"/>
  <c r="B9" i="137" s="1"/>
  <c r="B10" i="137" s="1"/>
  <c r="B11" i="137" s="1"/>
  <c r="B12" i="137" s="1"/>
  <c r="B13" i="137" s="1"/>
  <c r="B14" i="137" s="1"/>
  <c r="B15" i="137" s="1"/>
  <c r="B17" i="137" s="1"/>
  <c r="B18" i="137" s="1"/>
  <c r="B19" i="137" s="1"/>
  <c r="B20" i="137" s="1"/>
  <c r="B21" i="137" s="1"/>
  <c r="B23" i="137" s="1"/>
  <c r="B24" i="137" s="1"/>
  <c r="B25" i="137" s="1"/>
  <c r="B26" i="137" s="1"/>
  <c r="B27" i="137" s="1"/>
  <c r="B28" i="137" s="1"/>
  <c r="B30" i="137" s="1"/>
  <c r="B31" i="137" s="1"/>
  <c r="B32" i="137" s="1"/>
  <c r="B33" i="137" s="1"/>
  <c r="B35" i="137" s="1"/>
  <c r="B36" i="137" s="1"/>
  <c r="B37" i="137" s="1"/>
  <c r="B38" i="137" s="1"/>
  <c r="B39" i="137" s="1"/>
  <c r="Q7" i="137"/>
  <c r="F8" i="119" s="1"/>
  <c r="G8" i="119" s="1"/>
  <c r="J40" i="119"/>
  <c r="I40" i="119"/>
  <c r="K40" i="119" s="1"/>
  <c r="M39" i="119"/>
  <c r="J39" i="119"/>
  <c r="I39" i="119"/>
  <c r="M38" i="119"/>
  <c r="J38" i="119"/>
  <c r="I38" i="119"/>
  <c r="M37" i="119"/>
  <c r="J37" i="119"/>
  <c r="I37" i="119"/>
  <c r="O36" i="119"/>
  <c r="M36" i="119"/>
  <c r="J36" i="119"/>
  <c r="I36" i="119"/>
  <c r="J35" i="119"/>
  <c r="I35" i="119"/>
  <c r="O34" i="119"/>
  <c r="N34" i="119"/>
  <c r="J34" i="119"/>
  <c r="I34" i="119"/>
  <c r="J33" i="119"/>
  <c r="I33" i="119"/>
  <c r="O32" i="119"/>
  <c r="M32" i="119"/>
  <c r="J32" i="119"/>
  <c r="I32" i="119"/>
  <c r="F32" i="119"/>
  <c r="G32" i="119" s="1"/>
  <c r="J31" i="119"/>
  <c r="I31" i="119"/>
  <c r="P29" i="119"/>
  <c r="L29" i="119"/>
  <c r="J29" i="119"/>
  <c r="I29" i="119"/>
  <c r="P28" i="119"/>
  <c r="J28" i="119"/>
  <c r="I28" i="119"/>
  <c r="O27" i="119"/>
  <c r="N27" i="119"/>
  <c r="L27" i="119"/>
  <c r="J27" i="119"/>
  <c r="I27" i="119"/>
  <c r="J26" i="119"/>
  <c r="I26" i="119"/>
  <c r="P25" i="119"/>
  <c r="N25" i="119"/>
  <c r="J25" i="119"/>
  <c r="I25" i="119"/>
  <c r="J24" i="119"/>
  <c r="I24" i="119"/>
  <c r="O22" i="119"/>
  <c r="J22" i="119"/>
  <c r="I22" i="119"/>
  <c r="J21" i="119"/>
  <c r="I21" i="119"/>
  <c r="N20" i="119"/>
  <c r="L20" i="119"/>
  <c r="J20" i="119"/>
  <c r="I20" i="119"/>
  <c r="P19" i="119"/>
  <c r="N19" i="119"/>
  <c r="J19" i="119"/>
  <c r="I19" i="119"/>
  <c r="O18" i="119"/>
  <c r="L18" i="119"/>
  <c r="J18" i="119"/>
  <c r="I18" i="119"/>
  <c r="J16" i="119"/>
  <c r="I16" i="119"/>
  <c r="P15" i="119"/>
  <c r="N15" i="119"/>
  <c r="J15" i="119"/>
  <c r="I15" i="119"/>
  <c r="K15" i="119" s="1"/>
  <c r="J14" i="119"/>
  <c r="I14" i="119"/>
  <c r="O13" i="119"/>
  <c r="N13" i="119"/>
  <c r="L13" i="119"/>
  <c r="J13" i="119"/>
  <c r="I13" i="119"/>
  <c r="N12" i="119"/>
  <c r="J12" i="119"/>
  <c r="I12" i="119"/>
  <c r="M11" i="119"/>
  <c r="J11" i="119"/>
  <c r="I11" i="119"/>
  <c r="L10" i="119"/>
  <c r="J10" i="119"/>
  <c r="I10" i="119"/>
  <c r="O9" i="119"/>
  <c r="J9" i="119"/>
  <c r="I9" i="119"/>
  <c r="B9" i="119"/>
  <c r="B10" i="119" s="1"/>
  <c r="B11" i="119" s="1"/>
  <c r="B12" i="119" s="1"/>
  <c r="B13" i="119" s="1"/>
  <c r="B14" i="119" s="1"/>
  <c r="B15" i="119" s="1"/>
  <c r="B16" i="119" s="1"/>
  <c r="B18" i="119" s="1"/>
  <c r="B19" i="119" s="1"/>
  <c r="B20" i="119" s="1"/>
  <c r="B21" i="119" s="1"/>
  <c r="B22" i="119" s="1"/>
  <c r="B24" i="119" s="1"/>
  <c r="B25" i="119" s="1"/>
  <c r="B26" i="119" s="1"/>
  <c r="B27" i="119" s="1"/>
  <c r="B28" i="119" s="1"/>
  <c r="B29" i="119" s="1"/>
  <c r="B31" i="119" s="1"/>
  <c r="B32" i="119" s="1"/>
  <c r="B33" i="119" s="1"/>
  <c r="B34" i="119" s="1"/>
  <c r="B36" i="119" s="1"/>
  <c r="B37" i="119" s="1"/>
  <c r="B38" i="119" s="1"/>
  <c r="B39" i="119" s="1"/>
  <c r="B40" i="119" s="1"/>
  <c r="P8" i="119"/>
  <c r="N8" i="119"/>
  <c r="M8" i="119"/>
  <c r="J8" i="119"/>
  <c r="I8" i="119"/>
  <c r="H133" i="71"/>
  <c r="I133" i="71" s="1"/>
  <c r="B133" i="71"/>
  <c r="H132" i="71"/>
  <c r="I132" i="71" s="1"/>
  <c r="H128" i="71"/>
  <c r="I128" i="71" s="1"/>
  <c r="B128" i="71"/>
  <c r="H127" i="71"/>
  <c r="I127" i="71" s="1"/>
  <c r="H123" i="71"/>
  <c r="I123" i="71" s="1"/>
  <c r="B123" i="71"/>
  <c r="H122" i="71"/>
  <c r="I122" i="71" s="1"/>
  <c r="H114" i="71"/>
  <c r="I114" i="71" s="1"/>
  <c r="B114" i="71"/>
  <c r="H113" i="71"/>
  <c r="I113" i="71" s="1"/>
  <c r="H109" i="71"/>
  <c r="I109" i="71" s="1"/>
  <c r="B109" i="71"/>
  <c r="H108" i="71"/>
  <c r="I108" i="71" s="1"/>
  <c r="H104" i="71"/>
  <c r="I104" i="71" s="1"/>
  <c r="B104" i="71"/>
  <c r="H103" i="71"/>
  <c r="I103" i="71" s="1"/>
  <c r="H95" i="71"/>
  <c r="I95" i="71" s="1"/>
  <c r="B95" i="71"/>
  <c r="H94" i="71"/>
  <c r="I94" i="71" s="1"/>
  <c r="H90" i="71"/>
  <c r="I90" i="71" s="1"/>
  <c r="B90" i="71"/>
  <c r="H89" i="71"/>
  <c r="I89" i="71" s="1"/>
  <c r="H85" i="71"/>
  <c r="I85" i="71" s="1"/>
  <c r="B85" i="71"/>
  <c r="H84" i="71"/>
  <c r="I84" i="71" s="1"/>
  <c r="H76" i="71"/>
  <c r="I76" i="71" s="1"/>
  <c r="B76" i="71"/>
  <c r="H75" i="71"/>
  <c r="I75" i="71" s="1"/>
  <c r="H71" i="71"/>
  <c r="I71" i="71" s="1"/>
  <c r="B71" i="71"/>
  <c r="H70" i="71"/>
  <c r="I70" i="71" s="1"/>
  <c r="H66" i="71"/>
  <c r="I66" i="71" s="1"/>
  <c r="B66" i="71"/>
  <c r="H65" i="71"/>
  <c r="I65" i="71" s="1"/>
  <c r="H57" i="71"/>
  <c r="I57" i="71" s="1"/>
  <c r="B57" i="71"/>
  <c r="H56" i="71"/>
  <c r="I56" i="71" s="1"/>
  <c r="H52" i="71"/>
  <c r="I52" i="71" s="1"/>
  <c r="B52" i="71"/>
  <c r="H51" i="71"/>
  <c r="I51" i="71" s="1"/>
  <c r="H47" i="71"/>
  <c r="I47" i="71" s="1"/>
  <c r="B47" i="71"/>
  <c r="H46" i="71"/>
  <c r="I46" i="71" s="1"/>
  <c r="H38" i="71"/>
  <c r="I38" i="71" s="1"/>
  <c r="B38" i="71"/>
  <c r="H37" i="71"/>
  <c r="I37" i="71" s="1"/>
  <c r="H33" i="71"/>
  <c r="I33" i="71" s="1"/>
  <c r="B33" i="71"/>
  <c r="H32" i="71"/>
  <c r="I32" i="71" s="1"/>
  <c r="H28" i="71"/>
  <c r="I28" i="71" s="1"/>
  <c r="B28" i="71"/>
  <c r="H27" i="71"/>
  <c r="I27" i="71" s="1"/>
  <c r="H19" i="71"/>
  <c r="I19" i="71" s="1"/>
  <c r="B19" i="71"/>
  <c r="H18" i="71"/>
  <c r="I18" i="71" s="1"/>
  <c r="H14" i="71"/>
  <c r="I14" i="71" s="1"/>
  <c r="B14" i="71"/>
  <c r="H13" i="71"/>
  <c r="I13" i="71" s="1"/>
  <c r="H9" i="71"/>
  <c r="I9" i="71" s="1"/>
  <c r="B9" i="71"/>
  <c r="H8" i="71"/>
  <c r="I8" i="71" s="1"/>
  <c r="E615" i="123"/>
  <c r="P609" i="123"/>
  <c r="O609" i="123"/>
  <c r="N609" i="123"/>
  <c r="M609" i="123"/>
  <c r="L609" i="123"/>
  <c r="K609" i="123"/>
  <c r="J609" i="123"/>
  <c r="I609" i="123"/>
  <c r="H609" i="123"/>
  <c r="G609" i="123"/>
  <c r="F609" i="123"/>
  <c r="E609" i="123"/>
  <c r="Q608" i="123"/>
  <c r="S55" i="123" s="1"/>
  <c r="Q599" i="123"/>
  <c r="S46" i="123" s="1"/>
  <c r="Q598" i="123"/>
  <c r="S45" i="123" s="1"/>
  <c r="P596" i="123"/>
  <c r="O596" i="123"/>
  <c r="N596" i="123"/>
  <c r="M596" i="123"/>
  <c r="L596" i="123"/>
  <c r="K596" i="123"/>
  <c r="J596" i="123"/>
  <c r="I596" i="123"/>
  <c r="H596" i="123"/>
  <c r="G596" i="123"/>
  <c r="F596" i="123"/>
  <c r="E596" i="123"/>
  <c r="Q595" i="123"/>
  <c r="S42" i="123" s="1"/>
  <c r="Q587" i="123"/>
  <c r="S34" i="123" s="1"/>
  <c r="Q586" i="123"/>
  <c r="S33" i="123" s="1"/>
  <c r="P584" i="123"/>
  <c r="O584" i="123"/>
  <c r="N584" i="123"/>
  <c r="M584" i="123"/>
  <c r="L584" i="123"/>
  <c r="K584" i="123"/>
  <c r="J584" i="123"/>
  <c r="I584" i="123"/>
  <c r="H584" i="123"/>
  <c r="G584" i="123"/>
  <c r="F584" i="123"/>
  <c r="E584" i="123"/>
  <c r="Q583" i="123"/>
  <c r="S30" i="123" s="1"/>
  <c r="Q575" i="123"/>
  <c r="S22" i="123" s="1"/>
  <c r="Q574" i="123"/>
  <c r="S21" i="123" s="1"/>
  <c r="P572" i="123"/>
  <c r="O572" i="123"/>
  <c r="N572" i="123"/>
  <c r="M572" i="123"/>
  <c r="L572" i="123"/>
  <c r="K572" i="123"/>
  <c r="J572" i="123"/>
  <c r="I572" i="123"/>
  <c r="H572" i="123"/>
  <c r="G572" i="123"/>
  <c r="F572" i="123"/>
  <c r="E572" i="123"/>
  <c r="Q571" i="123"/>
  <c r="S18" i="123" s="1"/>
  <c r="Q563" i="123"/>
  <c r="S10" i="123" s="1"/>
  <c r="Q562" i="123"/>
  <c r="S9" i="123" s="1"/>
  <c r="P554" i="123"/>
  <c r="O554" i="123"/>
  <c r="N554" i="123"/>
  <c r="M554" i="123"/>
  <c r="L554" i="123"/>
  <c r="K554" i="123"/>
  <c r="J554" i="123"/>
  <c r="I554" i="123"/>
  <c r="H554" i="123"/>
  <c r="G554" i="123"/>
  <c r="F554" i="123"/>
  <c r="E554" i="123"/>
  <c r="Q553" i="123"/>
  <c r="R55" i="123" s="1"/>
  <c r="Q544" i="123"/>
  <c r="R46" i="123" s="1"/>
  <c r="Q543" i="123"/>
  <c r="R45" i="123" s="1"/>
  <c r="P541" i="123"/>
  <c r="O541" i="123"/>
  <c r="N541" i="123"/>
  <c r="M541" i="123"/>
  <c r="L541" i="123"/>
  <c r="K541" i="123"/>
  <c r="J541" i="123"/>
  <c r="I541" i="123"/>
  <c r="H541" i="123"/>
  <c r="G541" i="123"/>
  <c r="F541" i="123"/>
  <c r="E541" i="123"/>
  <c r="Q540" i="123"/>
  <c r="R42" i="123" s="1"/>
  <c r="Q532" i="123"/>
  <c r="R34" i="123" s="1"/>
  <c r="Q531" i="123"/>
  <c r="R33" i="123" s="1"/>
  <c r="P529" i="123"/>
  <c r="O529" i="123"/>
  <c r="N529" i="123"/>
  <c r="M529" i="123"/>
  <c r="L529" i="123"/>
  <c r="K529" i="123"/>
  <c r="J529" i="123"/>
  <c r="I529" i="123"/>
  <c r="H529" i="123"/>
  <c r="G529" i="123"/>
  <c r="F529" i="123"/>
  <c r="E529" i="123"/>
  <c r="Q528" i="123"/>
  <c r="R30" i="123" s="1"/>
  <c r="Q520" i="123"/>
  <c r="R22" i="123" s="1"/>
  <c r="Q519" i="123"/>
  <c r="R21" i="123" s="1"/>
  <c r="P517" i="123"/>
  <c r="O517" i="123"/>
  <c r="N517" i="123"/>
  <c r="M517" i="123"/>
  <c r="L517" i="123"/>
  <c r="K517" i="123"/>
  <c r="J517" i="123"/>
  <c r="I517" i="123"/>
  <c r="H517" i="123"/>
  <c r="G517" i="123"/>
  <c r="F517" i="123"/>
  <c r="E517" i="123"/>
  <c r="Q516" i="123"/>
  <c r="R18" i="123" s="1"/>
  <c r="Q508" i="123"/>
  <c r="R10" i="123" s="1"/>
  <c r="Q507" i="123"/>
  <c r="R9" i="123" s="1"/>
  <c r="P499" i="123"/>
  <c r="O499" i="123"/>
  <c r="N499" i="123"/>
  <c r="M499" i="123"/>
  <c r="L499" i="123"/>
  <c r="K499" i="123"/>
  <c r="J499" i="123"/>
  <c r="I499" i="123"/>
  <c r="H499" i="123"/>
  <c r="G499" i="123"/>
  <c r="F499" i="123"/>
  <c r="E499" i="123"/>
  <c r="Q498" i="123"/>
  <c r="Q55" i="123" s="1"/>
  <c r="Q489" i="123"/>
  <c r="Q46" i="123" s="1"/>
  <c r="Q488" i="123"/>
  <c r="Q45" i="123" s="1"/>
  <c r="P486" i="123"/>
  <c r="O486" i="123"/>
  <c r="N486" i="123"/>
  <c r="M486" i="123"/>
  <c r="L486" i="123"/>
  <c r="K486" i="123"/>
  <c r="J486" i="123"/>
  <c r="I486" i="123"/>
  <c r="H486" i="123"/>
  <c r="G486" i="123"/>
  <c r="F486" i="123"/>
  <c r="E486" i="123"/>
  <c r="Q485" i="123"/>
  <c r="Q42" i="123" s="1"/>
  <c r="Q477" i="123"/>
  <c r="Q34" i="123" s="1"/>
  <c r="Q476" i="123"/>
  <c r="Q33" i="123" s="1"/>
  <c r="P474" i="123"/>
  <c r="O474" i="123"/>
  <c r="N474" i="123"/>
  <c r="M474" i="123"/>
  <c r="L474" i="123"/>
  <c r="K474" i="123"/>
  <c r="J474" i="123"/>
  <c r="I474" i="123"/>
  <c r="H474" i="123"/>
  <c r="G474" i="123"/>
  <c r="F474" i="123"/>
  <c r="E474" i="123"/>
  <c r="Q473" i="123"/>
  <c r="Q30" i="123" s="1"/>
  <c r="Q465" i="123"/>
  <c r="Q22" i="123" s="1"/>
  <c r="Q464" i="123"/>
  <c r="Q21" i="123" s="1"/>
  <c r="P462" i="123"/>
  <c r="O462" i="123"/>
  <c r="N462" i="123"/>
  <c r="M462" i="123"/>
  <c r="L462" i="123"/>
  <c r="K462" i="123"/>
  <c r="J462" i="123"/>
  <c r="I462" i="123"/>
  <c r="H462" i="123"/>
  <c r="G462" i="123"/>
  <c r="F462" i="123"/>
  <c r="E462" i="123"/>
  <c r="Q461" i="123"/>
  <c r="Q18" i="123" s="1"/>
  <c r="Q453" i="123"/>
  <c r="Q10" i="123" s="1"/>
  <c r="Q452" i="123"/>
  <c r="Q9" i="123" s="1"/>
  <c r="P444" i="123"/>
  <c r="O444" i="123"/>
  <c r="N444" i="123"/>
  <c r="M444" i="123"/>
  <c r="L444" i="123"/>
  <c r="K444" i="123"/>
  <c r="J444" i="123"/>
  <c r="I444" i="123"/>
  <c r="H444" i="123"/>
  <c r="G444" i="123"/>
  <c r="F444" i="123"/>
  <c r="E444" i="123"/>
  <c r="Q443" i="123"/>
  <c r="P55" i="123" s="1"/>
  <c r="Q434" i="123"/>
  <c r="P46" i="123" s="1"/>
  <c r="Q433" i="123"/>
  <c r="P45" i="123" s="1"/>
  <c r="P431" i="123"/>
  <c r="O431" i="123"/>
  <c r="N431" i="123"/>
  <c r="M431" i="123"/>
  <c r="L431" i="123"/>
  <c r="K431" i="123"/>
  <c r="J431" i="123"/>
  <c r="I431" i="123"/>
  <c r="H431" i="123"/>
  <c r="G431" i="123"/>
  <c r="F431" i="123"/>
  <c r="E431" i="123"/>
  <c r="Q430" i="123"/>
  <c r="P42" i="123" s="1"/>
  <c r="Q422" i="123"/>
  <c r="P34" i="123" s="1"/>
  <c r="Q421" i="123"/>
  <c r="P33" i="123" s="1"/>
  <c r="P419" i="123"/>
  <c r="O419" i="123"/>
  <c r="N419" i="123"/>
  <c r="M419" i="123"/>
  <c r="L419" i="123"/>
  <c r="K419" i="123"/>
  <c r="J419" i="123"/>
  <c r="I419" i="123"/>
  <c r="H419" i="123"/>
  <c r="G419" i="123"/>
  <c r="F419" i="123"/>
  <c r="E419" i="123"/>
  <c r="Q418" i="123"/>
  <c r="P30" i="123" s="1"/>
  <c r="Q410" i="123"/>
  <c r="P22" i="123" s="1"/>
  <c r="Q409" i="123"/>
  <c r="P21" i="123" s="1"/>
  <c r="P407" i="123"/>
  <c r="O407" i="123"/>
  <c r="N407" i="123"/>
  <c r="M407" i="123"/>
  <c r="L407" i="123"/>
  <c r="K407" i="123"/>
  <c r="J407" i="123"/>
  <c r="I407" i="123"/>
  <c r="H407" i="123"/>
  <c r="G407" i="123"/>
  <c r="F407" i="123"/>
  <c r="E407" i="123"/>
  <c r="Q406" i="123"/>
  <c r="P18" i="123" s="1"/>
  <c r="Q398" i="123"/>
  <c r="P10" i="123" s="1"/>
  <c r="Q397" i="123"/>
  <c r="P9" i="123" s="1"/>
  <c r="P389" i="123"/>
  <c r="O389" i="123"/>
  <c r="N389" i="123"/>
  <c r="M389" i="123"/>
  <c r="L389" i="123"/>
  <c r="K389" i="123"/>
  <c r="J389" i="123"/>
  <c r="I389" i="123"/>
  <c r="H389" i="123"/>
  <c r="G389" i="123"/>
  <c r="F389" i="123"/>
  <c r="E389" i="123"/>
  <c r="Q388" i="123"/>
  <c r="O55" i="123" s="1"/>
  <c r="Q379" i="123"/>
  <c r="O46" i="123" s="1"/>
  <c r="Q378" i="123"/>
  <c r="O45" i="123" s="1"/>
  <c r="P376" i="123"/>
  <c r="O376" i="123"/>
  <c r="N376" i="123"/>
  <c r="M376" i="123"/>
  <c r="L376" i="123"/>
  <c r="K376" i="123"/>
  <c r="J376" i="123"/>
  <c r="I376" i="123"/>
  <c r="H376" i="123"/>
  <c r="G376" i="123"/>
  <c r="F376" i="123"/>
  <c r="E376" i="123"/>
  <c r="Q375" i="123"/>
  <c r="O42" i="123" s="1"/>
  <c r="Q367" i="123"/>
  <c r="O34" i="123" s="1"/>
  <c r="Q366" i="123"/>
  <c r="O33" i="123" s="1"/>
  <c r="P364" i="123"/>
  <c r="O364" i="123"/>
  <c r="N364" i="123"/>
  <c r="M364" i="123"/>
  <c r="L364" i="123"/>
  <c r="K364" i="123"/>
  <c r="J364" i="123"/>
  <c r="I364" i="123"/>
  <c r="H364" i="123"/>
  <c r="G364" i="123"/>
  <c r="F364" i="123"/>
  <c r="E364" i="123"/>
  <c r="Q363" i="123"/>
  <c r="O30" i="123" s="1"/>
  <c r="Q355" i="123"/>
  <c r="O22" i="123" s="1"/>
  <c r="Q354" i="123"/>
  <c r="O21" i="123" s="1"/>
  <c r="P352" i="123"/>
  <c r="O352" i="123"/>
  <c r="N352" i="123"/>
  <c r="M352" i="123"/>
  <c r="L352" i="123"/>
  <c r="K352" i="123"/>
  <c r="J352" i="123"/>
  <c r="I352" i="123"/>
  <c r="H352" i="123"/>
  <c r="G352" i="123"/>
  <c r="F352" i="123"/>
  <c r="E352" i="123"/>
  <c r="Q351" i="123"/>
  <c r="O18" i="123" s="1"/>
  <c r="Q343" i="123"/>
  <c r="O10" i="123" s="1"/>
  <c r="Q342" i="123"/>
  <c r="O9" i="123" s="1"/>
  <c r="P334" i="123"/>
  <c r="O334" i="123"/>
  <c r="N334" i="123"/>
  <c r="M334" i="123"/>
  <c r="L334" i="123"/>
  <c r="K334" i="123"/>
  <c r="J334" i="123"/>
  <c r="I334" i="123"/>
  <c r="H334" i="123"/>
  <c r="G334" i="123"/>
  <c r="F334" i="123"/>
  <c r="E334" i="123"/>
  <c r="Q333" i="123"/>
  <c r="Q324" i="123"/>
  <c r="Q323" i="123"/>
  <c r="P321" i="123"/>
  <c r="O321" i="123"/>
  <c r="N321" i="123"/>
  <c r="M321" i="123"/>
  <c r="L321" i="123"/>
  <c r="K321" i="123"/>
  <c r="J321" i="123"/>
  <c r="I321" i="123"/>
  <c r="H321" i="123"/>
  <c r="G321" i="123"/>
  <c r="F321" i="123"/>
  <c r="E321" i="123"/>
  <c r="Q320" i="123"/>
  <c r="Q312" i="123"/>
  <c r="Q311" i="123"/>
  <c r="P309" i="123"/>
  <c r="O309" i="123"/>
  <c r="N309" i="123"/>
  <c r="M309" i="123"/>
  <c r="L309" i="123"/>
  <c r="K309" i="123"/>
  <c r="J309" i="123"/>
  <c r="I309" i="123"/>
  <c r="H309" i="123"/>
  <c r="G309" i="123"/>
  <c r="F309" i="123"/>
  <c r="E309" i="123"/>
  <c r="Q308" i="123"/>
  <c r="Q300" i="123"/>
  <c r="Q299" i="123"/>
  <c r="P297" i="123"/>
  <c r="O297" i="123"/>
  <c r="N297" i="123"/>
  <c r="M297" i="123"/>
  <c r="L297" i="123"/>
  <c r="K297" i="123"/>
  <c r="J297" i="123"/>
  <c r="I297" i="123"/>
  <c r="H297" i="123"/>
  <c r="G297" i="123"/>
  <c r="F297" i="123"/>
  <c r="E297" i="123"/>
  <c r="Q296" i="123"/>
  <c r="Q288" i="123"/>
  <c r="Q287" i="123"/>
  <c r="P278" i="123"/>
  <c r="O278" i="123"/>
  <c r="N278" i="123"/>
  <c r="M278" i="123"/>
  <c r="L278" i="123"/>
  <c r="K278" i="123"/>
  <c r="J278" i="123"/>
  <c r="I278" i="123"/>
  <c r="H278" i="123"/>
  <c r="G278" i="123"/>
  <c r="F278" i="123"/>
  <c r="E278" i="123"/>
  <c r="Q277" i="123"/>
  <c r="I55" i="123" s="1"/>
  <c r="J55" i="123" s="1"/>
  <c r="Q268" i="123"/>
  <c r="I46" i="123" s="1"/>
  <c r="J46" i="123" s="1"/>
  <c r="Q267" i="123"/>
  <c r="I45" i="123" s="1"/>
  <c r="J45" i="123" s="1"/>
  <c r="P265" i="123"/>
  <c r="O265" i="123"/>
  <c r="N265" i="123"/>
  <c r="M265" i="123"/>
  <c r="L265" i="123"/>
  <c r="K265" i="123"/>
  <c r="J265" i="123"/>
  <c r="I265" i="123"/>
  <c r="H265" i="123"/>
  <c r="G265" i="123"/>
  <c r="F265" i="123"/>
  <c r="E265" i="123"/>
  <c r="Q264" i="123"/>
  <c r="I42" i="123" s="1"/>
  <c r="J42" i="123" s="1"/>
  <c r="Q256" i="123"/>
  <c r="I34" i="123" s="1"/>
  <c r="J34" i="123" s="1"/>
  <c r="Q255" i="123"/>
  <c r="I33" i="123" s="1"/>
  <c r="J33" i="123" s="1"/>
  <c r="P253" i="123"/>
  <c r="O253" i="123"/>
  <c r="N253" i="123"/>
  <c r="M253" i="123"/>
  <c r="L253" i="123"/>
  <c r="K253" i="123"/>
  <c r="J253" i="123"/>
  <c r="I253" i="123"/>
  <c r="H253" i="123"/>
  <c r="G253" i="123"/>
  <c r="F253" i="123"/>
  <c r="E253" i="123"/>
  <c r="Q252" i="123"/>
  <c r="I30" i="123" s="1"/>
  <c r="J30" i="123" s="1"/>
  <c r="Q244" i="123"/>
  <c r="I22" i="123" s="1"/>
  <c r="J22" i="123" s="1"/>
  <c r="Q243" i="123"/>
  <c r="I21" i="123" s="1"/>
  <c r="J21" i="123" s="1"/>
  <c r="P241" i="123"/>
  <c r="O241" i="123"/>
  <c r="N241" i="123"/>
  <c r="M241" i="123"/>
  <c r="L241" i="123"/>
  <c r="K241" i="123"/>
  <c r="J241" i="123"/>
  <c r="I241" i="123"/>
  <c r="H241" i="123"/>
  <c r="G241" i="123"/>
  <c r="F241" i="123"/>
  <c r="E241" i="123"/>
  <c r="Q240" i="123"/>
  <c r="I18" i="123" s="1"/>
  <c r="J18" i="123" s="1"/>
  <c r="Q232" i="123"/>
  <c r="I10" i="123" s="1"/>
  <c r="J10" i="123" s="1"/>
  <c r="Q231" i="123"/>
  <c r="I9" i="123" s="1"/>
  <c r="J9" i="123" s="1"/>
  <c r="P223" i="123"/>
  <c r="O223" i="123"/>
  <c r="N223" i="123"/>
  <c r="M223" i="123"/>
  <c r="L223" i="123"/>
  <c r="K223" i="123"/>
  <c r="J223" i="123"/>
  <c r="I223" i="123"/>
  <c r="H223" i="123"/>
  <c r="G223" i="123"/>
  <c r="F223" i="123"/>
  <c r="E223" i="123"/>
  <c r="Q222" i="123"/>
  <c r="G55" i="123" s="1"/>
  <c r="Q213" i="123"/>
  <c r="G46" i="123" s="1"/>
  <c r="Q212" i="123"/>
  <c r="G45" i="123" s="1"/>
  <c r="P210" i="123"/>
  <c r="O210" i="123"/>
  <c r="N210" i="123"/>
  <c r="M210" i="123"/>
  <c r="L210" i="123"/>
  <c r="K210" i="123"/>
  <c r="J210" i="123"/>
  <c r="I210" i="123"/>
  <c r="H210" i="123"/>
  <c r="G210" i="123"/>
  <c r="F210" i="123"/>
  <c r="E210" i="123"/>
  <c r="Q209" i="123"/>
  <c r="G42" i="123" s="1"/>
  <c r="Q201" i="123"/>
  <c r="G34" i="123" s="1"/>
  <c r="Q200" i="123"/>
  <c r="G33" i="123" s="1"/>
  <c r="P198" i="123"/>
  <c r="O198" i="123"/>
  <c r="N198" i="123"/>
  <c r="M198" i="123"/>
  <c r="L198" i="123"/>
  <c r="K198" i="123"/>
  <c r="J198" i="123"/>
  <c r="I198" i="123"/>
  <c r="H198" i="123"/>
  <c r="G198" i="123"/>
  <c r="F198" i="123"/>
  <c r="E198" i="123"/>
  <c r="Q197" i="123"/>
  <c r="G30" i="123" s="1"/>
  <c r="Q189" i="123"/>
  <c r="G22" i="123" s="1"/>
  <c r="Q188" i="123"/>
  <c r="G21" i="123" s="1"/>
  <c r="P186" i="123"/>
  <c r="O186" i="123"/>
  <c r="N186" i="123"/>
  <c r="M186" i="123"/>
  <c r="L186" i="123"/>
  <c r="K186" i="123"/>
  <c r="J186" i="123"/>
  <c r="I186" i="123"/>
  <c r="H186" i="123"/>
  <c r="G186" i="123"/>
  <c r="F186" i="123"/>
  <c r="E186" i="123"/>
  <c r="Q185" i="123"/>
  <c r="G18" i="123" s="1"/>
  <c r="Q177" i="123"/>
  <c r="G10" i="123" s="1"/>
  <c r="Q176" i="123"/>
  <c r="G9" i="123" s="1"/>
  <c r="P168" i="123"/>
  <c r="O168" i="123"/>
  <c r="N168" i="123"/>
  <c r="M168" i="123"/>
  <c r="L168" i="123"/>
  <c r="K168" i="123"/>
  <c r="J168" i="123"/>
  <c r="I168" i="123"/>
  <c r="H168" i="123"/>
  <c r="G168" i="123"/>
  <c r="F168" i="123"/>
  <c r="E168" i="123"/>
  <c r="Q167" i="123"/>
  <c r="F55" i="123" s="1"/>
  <c r="Q158" i="123"/>
  <c r="F46" i="123" s="1"/>
  <c r="Q157" i="123"/>
  <c r="F45" i="123" s="1"/>
  <c r="P155" i="123"/>
  <c r="O155" i="123"/>
  <c r="N155" i="123"/>
  <c r="M155" i="123"/>
  <c r="L155" i="123"/>
  <c r="K155" i="123"/>
  <c r="J155" i="123"/>
  <c r="I155" i="123"/>
  <c r="H155" i="123"/>
  <c r="G155" i="123"/>
  <c r="F155" i="123"/>
  <c r="E155" i="123"/>
  <c r="Q154" i="123"/>
  <c r="F42" i="123" s="1"/>
  <c r="Q146" i="123"/>
  <c r="F34" i="123" s="1"/>
  <c r="Q145" i="123"/>
  <c r="F33" i="123" s="1"/>
  <c r="P143" i="123"/>
  <c r="O143" i="123"/>
  <c r="N143" i="123"/>
  <c r="M143" i="123"/>
  <c r="L143" i="123"/>
  <c r="K143" i="123"/>
  <c r="J143" i="123"/>
  <c r="I143" i="123"/>
  <c r="H143" i="123"/>
  <c r="G143" i="123"/>
  <c r="F143" i="123"/>
  <c r="E143" i="123"/>
  <c r="Q142" i="123"/>
  <c r="F30" i="123" s="1"/>
  <c r="Q134" i="123"/>
  <c r="F22" i="123" s="1"/>
  <c r="Q133" i="123"/>
  <c r="F21" i="123" s="1"/>
  <c r="P131" i="123"/>
  <c r="O131" i="123"/>
  <c r="N131" i="123"/>
  <c r="M131" i="123"/>
  <c r="L131" i="123"/>
  <c r="K131" i="123"/>
  <c r="J131" i="123"/>
  <c r="I131" i="123"/>
  <c r="H131" i="123"/>
  <c r="G131" i="123"/>
  <c r="F131" i="123"/>
  <c r="E131" i="123"/>
  <c r="Q130" i="123"/>
  <c r="F18" i="123" s="1"/>
  <c r="Q122" i="123"/>
  <c r="F10" i="123" s="1"/>
  <c r="Q121" i="123"/>
  <c r="F9" i="123" s="1"/>
  <c r="P113" i="123"/>
  <c r="O113" i="123"/>
  <c r="N113" i="123"/>
  <c r="M113" i="123"/>
  <c r="L113" i="123"/>
  <c r="K113" i="123"/>
  <c r="J113" i="123"/>
  <c r="I113" i="123"/>
  <c r="H113" i="123"/>
  <c r="G113" i="123"/>
  <c r="F113" i="123"/>
  <c r="E113" i="123"/>
  <c r="Q112" i="123"/>
  <c r="E55" i="123" s="1"/>
  <c r="Q102" i="123"/>
  <c r="E45" i="123" s="1"/>
  <c r="P100" i="123"/>
  <c r="O100" i="123"/>
  <c r="N100" i="123"/>
  <c r="M100" i="123"/>
  <c r="L100" i="123"/>
  <c r="K100" i="123"/>
  <c r="J100" i="123"/>
  <c r="I100" i="123"/>
  <c r="H100" i="123"/>
  <c r="G100" i="123"/>
  <c r="F100" i="123"/>
  <c r="E100" i="123"/>
  <c r="Q99" i="123"/>
  <c r="E42" i="123" s="1"/>
  <c r="Q90" i="123"/>
  <c r="E33" i="123" s="1"/>
  <c r="P88" i="123"/>
  <c r="O88" i="123"/>
  <c r="N88" i="123"/>
  <c r="M88" i="123"/>
  <c r="L88" i="123"/>
  <c r="K88" i="123"/>
  <c r="J88" i="123"/>
  <c r="I88" i="123"/>
  <c r="H88" i="123"/>
  <c r="G88" i="123"/>
  <c r="F88" i="123"/>
  <c r="E88" i="123"/>
  <c r="Q87" i="123"/>
  <c r="E30" i="123" s="1"/>
  <c r="Q78" i="123"/>
  <c r="E21" i="123" s="1"/>
  <c r="P76" i="123"/>
  <c r="O76" i="123"/>
  <c r="N76" i="123"/>
  <c r="M76" i="123"/>
  <c r="L76" i="123"/>
  <c r="K76" i="123"/>
  <c r="J76" i="123"/>
  <c r="I76" i="123"/>
  <c r="H76" i="123"/>
  <c r="G76" i="123"/>
  <c r="F76" i="123"/>
  <c r="E76" i="123"/>
  <c r="Q75" i="123"/>
  <c r="E18" i="123" s="1"/>
  <c r="Q67" i="123"/>
  <c r="E10" i="123" s="1"/>
  <c r="Q66" i="123"/>
  <c r="E9" i="123" s="1"/>
  <c r="N56" i="123"/>
  <c r="M56" i="123"/>
  <c r="L56" i="123"/>
  <c r="K56" i="123"/>
  <c r="H56" i="123"/>
  <c r="N43" i="123"/>
  <c r="M43" i="123"/>
  <c r="L43" i="123"/>
  <c r="K43" i="123"/>
  <c r="H43" i="123"/>
  <c r="N31" i="123"/>
  <c r="M31" i="123"/>
  <c r="L31" i="123"/>
  <c r="K31" i="123"/>
  <c r="H31" i="123"/>
  <c r="N19" i="123"/>
  <c r="M19" i="123"/>
  <c r="L19" i="123"/>
  <c r="K19" i="123"/>
  <c r="H19" i="123"/>
  <c r="E615" i="122"/>
  <c r="P609" i="122"/>
  <c r="O609" i="122"/>
  <c r="N609" i="122"/>
  <c r="M609" i="122"/>
  <c r="L609" i="122"/>
  <c r="K609" i="122"/>
  <c r="J609" i="122"/>
  <c r="I609" i="122"/>
  <c r="H609" i="122"/>
  <c r="G609" i="122"/>
  <c r="F609" i="122"/>
  <c r="E609" i="122"/>
  <c r="P596" i="122"/>
  <c r="O596" i="122"/>
  <c r="N596" i="122"/>
  <c r="M596" i="122"/>
  <c r="L596" i="122"/>
  <c r="K596" i="122"/>
  <c r="J596" i="122"/>
  <c r="I596" i="122"/>
  <c r="H596" i="122"/>
  <c r="G596" i="122"/>
  <c r="F596" i="122"/>
  <c r="E596" i="122"/>
  <c r="P584" i="122"/>
  <c r="O584" i="122"/>
  <c r="N584" i="122"/>
  <c r="M584" i="122"/>
  <c r="L584" i="122"/>
  <c r="K584" i="122"/>
  <c r="J584" i="122"/>
  <c r="I584" i="122"/>
  <c r="H584" i="122"/>
  <c r="G584" i="122"/>
  <c r="F584" i="122"/>
  <c r="E584" i="122"/>
  <c r="P572" i="122"/>
  <c r="O572" i="122"/>
  <c r="N572" i="122"/>
  <c r="M572" i="122"/>
  <c r="L572" i="122"/>
  <c r="K572" i="122"/>
  <c r="J572" i="122"/>
  <c r="I572" i="122"/>
  <c r="H572" i="122"/>
  <c r="G572" i="122"/>
  <c r="F572" i="122"/>
  <c r="E572" i="122"/>
  <c r="P554" i="122"/>
  <c r="O554" i="122"/>
  <c r="N554" i="122"/>
  <c r="M554" i="122"/>
  <c r="L554" i="122"/>
  <c r="K554" i="122"/>
  <c r="J554" i="122"/>
  <c r="I554" i="122"/>
  <c r="H554" i="122"/>
  <c r="G554" i="122"/>
  <c r="F554" i="122"/>
  <c r="E554" i="122"/>
  <c r="P541" i="122"/>
  <c r="O541" i="122"/>
  <c r="N541" i="122"/>
  <c r="M541" i="122"/>
  <c r="L541" i="122"/>
  <c r="K541" i="122"/>
  <c r="J541" i="122"/>
  <c r="I541" i="122"/>
  <c r="H541" i="122"/>
  <c r="G541" i="122"/>
  <c r="F541" i="122"/>
  <c r="E541" i="122"/>
  <c r="P529" i="122"/>
  <c r="O529" i="122"/>
  <c r="O555" i="122" s="1"/>
  <c r="N529" i="122"/>
  <c r="N555" i="122" s="1"/>
  <c r="M529" i="122"/>
  <c r="L529" i="122"/>
  <c r="K529" i="122"/>
  <c r="J529" i="122"/>
  <c r="I529" i="122"/>
  <c r="H529" i="122"/>
  <c r="G529" i="122"/>
  <c r="G555" i="122" s="1"/>
  <c r="F529" i="122"/>
  <c r="E529" i="122"/>
  <c r="P517" i="122"/>
  <c r="O517" i="122"/>
  <c r="N517" i="122"/>
  <c r="M517" i="122"/>
  <c r="L517" i="122"/>
  <c r="K517" i="122"/>
  <c r="J517" i="122"/>
  <c r="I517" i="122"/>
  <c r="H517" i="122"/>
  <c r="G517" i="122"/>
  <c r="F517" i="122"/>
  <c r="E517" i="122"/>
  <c r="P499" i="122"/>
  <c r="O499" i="122"/>
  <c r="N499" i="122"/>
  <c r="M499" i="122"/>
  <c r="L499" i="122"/>
  <c r="K499" i="122"/>
  <c r="J499" i="122"/>
  <c r="I499" i="122"/>
  <c r="H499" i="122"/>
  <c r="G499" i="122"/>
  <c r="F499" i="122"/>
  <c r="E499" i="122"/>
  <c r="P486" i="122"/>
  <c r="O486" i="122"/>
  <c r="N486" i="122"/>
  <c r="M486" i="122"/>
  <c r="L486" i="122"/>
  <c r="K486" i="122"/>
  <c r="J486" i="122"/>
  <c r="I486" i="122"/>
  <c r="H486" i="122"/>
  <c r="G486" i="122"/>
  <c r="F486" i="122"/>
  <c r="E486" i="122"/>
  <c r="P474" i="122"/>
  <c r="O474" i="122"/>
  <c r="N474" i="122"/>
  <c r="M474" i="122"/>
  <c r="L474" i="122"/>
  <c r="K474" i="122"/>
  <c r="J474" i="122"/>
  <c r="I474" i="122"/>
  <c r="I500" i="122" s="1"/>
  <c r="H474" i="122"/>
  <c r="G474" i="122"/>
  <c r="F474" i="122"/>
  <c r="F500" i="122" s="1"/>
  <c r="E474" i="122"/>
  <c r="P462" i="122"/>
  <c r="O462" i="122"/>
  <c r="N462" i="122"/>
  <c r="M462" i="122"/>
  <c r="L462" i="122"/>
  <c r="K462" i="122"/>
  <c r="J462" i="122"/>
  <c r="I462" i="122"/>
  <c r="H462" i="122"/>
  <c r="G462" i="122"/>
  <c r="F462" i="122"/>
  <c r="E462" i="122"/>
  <c r="P444" i="122"/>
  <c r="O444" i="122"/>
  <c r="N444" i="122"/>
  <c r="M444" i="122"/>
  <c r="L444" i="122"/>
  <c r="K444" i="122"/>
  <c r="J444" i="122"/>
  <c r="I444" i="122"/>
  <c r="H444" i="122"/>
  <c r="G444" i="122"/>
  <c r="F444" i="122"/>
  <c r="E444" i="122"/>
  <c r="P431" i="122"/>
  <c r="O431" i="122"/>
  <c r="N431" i="122"/>
  <c r="M431" i="122"/>
  <c r="L431" i="122"/>
  <c r="K431" i="122"/>
  <c r="J431" i="122"/>
  <c r="I431" i="122"/>
  <c r="H431" i="122"/>
  <c r="G431" i="122"/>
  <c r="F431" i="122"/>
  <c r="E431" i="122"/>
  <c r="P419" i="122"/>
  <c r="O419" i="122"/>
  <c r="N419" i="122"/>
  <c r="N445" i="122" s="1"/>
  <c r="M419" i="122"/>
  <c r="L419" i="122"/>
  <c r="K419" i="122"/>
  <c r="J419" i="122"/>
  <c r="I419" i="122"/>
  <c r="H419" i="122"/>
  <c r="H445" i="122" s="1"/>
  <c r="G419" i="122"/>
  <c r="G445" i="122" s="1"/>
  <c r="F419" i="122"/>
  <c r="E419" i="122"/>
  <c r="P407" i="122"/>
  <c r="O407" i="122"/>
  <c r="N407" i="122"/>
  <c r="M407" i="122"/>
  <c r="L407" i="122"/>
  <c r="K407" i="122"/>
  <c r="J407" i="122"/>
  <c r="I407" i="122"/>
  <c r="H407" i="122"/>
  <c r="G407" i="122"/>
  <c r="F407" i="122"/>
  <c r="E407" i="122"/>
  <c r="P389" i="122"/>
  <c r="O389" i="122"/>
  <c r="N389" i="122"/>
  <c r="M389" i="122"/>
  <c r="L389" i="122"/>
  <c r="K389" i="122"/>
  <c r="J389" i="122"/>
  <c r="I389" i="122"/>
  <c r="H389" i="122"/>
  <c r="G389" i="122"/>
  <c r="F389" i="122"/>
  <c r="E389" i="122"/>
  <c r="P376" i="122"/>
  <c r="O376" i="122"/>
  <c r="N376" i="122"/>
  <c r="M376" i="122"/>
  <c r="L376" i="122"/>
  <c r="K376" i="122"/>
  <c r="J376" i="122"/>
  <c r="I376" i="122"/>
  <c r="H376" i="122"/>
  <c r="G376" i="122"/>
  <c r="F376" i="122"/>
  <c r="E376" i="122"/>
  <c r="P364" i="122"/>
  <c r="O364" i="122"/>
  <c r="N364" i="122"/>
  <c r="N390" i="122" s="1"/>
  <c r="M364" i="122"/>
  <c r="L364" i="122"/>
  <c r="K364" i="122"/>
  <c r="J364" i="122"/>
  <c r="I364" i="122"/>
  <c r="H364" i="122"/>
  <c r="G364" i="122"/>
  <c r="F364" i="122"/>
  <c r="F390" i="122" s="1"/>
  <c r="E364" i="122"/>
  <c r="P352" i="122"/>
  <c r="O352" i="122"/>
  <c r="N352" i="122"/>
  <c r="M352" i="122"/>
  <c r="L352" i="122"/>
  <c r="K352" i="122"/>
  <c r="J352" i="122"/>
  <c r="I352" i="122"/>
  <c r="H352" i="122"/>
  <c r="G352" i="122"/>
  <c r="F352" i="122"/>
  <c r="E352" i="122"/>
  <c r="P334" i="122"/>
  <c r="O334" i="122"/>
  <c r="N334" i="122"/>
  <c r="M334" i="122"/>
  <c r="L334" i="122"/>
  <c r="K334" i="122"/>
  <c r="J334" i="122"/>
  <c r="I334" i="122"/>
  <c r="H334" i="122"/>
  <c r="G334" i="122"/>
  <c r="F334" i="122"/>
  <c r="E334" i="122"/>
  <c r="P321" i="122"/>
  <c r="O321" i="122"/>
  <c r="N321" i="122"/>
  <c r="M321" i="122"/>
  <c r="L321" i="122"/>
  <c r="K321" i="122"/>
  <c r="J321" i="122"/>
  <c r="I321" i="122"/>
  <c r="H321" i="122"/>
  <c r="G321" i="122"/>
  <c r="F321" i="122"/>
  <c r="E321" i="122"/>
  <c r="P309" i="122"/>
  <c r="P335" i="122" s="1"/>
  <c r="O309" i="122"/>
  <c r="N309" i="122"/>
  <c r="N335" i="122" s="1"/>
  <c r="M309" i="122"/>
  <c r="L309" i="122"/>
  <c r="K309" i="122"/>
  <c r="J309" i="122"/>
  <c r="I309" i="122"/>
  <c r="H309" i="122"/>
  <c r="H335" i="122" s="1"/>
  <c r="G309" i="122"/>
  <c r="G335" i="122" s="1"/>
  <c r="F309" i="122"/>
  <c r="E309" i="122"/>
  <c r="P297" i="122"/>
  <c r="O297" i="122"/>
  <c r="N297" i="122"/>
  <c r="M297" i="122"/>
  <c r="L297" i="122"/>
  <c r="K297" i="122"/>
  <c r="J297" i="122"/>
  <c r="I297" i="122"/>
  <c r="H297" i="122"/>
  <c r="G297" i="122"/>
  <c r="F297" i="122"/>
  <c r="E297" i="122"/>
  <c r="P278" i="122"/>
  <c r="O278" i="122"/>
  <c r="N278" i="122"/>
  <c r="M278" i="122"/>
  <c r="L278" i="122"/>
  <c r="K278" i="122"/>
  <c r="J278" i="122"/>
  <c r="I278" i="122"/>
  <c r="H278" i="122"/>
  <c r="G278" i="122"/>
  <c r="F278" i="122"/>
  <c r="E278" i="122"/>
  <c r="P265" i="122"/>
  <c r="O265" i="122"/>
  <c r="N265" i="122"/>
  <c r="M265" i="122"/>
  <c r="L265" i="122"/>
  <c r="K265" i="122"/>
  <c r="J265" i="122"/>
  <c r="I265" i="122"/>
  <c r="H265" i="122"/>
  <c r="G265" i="122"/>
  <c r="F265" i="122"/>
  <c r="E265" i="122"/>
  <c r="P253" i="122"/>
  <c r="O253" i="122"/>
  <c r="N253" i="122"/>
  <c r="M253" i="122"/>
  <c r="L253" i="122"/>
  <c r="K253" i="122"/>
  <c r="J253" i="122"/>
  <c r="I253" i="122"/>
  <c r="I279" i="122" s="1"/>
  <c r="H253" i="122"/>
  <c r="G253" i="122"/>
  <c r="F253" i="122"/>
  <c r="F279" i="122" s="1"/>
  <c r="E253" i="122"/>
  <c r="P241" i="122"/>
  <c r="O241" i="122"/>
  <c r="N241" i="122"/>
  <c r="M241" i="122"/>
  <c r="L241" i="122"/>
  <c r="K241" i="122"/>
  <c r="J241" i="122"/>
  <c r="I241" i="122"/>
  <c r="H241" i="122"/>
  <c r="G241" i="122"/>
  <c r="F241" i="122"/>
  <c r="E241" i="122"/>
  <c r="P223" i="122"/>
  <c r="O223" i="122"/>
  <c r="N223" i="122"/>
  <c r="M223" i="122"/>
  <c r="L223" i="122"/>
  <c r="K223" i="122"/>
  <c r="J223" i="122"/>
  <c r="I223" i="122"/>
  <c r="H223" i="122"/>
  <c r="G223" i="122"/>
  <c r="F223" i="122"/>
  <c r="E223" i="122"/>
  <c r="P210" i="122"/>
  <c r="O210" i="122"/>
  <c r="N210" i="122"/>
  <c r="M210" i="122"/>
  <c r="L210" i="122"/>
  <c r="K210" i="122"/>
  <c r="J210" i="122"/>
  <c r="I210" i="122"/>
  <c r="H210" i="122"/>
  <c r="G210" i="122"/>
  <c r="F210" i="122"/>
  <c r="E210" i="122"/>
  <c r="P198" i="122"/>
  <c r="P224" i="122" s="1"/>
  <c r="O198" i="122"/>
  <c r="O224" i="122" s="1"/>
  <c r="N198" i="122"/>
  <c r="N224" i="122" s="1"/>
  <c r="M198" i="122"/>
  <c r="L198" i="122"/>
  <c r="K198" i="122"/>
  <c r="J198" i="122"/>
  <c r="I198" i="122"/>
  <c r="H198" i="122"/>
  <c r="H224" i="122" s="1"/>
  <c r="G198" i="122"/>
  <c r="G224" i="122" s="1"/>
  <c r="F198" i="122"/>
  <c r="E198" i="122"/>
  <c r="P186" i="122"/>
  <c r="O186" i="122"/>
  <c r="N186" i="122"/>
  <c r="M186" i="122"/>
  <c r="L186" i="122"/>
  <c r="K186" i="122"/>
  <c r="J186" i="122"/>
  <c r="I186" i="122"/>
  <c r="H186" i="122"/>
  <c r="G186" i="122"/>
  <c r="F186" i="122"/>
  <c r="E186" i="122"/>
  <c r="P168" i="122"/>
  <c r="O168" i="122"/>
  <c r="N168" i="122"/>
  <c r="M168" i="122"/>
  <c r="L168" i="122"/>
  <c r="K168" i="122"/>
  <c r="J168" i="122"/>
  <c r="I168" i="122"/>
  <c r="H168" i="122"/>
  <c r="G168" i="122"/>
  <c r="F168" i="122"/>
  <c r="E168" i="122"/>
  <c r="P155" i="122"/>
  <c r="O155" i="122"/>
  <c r="N155" i="122"/>
  <c r="M155" i="122"/>
  <c r="L155" i="122"/>
  <c r="K155" i="122"/>
  <c r="J155" i="122"/>
  <c r="I155" i="122"/>
  <c r="H155" i="122"/>
  <c r="G155" i="122"/>
  <c r="F155" i="122"/>
  <c r="E155" i="122"/>
  <c r="P143" i="122"/>
  <c r="O143" i="122"/>
  <c r="N143" i="122"/>
  <c r="M143" i="122"/>
  <c r="L143" i="122"/>
  <c r="K143" i="122"/>
  <c r="J143" i="122"/>
  <c r="I143" i="122"/>
  <c r="H143" i="122"/>
  <c r="G143" i="122"/>
  <c r="F143" i="122"/>
  <c r="E143" i="122"/>
  <c r="P131" i="122"/>
  <c r="O131" i="122"/>
  <c r="N131" i="122"/>
  <c r="M131" i="122"/>
  <c r="L131" i="122"/>
  <c r="K131" i="122"/>
  <c r="J131" i="122"/>
  <c r="I131" i="122"/>
  <c r="H131" i="122"/>
  <c r="G131" i="122"/>
  <c r="F131" i="122"/>
  <c r="E131" i="122"/>
  <c r="P113" i="122"/>
  <c r="O113" i="122"/>
  <c r="N113" i="122"/>
  <c r="M113" i="122"/>
  <c r="L113" i="122"/>
  <c r="K113" i="122"/>
  <c r="J113" i="122"/>
  <c r="I113" i="122"/>
  <c r="H113" i="122"/>
  <c r="G113" i="122"/>
  <c r="F113" i="122"/>
  <c r="E113" i="122"/>
  <c r="P100" i="122"/>
  <c r="O100" i="122"/>
  <c r="N100" i="122"/>
  <c r="M100" i="122"/>
  <c r="L100" i="122"/>
  <c r="K100" i="122"/>
  <c r="J100" i="122"/>
  <c r="I100" i="122"/>
  <c r="H100" i="122"/>
  <c r="G100" i="122"/>
  <c r="F100" i="122"/>
  <c r="E100" i="122"/>
  <c r="P88" i="122"/>
  <c r="P114" i="122" s="1"/>
  <c r="O88" i="122"/>
  <c r="O114" i="122" s="1"/>
  <c r="N88" i="122"/>
  <c r="N114" i="122" s="1"/>
  <c r="M88" i="122"/>
  <c r="L88" i="122"/>
  <c r="K88" i="122"/>
  <c r="J88" i="122"/>
  <c r="I88" i="122"/>
  <c r="H88" i="122"/>
  <c r="G88" i="122"/>
  <c r="G114" i="122" s="1"/>
  <c r="F88" i="122"/>
  <c r="F114" i="122" s="1"/>
  <c r="E88" i="122"/>
  <c r="P76" i="122"/>
  <c r="O76" i="122"/>
  <c r="N76" i="122"/>
  <c r="M76" i="122"/>
  <c r="L76" i="122"/>
  <c r="K76" i="122"/>
  <c r="J76" i="122"/>
  <c r="I76" i="122"/>
  <c r="H76" i="122"/>
  <c r="G76" i="122"/>
  <c r="F76" i="122"/>
  <c r="E76" i="122"/>
  <c r="K56" i="122"/>
  <c r="K57" i="122" s="1"/>
  <c r="K58" i="122" s="1"/>
  <c r="H56" i="122"/>
  <c r="H57" i="122" s="1"/>
  <c r="K43" i="122"/>
  <c r="H43" i="122"/>
  <c r="K31" i="122"/>
  <c r="H31" i="122"/>
  <c r="K19" i="122"/>
  <c r="H19" i="122"/>
  <c r="E614" i="64"/>
  <c r="P608" i="64"/>
  <c r="O608" i="64"/>
  <c r="N608" i="64"/>
  <c r="M608" i="64"/>
  <c r="L608" i="64"/>
  <c r="K608" i="64"/>
  <c r="J608" i="64"/>
  <c r="I608" i="64"/>
  <c r="H608" i="64"/>
  <c r="G608" i="64"/>
  <c r="F608" i="64"/>
  <c r="E608" i="64"/>
  <c r="P595" i="64"/>
  <c r="O595" i="64"/>
  <c r="N595" i="64"/>
  <c r="M595" i="64"/>
  <c r="L595" i="64"/>
  <c r="K595" i="64"/>
  <c r="J595" i="64"/>
  <c r="I595" i="64"/>
  <c r="H595" i="64"/>
  <c r="G595" i="64"/>
  <c r="F595" i="64"/>
  <c r="E595" i="64"/>
  <c r="P583" i="64"/>
  <c r="O583" i="64"/>
  <c r="N583" i="64"/>
  <c r="M583" i="64"/>
  <c r="L583" i="64"/>
  <c r="K583" i="64"/>
  <c r="J583" i="64"/>
  <c r="I583" i="64"/>
  <c r="H583" i="64"/>
  <c r="G583" i="64"/>
  <c r="F583" i="64"/>
  <c r="E583" i="64"/>
  <c r="P571" i="64"/>
  <c r="O571" i="64"/>
  <c r="N571" i="64"/>
  <c r="M571" i="64"/>
  <c r="L571" i="64"/>
  <c r="K571" i="64"/>
  <c r="J571" i="64"/>
  <c r="I571" i="64"/>
  <c r="H571" i="64"/>
  <c r="G571" i="64"/>
  <c r="F571" i="64"/>
  <c r="E571" i="64"/>
  <c r="P553" i="64"/>
  <c r="O553" i="64"/>
  <c r="N553" i="64"/>
  <c r="M553" i="64"/>
  <c r="L553" i="64"/>
  <c r="K553" i="64"/>
  <c r="J553" i="64"/>
  <c r="I553" i="64"/>
  <c r="H553" i="64"/>
  <c r="G553" i="64"/>
  <c r="F553" i="64"/>
  <c r="E553" i="64"/>
  <c r="P540" i="64"/>
  <c r="O540" i="64"/>
  <c r="N540" i="64"/>
  <c r="M540" i="64"/>
  <c r="L540" i="64"/>
  <c r="K540" i="64"/>
  <c r="J540" i="64"/>
  <c r="I540" i="64"/>
  <c r="H540" i="64"/>
  <c r="G540" i="64"/>
  <c r="F540" i="64"/>
  <c r="E540" i="64"/>
  <c r="P528" i="64"/>
  <c r="O528" i="64"/>
  <c r="N528" i="64"/>
  <c r="M528" i="64"/>
  <c r="L528" i="64"/>
  <c r="K528" i="64"/>
  <c r="J528" i="64"/>
  <c r="I528" i="64"/>
  <c r="H528" i="64"/>
  <c r="G528" i="64"/>
  <c r="F528" i="64"/>
  <c r="E528" i="64"/>
  <c r="P516" i="64"/>
  <c r="O516" i="64"/>
  <c r="N516" i="64"/>
  <c r="M516" i="64"/>
  <c r="L516" i="64"/>
  <c r="K516" i="64"/>
  <c r="J516" i="64"/>
  <c r="I516" i="64"/>
  <c r="H516" i="64"/>
  <c r="G516" i="64"/>
  <c r="F516" i="64"/>
  <c r="E516" i="64"/>
  <c r="P498" i="64"/>
  <c r="O498" i="64"/>
  <c r="N498" i="64"/>
  <c r="M498" i="64"/>
  <c r="L498" i="64"/>
  <c r="K498" i="64"/>
  <c r="J498" i="64"/>
  <c r="I498" i="64"/>
  <c r="H498" i="64"/>
  <c r="G498" i="64"/>
  <c r="F498" i="64"/>
  <c r="E498" i="64"/>
  <c r="P485" i="64"/>
  <c r="O485" i="64"/>
  <c r="N485" i="64"/>
  <c r="M485" i="64"/>
  <c r="L485" i="64"/>
  <c r="K485" i="64"/>
  <c r="J485" i="64"/>
  <c r="I485" i="64"/>
  <c r="H485" i="64"/>
  <c r="G485" i="64"/>
  <c r="F485" i="64"/>
  <c r="E485" i="64"/>
  <c r="P473" i="64"/>
  <c r="O473" i="64"/>
  <c r="N473" i="64"/>
  <c r="M473" i="64"/>
  <c r="L473" i="64"/>
  <c r="K473" i="64"/>
  <c r="J473" i="64"/>
  <c r="I473" i="64"/>
  <c r="H473" i="64"/>
  <c r="G473" i="64"/>
  <c r="F473" i="64"/>
  <c r="E473" i="64"/>
  <c r="P461" i="64"/>
  <c r="O461" i="64"/>
  <c r="N461" i="64"/>
  <c r="M461" i="64"/>
  <c r="L461" i="64"/>
  <c r="K461" i="64"/>
  <c r="J461" i="64"/>
  <c r="I461" i="64"/>
  <c r="H461" i="64"/>
  <c r="G461" i="64"/>
  <c r="F461" i="64"/>
  <c r="E461" i="64"/>
  <c r="P443" i="64"/>
  <c r="O443" i="64"/>
  <c r="N443" i="64"/>
  <c r="M443" i="64"/>
  <c r="L443" i="64"/>
  <c r="K443" i="64"/>
  <c r="J443" i="64"/>
  <c r="I443" i="64"/>
  <c r="H443" i="64"/>
  <c r="G443" i="64"/>
  <c r="F443" i="64"/>
  <c r="E443" i="64"/>
  <c r="P430" i="64"/>
  <c r="O430" i="64"/>
  <c r="N430" i="64"/>
  <c r="M430" i="64"/>
  <c r="L430" i="64"/>
  <c r="K430" i="64"/>
  <c r="J430" i="64"/>
  <c r="I430" i="64"/>
  <c r="H430" i="64"/>
  <c r="G430" i="64"/>
  <c r="F430" i="64"/>
  <c r="E430" i="64"/>
  <c r="P418" i="64"/>
  <c r="O418" i="64"/>
  <c r="N418" i="64"/>
  <c r="M418" i="64"/>
  <c r="L418" i="64"/>
  <c r="K418" i="64"/>
  <c r="J418" i="64"/>
  <c r="I418" i="64"/>
  <c r="H418" i="64"/>
  <c r="G418" i="64"/>
  <c r="F418" i="64"/>
  <c r="E418" i="64"/>
  <c r="P406" i="64"/>
  <c r="O406" i="64"/>
  <c r="N406" i="64"/>
  <c r="M406" i="64"/>
  <c r="L406" i="64"/>
  <c r="K406" i="64"/>
  <c r="J406" i="64"/>
  <c r="I406" i="64"/>
  <c r="H406" i="64"/>
  <c r="G406" i="64"/>
  <c r="F406" i="64"/>
  <c r="E406" i="64"/>
  <c r="P388" i="64"/>
  <c r="O388" i="64"/>
  <c r="N388" i="64"/>
  <c r="M388" i="64"/>
  <c r="L388" i="64"/>
  <c r="K388" i="64"/>
  <c r="J388" i="64"/>
  <c r="I388" i="64"/>
  <c r="H388" i="64"/>
  <c r="G388" i="64"/>
  <c r="F388" i="64"/>
  <c r="E388" i="64"/>
  <c r="P375" i="64"/>
  <c r="O375" i="64"/>
  <c r="N375" i="64"/>
  <c r="M375" i="64"/>
  <c r="L375" i="64"/>
  <c r="K375" i="64"/>
  <c r="J375" i="64"/>
  <c r="I375" i="64"/>
  <c r="H375" i="64"/>
  <c r="G375" i="64"/>
  <c r="F375" i="64"/>
  <c r="E375" i="64"/>
  <c r="P363" i="64"/>
  <c r="O363" i="64"/>
  <c r="N363" i="64"/>
  <c r="M363" i="64"/>
  <c r="L363" i="64"/>
  <c r="K363" i="64"/>
  <c r="J363" i="64"/>
  <c r="I363" i="64"/>
  <c r="H363" i="64"/>
  <c r="G363" i="64"/>
  <c r="F363" i="64"/>
  <c r="E363" i="64"/>
  <c r="P351" i="64"/>
  <c r="O351" i="64"/>
  <c r="N351" i="64"/>
  <c r="M351" i="64"/>
  <c r="L351" i="64"/>
  <c r="K351" i="64"/>
  <c r="J351" i="64"/>
  <c r="I351" i="64"/>
  <c r="H351" i="64"/>
  <c r="G351" i="64"/>
  <c r="F351" i="64"/>
  <c r="E351" i="64"/>
  <c r="P333" i="64"/>
  <c r="O333" i="64"/>
  <c r="N333" i="64"/>
  <c r="M333" i="64"/>
  <c r="L333" i="64"/>
  <c r="K333" i="64"/>
  <c r="J333" i="64"/>
  <c r="I333" i="64"/>
  <c r="H333" i="64"/>
  <c r="G333" i="64"/>
  <c r="F333" i="64"/>
  <c r="E333" i="64"/>
  <c r="P320" i="64"/>
  <c r="O320" i="64"/>
  <c r="N320" i="64"/>
  <c r="M320" i="64"/>
  <c r="L320" i="64"/>
  <c r="K320" i="64"/>
  <c r="J320" i="64"/>
  <c r="I320" i="64"/>
  <c r="H320" i="64"/>
  <c r="G320" i="64"/>
  <c r="F320" i="64"/>
  <c r="E320" i="64"/>
  <c r="P308" i="64"/>
  <c r="O308" i="64"/>
  <c r="N308" i="64"/>
  <c r="M308" i="64"/>
  <c r="L308" i="64"/>
  <c r="K308" i="64"/>
  <c r="J308" i="64"/>
  <c r="I308" i="64"/>
  <c r="H308" i="64"/>
  <c r="G308" i="64"/>
  <c r="F308" i="64"/>
  <c r="E308" i="64"/>
  <c r="P296" i="64"/>
  <c r="O296" i="64"/>
  <c r="N296" i="64"/>
  <c r="M296" i="64"/>
  <c r="L296" i="64"/>
  <c r="K296" i="64"/>
  <c r="J296" i="64"/>
  <c r="I296" i="64"/>
  <c r="H296" i="64"/>
  <c r="G296" i="64"/>
  <c r="F296" i="64"/>
  <c r="E296" i="64"/>
  <c r="P277" i="64"/>
  <c r="O277" i="64"/>
  <c r="N277" i="64"/>
  <c r="M277" i="64"/>
  <c r="L277" i="64"/>
  <c r="K277" i="64"/>
  <c r="J277" i="64"/>
  <c r="I277" i="64"/>
  <c r="H277" i="64"/>
  <c r="G277" i="64"/>
  <c r="F277" i="64"/>
  <c r="E277" i="64"/>
  <c r="P264" i="64"/>
  <c r="O264" i="64"/>
  <c r="N264" i="64"/>
  <c r="M264" i="64"/>
  <c r="L264" i="64"/>
  <c r="K264" i="64"/>
  <c r="J264" i="64"/>
  <c r="I264" i="64"/>
  <c r="H264" i="64"/>
  <c r="G264" i="64"/>
  <c r="F264" i="64"/>
  <c r="E264" i="64"/>
  <c r="P252" i="64"/>
  <c r="O252" i="64"/>
  <c r="N252" i="64"/>
  <c r="M252" i="64"/>
  <c r="L252" i="64"/>
  <c r="K252" i="64"/>
  <c r="J252" i="64"/>
  <c r="I252" i="64"/>
  <c r="H252" i="64"/>
  <c r="G252" i="64"/>
  <c r="F252" i="64"/>
  <c r="E252" i="64"/>
  <c r="P240" i="64"/>
  <c r="O240" i="64"/>
  <c r="N240" i="64"/>
  <c r="M240" i="64"/>
  <c r="L240" i="64"/>
  <c r="K240" i="64"/>
  <c r="J240" i="64"/>
  <c r="I240" i="64"/>
  <c r="H240" i="64"/>
  <c r="G240" i="64"/>
  <c r="F240" i="64"/>
  <c r="E240" i="64"/>
  <c r="P223" i="64"/>
  <c r="O223" i="64"/>
  <c r="N223" i="64"/>
  <c r="M223" i="64"/>
  <c r="L223" i="64"/>
  <c r="K223" i="64"/>
  <c r="J223" i="64"/>
  <c r="I223" i="64"/>
  <c r="H223" i="64"/>
  <c r="G223" i="64"/>
  <c r="F223" i="64"/>
  <c r="E223" i="64"/>
  <c r="P210" i="64"/>
  <c r="O210" i="64"/>
  <c r="N210" i="64"/>
  <c r="M210" i="64"/>
  <c r="L210" i="64"/>
  <c r="K210" i="64"/>
  <c r="J210" i="64"/>
  <c r="I210" i="64"/>
  <c r="H210" i="64"/>
  <c r="G210" i="64"/>
  <c r="F210" i="64"/>
  <c r="E210" i="64"/>
  <c r="P198" i="64"/>
  <c r="O198" i="64"/>
  <c r="N198" i="64"/>
  <c r="M198" i="64"/>
  <c r="L198" i="64"/>
  <c r="K198" i="64"/>
  <c r="J198" i="64"/>
  <c r="I198" i="64"/>
  <c r="H198" i="64"/>
  <c r="G198" i="64"/>
  <c r="F198" i="64"/>
  <c r="E198" i="64"/>
  <c r="P186" i="64"/>
  <c r="O186" i="64"/>
  <c r="N186" i="64"/>
  <c r="M186" i="64"/>
  <c r="L186" i="64"/>
  <c r="K186" i="64"/>
  <c r="J186" i="64"/>
  <c r="I186" i="64"/>
  <c r="H186" i="64"/>
  <c r="G186" i="64"/>
  <c r="F186" i="64"/>
  <c r="E186" i="64"/>
  <c r="P168" i="64"/>
  <c r="O168" i="64"/>
  <c r="N168" i="64"/>
  <c r="M168" i="64"/>
  <c r="L168" i="64"/>
  <c r="K168" i="64"/>
  <c r="J168" i="64"/>
  <c r="I168" i="64"/>
  <c r="H168" i="64"/>
  <c r="G168" i="64"/>
  <c r="F168" i="64"/>
  <c r="E168" i="64"/>
  <c r="P155" i="64"/>
  <c r="O155" i="64"/>
  <c r="N155" i="64"/>
  <c r="M155" i="64"/>
  <c r="L155" i="64"/>
  <c r="K155" i="64"/>
  <c r="J155" i="64"/>
  <c r="I155" i="64"/>
  <c r="H155" i="64"/>
  <c r="G155" i="64"/>
  <c r="F155" i="64"/>
  <c r="E155" i="64"/>
  <c r="P143" i="64"/>
  <c r="O143" i="64"/>
  <c r="N143" i="64"/>
  <c r="M143" i="64"/>
  <c r="L143" i="64"/>
  <c r="K143" i="64"/>
  <c r="J143" i="64"/>
  <c r="I143" i="64"/>
  <c r="H143" i="64"/>
  <c r="G143" i="64"/>
  <c r="F143" i="64"/>
  <c r="E143" i="64"/>
  <c r="P131" i="64"/>
  <c r="O131" i="64"/>
  <c r="N131" i="64"/>
  <c r="M131" i="64"/>
  <c r="L131" i="64"/>
  <c r="K131" i="64"/>
  <c r="J131" i="64"/>
  <c r="I131" i="64"/>
  <c r="H131" i="64"/>
  <c r="G131" i="64"/>
  <c r="F131" i="64"/>
  <c r="E131" i="64"/>
  <c r="P113" i="64"/>
  <c r="O113" i="64"/>
  <c r="N113" i="64"/>
  <c r="M113" i="64"/>
  <c r="L113" i="64"/>
  <c r="K113" i="64"/>
  <c r="J113" i="64"/>
  <c r="I113" i="64"/>
  <c r="H113" i="64"/>
  <c r="G113" i="64"/>
  <c r="F113" i="64"/>
  <c r="E113" i="64"/>
  <c r="P100" i="64"/>
  <c r="O100" i="64"/>
  <c r="N100" i="64"/>
  <c r="M100" i="64"/>
  <c r="L100" i="64"/>
  <c r="K100" i="64"/>
  <c r="J100" i="64"/>
  <c r="I100" i="64"/>
  <c r="H100" i="64"/>
  <c r="G100" i="64"/>
  <c r="F100" i="64"/>
  <c r="E100" i="64"/>
  <c r="P88" i="64"/>
  <c r="P114" i="64" s="1"/>
  <c r="O88" i="64"/>
  <c r="N88" i="64"/>
  <c r="M88" i="64"/>
  <c r="L88" i="64"/>
  <c r="K88" i="64"/>
  <c r="J88" i="64"/>
  <c r="I88" i="64"/>
  <c r="I114" i="64" s="1"/>
  <c r="H88" i="64"/>
  <c r="H114" i="64" s="1"/>
  <c r="G88" i="64"/>
  <c r="G114" i="64" s="1"/>
  <c r="F88" i="64"/>
  <c r="E88" i="64"/>
  <c r="P76" i="64"/>
  <c r="O76" i="64"/>
  <c r="N76" i="64"/>
  <c r="M76" i="64"/>
  <c r="L76" i="64"/>
  <c r="K76" i="64"/>
  <c r="J76" i="64"/>
  <c r="I76" i="64"/>
  <c r="H76" i="64"/>
  <c r="G76" i="64"/>
  <c r="F76" i="64"/>
  <c r="E76" i="64"/>
  <c r="K56" i="64"/>
  <c r="H56" i="64"/>
  <c r="K43" i="64"/>
  <c r="H43" i="64"/>
  <c r="K31" i="64"/>
  <c r="H31" i="64"/>
  <c r="K19" i="64"/>
  <c r="H19" i="64"/>
  <c r="E63" i="121"/>
  <c r="N31" i="121"/>
  <c r="N57" i="121" s="1"/>
  <c r="M31" i="121"/>
  <c r="M57" i="121" s="1"/>
  <c r="L31" i="121"/>
  <c r="L57" i="121" s="1"/>
  <c r="K31" i="121"/>
  <c r="K57" i="121" s="1"/>
  <c r="J31" i="121"/>
  <c r="J57" i="121" s="1"/>
  <c r="I31" i="121"/>
  <c r="I57" i="121" s="1"/>
  <c r="G31" i="121"/>
  <c r="G57" i="121" s="1"/>
  <c r="F31" i="121"/>
  <c r="F57" i="121" s="1"/>
  <c r="E31" i="121"/>
  <c r="E57" i="121" s="1"/>
  <c r="N19" i="121"/>
  <c r="M19" i="121"/>
  <c r="L19" i="121"/>
  <c r="K19" i="121"/>
  <c r="J19" i="121"/>
  <c r="I19" i="121"/>
  <c r="G19" i="121"/>
  <c r="F19" i="121"/>
  <c r="E19" i="121"/>
  <c r="N56" i="120"/>
  <c r="M56" i="120"/>
  <c r="L56" i="120"/>
  <c r="K56" i="120"/>
  <c r="J56" i="120"/>
  <c r="I56" i="120"/>
  <c r="H56" i="120"/>
  <c r="G56" i="120"/>
  <c r="F56" i="120"/>
  <c r="N43" i="120"/>
  <c r="M43" i="120"/>
  <c r="L43" i="120"/>
  <c r="K43" i="120"/>
  <c r="J43" i="120"/>
  <c r="I43" i="120"/>
  <c r="H43" i="120"/>
  <c r="G43" i="120"/>
  <c r="F43" i="120"/>
  <c r="E43" i="120"/>
  <c r="N31" i="120"/>
  <c r="M31" i="120"/>
  <c r="L31" i="120"/>
  <c r="K31" i="120"/>
  <c r="J31" i="120"/>
  <c r="I31" i="120"/>
  <c r="H31" i="120"/>
  <c r="G31" i="120"/>
  <c r="F31" i="120"/>
  <c r="E31" i="120"/>
  <c r="N19" i="120"/>
  <c r="M19" i="120"/>
  <c r="L19" i="120"/>
  <c r="K19" i="120"/>
  <c r="J19" i="120"/>
  <c r="B70" i="58"/>
  <c r="P56" i="58"/>
  <c r="P12" i="58" s="1"/>
  <c r="O56" i="58"/>
  <c r="O12" i="58" s="1"/>
  <c r="N56" i="58"/>
  <c r="N12" i="58" s="1"/>
  <c r="M56" i="58"/>
  <c r="M12" i="58" s="1"/>
  <c r="L56" i="58"/>
  <c r="L12" i="58" s="1"/>
  <c r="J56" i="58"/>
  <c r="J12" i="58" s="1"/>
  <c r="I56" i="58"/>
  <c r="I12" i="58" s="1"/>
  <c r="F56" i="58"/>
  <c r="P55" i="58"/>
  <c r="P11" i="58" s="1"/>
  <c r="O55" i="58"/>
  <c r="O11" i="58" s="1"/>
  <c r="N55" i="58"/>
  <c r="N11" i="58" s="1"/>
  <c r="M55" i="58"/>
  <c r="M11" i="58" s="1"/>
  <c r="L55" i="58"/>
  <c r="L11" i="58" s="1"/>
  <c r="J55" i="58"/>
  <c r="J11" i="58" s="1"/>
  <c r="I55" i="58"/>
  <c r="I11" i="58" s="1"/>
  <c r="F55" i="58"/>
  <c r="G55" i="58" s="1"/>
  <c r="P54" i="58"/>
  <c r="P10" i="58" s="1"/>
  <c r="O54" i="58"/>
  <c r="O10" i="58" s="1"/>
  <c r="N54" i="58"/>
  <c r="N10" i="58" s="1"/>
  <c r="M54" i="58"/>
  <c r="M10" i="58" s="1"/>
  <c r="L54" i="58"/>
  <c r="L10" i="58" s="1"/>
  <c r="J54" i="58"/>
  <c r="J10" i="58" s="1"/>
  <c r="I54" i="58"/>
  <c r="I10" i="58" s="1"/>
  <c r="F54" i="58"/>
  <c r="B54" i="58"/>
  <c r="B55" i="58" s="1"/>
  <c r="B56" i="58" s="1"/>
  <c r="B57" i="58" s="1"/>
  <c r="B58" i="58" s="1"/>
  <c r="B59" i="58" s="1"/>
  <c r="B60" i="58" s="1"/>
  <c r="B61" i="58" s="1"/>
  <c r="B62" i="58" s="1"/>
  <c r="B64" i="58" s="1"/>
  <c r="B35" i="58"/>
  <c r="B36" i="58" s="1"/>
  <c r="B37" i="58" s="1"/>
  <c r="B38" i="58" s="1"/>
  <c r="B40" i="58" s="1"/>
  <c r="B44" i="58" s="1"/>
  <c r="B46" i="58" s="1"/>
  <c r="B26" i="58"/>
  <c r="B10" i="58"/>
  <c r="B11" i="58" s="1"/>
  <c r="B12" i="58" s="1"/>
  <c r="B13" i="58" s="1"/>
  <c r="B14" i="58" s="1"/>
  <c r="B15" i="58" s="1"/>
  <c r="B16" i="58" s="1"/>
  <c r="B17" i="58" s="1"/>
  <c r="B18" i="58" s="1"/>
  <c r="B20" i="58" s="1"/>
  <c r="B8" i="57"/>
  <c r="B9" i="57" s="1"/>
  <c r="B10" i="57" s="1"/>
  <c r="B11" i="57" s="1"/>
  <c r="B12" i="57" s="1"/>
  <c r="B13" i="57" s="1"/>
  <c r="B14" i="57" s="1"/>
  <c r="B15" i="57" s="1"/>
  <c r="B16" i="57" s="1"/>
  <c r="B17" i="57" s="1"/>
  <c r="B18" i="57" s="1"/>
  <c r="B19" i="57" s="1"/>
  <c r="B20" i="57" s="1"/>
  <c r="B21" i="57" s="1"/>
  <c r="B22" i="57" s="1"/>
  <c r="B25" i="57" s="1"/>
  <c r="B26" i="57" s="1"/>
  <c r="B27" i="57" s="1"/>
  <c r="B28" i="57" s="1"/>
  <c r="B29" i="57" s="1"/>
  <c r="B30" i="57" s="1"/>
  <c r="B32" i="57" s="1"/>
  <c r="B33" i="57" s="1"/>
  <c r="B34" i="57" s="1"/>
  <c r="B35" i="57" s="1"/>
  <c r="B36" i="57" s="1"/>
  <c r="B37" i="57" s="1"/>
  <c r="B38" i="57" s="1"/>
  <c r="B39" i="57" s="1"/>
  <c r="B40" i="57" s="1"/>
  <c r="B41" i="57" s="1"/>
  <c r="B42" i="57" s="1"/>
  <c r="B43" i="57" s="1"/>
  <c r="B44" i="57" s="1"/>
  <c r="B45" i="57" s="1"/>
  <c r="B46" i="57" s="1"/>
  <c r="B47" i="57" s="1"/>
  <c r="B48" i="57" s="1"/>
  <c r="B49" i="57" s="1"/>
  <c r="B50" i="57" s="1"/>
  <c r="B51" i="57" s="1"/>
  <c r="G167" i="103" l="1"/>
  <c r="G168" i="103" s="1"/>
  <c r="H163" i="103"/>
  <c r="H166" i="103" s="1"/>
  <c r="I163" i="103" s="1"/>
  <c r="I166" i="103" s="1"/>
  <c r="I167" i="103" s="1"/>
  <c r="G177" i="103"/>
  <c r="G178" i="103" s="1"/>
  <c r="H173" i="103"/>
  <c r="H176" i="103" s="1"/>
  <c r="I173" i="103" s="1"/>
  <c r="I176" i="103" s="1"/>
  <c r="I177" i="103" s="1"/>
  <c r="I179" i="103" s="1"/>
  <c r="H167" i="103"/>
  <c r="F9" i="115"/>
  <c r="N500" i="122"/>
  <c r="O445" i="122"/>
  <c r="F335" i="122"/>
  <c r="F445" i="122"/>
  <c r="F446" i="122" s="1"/>
  <c r="F555" i="122"/>
  <c r="F556" i="122" s="1"/>
  <c r="F610" i="122"/>
  <c r="F611" i="122" s="1"/>
  <c r="L57" i="120"/>
  <c r="K21" i="119"/>
  <c r="H10" i="115"/>
  <c r="F224" i="122"/>
  <c r="O114" i="64"/>
  <c r="F169" i="122"/>
  <c r="H555" i="122"/>
  <c r="G20" i="109"/>
  <c r="K24" i="119"/>
  <c r="K13" i="104"/>
  <c r="L13" i="104"/>
  <c r="H22" i="58"/>
  <c r="J21" i="68"/>
  <c r="J18" i="68"/>
  <c r="J17" i="68"/>
  <c r="J19" i="68"/>
  <c r="J20" i="68"/>
  <c r="J23" i="68"/>
  <c r="J14" i="68"/>
  <c r="J16" i="68"/>
  <c r="J22" i="68"/>
  <c r="J12" i="68"/>
  <c r="J15" i="68"/>
  <c r="J11" i="68"/>
  <c r="J13" i="68"/>
  <c r="J27" i="68"/>
  <c r="J31" i="68"/>
  <c r="J35" i="68"/>
  <c r="M39" i="68"/>
  <c r="N39" i="68"/>
  <c r="J24" i="68"/>
  <c r="J28" i="68"/>
  <c r="J32" i="68"/>
  <c r="J36" i="68"/>
  <c r="O39" i="68"/>
  <c r="O40" i="68" s="1"/>
  <c r="J25" i="68"/>
  <c r="J29" i="68"/>
  <c r="J33" i="68"/>
  <c r="J37" i="68"/>
  <c r="J26" i="68"/>
  <c r="J30" i="68"/>
  <c r="J34" i="68"/>
  <c r="J10" i="68"/>
  <c r="K12" i="119"/>
  <c r="K33" i="119"/>
  <c r="L10" i="170"/>
  <c r="F10" i="172" s="1"/>
  <c r="E22" i="58"/>
  <c r="J114" i="122"/>
  <c r="J115" i="122" s="1"/>
  <c r="J224" i="122"/>
  <c r="J279" i="122"/>
  <c r="J335" i="122"/>
  <c r="J445" i="122"/>
  <c r="J555" i="122"/>
  <c r="J610" i="122"/>
  <c r="L114" i="64"/>
  <c r="K114" i="122"/>
  <c r="K169" i="122"/>
  <c r="K170" i="122" s="1"/>
  <c r="K224" i="122"/>
  <c r="K225" i="122" s="1"/>
  <c r="K390" i="122"/>
  <c r="K445" i="122"/>
  <c r="K446" i="122" s="1"/>
  <c r="K555" i="122"/>
  <c r="K610" i="122"/>
  <c r="K34" i="119"/>
  <c r="E114" i="64"/>
  <c r="M334" i="64"/>
  <c r="L114" i="122"/>
  <c r="L335" i="122"/>
  <c r="L555" i="122"/>
  <c r="H23" i="58"/>
  <c r="M114" i="64"/>
  <c r="M115" i="64" s="1"/>
  <c r="E224" i="122"/>
  <c r="E225" i="122" s="1"/>
  <c r="M224" i="122"/>
  <c r="M225" i="122" s="1"/>
  <c r="E279" i="122"/>
  <c r="E445" i="122"/>
  <c r="M445" i="122"/>
  <c r="E500" i="122"/>
  <c r="M500" i="122"/>
  <c r="K8" i="119"/>
  <c r="K19" i="119"/>
  <c r="K28" i="119"/>
  <c r="D40" i="68"/>
  <c r="D75" i="68"/>
  <c r="D77" i="68" s="1"/>
  <c r="D112" i="68"/>
  <c r="D114" i="68" s="1"/>
  <c r="F32" i="66"/>
  <c r="F22" i="66"/>
  <c r="G21" i="69"/>
  <c r="G40" i="69" s="1"/>
  <c r="G59" i="69" s="1"/>
  <c r="F40" i="68"/>
  <c r="F75" i="68"/>
  <c r="F77" i="68" s="1"/>
  <c r="F112" i="68"/>
  <c r="F114" i="68" s="1"/>
  <c r="G40" i="68"/>
  <c r="G75" i="68"/>
  <c r="G112" i="68"/>
  <c r="H40" i="68"/>
  <c r="H112" i="68"/>
  <c r="H75" i="68"/>
  <c r="H77" i="68" s="1"/>
  <c r="E40" i="68"/>
  <c r="E112" i="68"/>
  <c r="E114" i="68" s="1"/>
  <c r="E75" i="68"/>
  <c r="E77" i="68" s="1"/>
  <c r="D281" i="103"/>
  <c r="D278" i="103" s="1"/>
  <c r="D44" i="103"/>
  <c r="E277" i="103"/>
  <c r="E43" i="103"/>
  <c r="H76" i="103"/>
  <c r="E35" i="103"/>
  <c r="E36" i="103" s="1"/>
  <c r="E38" i="103" s="1"/>
  <c r="E76" i="103"/>
  <c r="F76" i="103" s="1"/>
  <c r="D35" i="103"/>
  <c r="D36" i="103" s="1"/>
  <c r="D38" i="103" s="1"/>
  <c r="G277" i="103"/>
  <c r="G44" i="103" s="1"/>
  <c r="G43" i="103"/>
  <c r="L277" i="103"/>
  <c r="L44" i="103" s="1"/>
  <c r="L43" i="103"/>
  <c r="J179" i="103"/>
  <c r="J181" i="103" s="1"/>
  <c r="J169" i="103"/>
  <c r="L169" i="103"/>
  <c r="G127" i="103"/>
  <c r="K179" i="103"/>
  <c r="K181" i="103" s="1"/>
  <c r="L179" i="103"/>
  <c r="L181" i="103" s="1"/>
  <c r="F179" i="103"/>
  <c r="G181" i="103" s="1"/>
  <c r="K169" i="103"/>
  <c r="H177" i="103"/>
  <c r="J295" i="103"/>
  <c r="J21" i="103"/>
  <c r="J11" i="103"/>
  <c r="E15" i="58"/>
  <c r="J169" i="122"/>
  <c r="J170" i="122" s="1"/>
  <c r="N30" i="106"/>
  <c r="K13" i="119"/>
  <c r="J13" i="103"/>
  <c r="J390" i="122"/>
  <c r="K11" i="119"/>
  <c r="Q256" i="137"/>
  <c r="P40" i="119" s="1"/>
  <c r="J500" i="122"/>
  <c r="H57" i="120"/>
  <c r="H58" i="120" s="1"/>
  <c r="O335" i="122"/>
  <c r="H18" i="58"/>
  <c r="K10" i="119"/>
  <c r="K9" i="119"/>
  <c r="K16" i="119"/>
  <c r="K36" i="119"/>
  <c r="J10" i="115"/>
  <c r="E18" i="58"/>
  <c r="E21" i="58"/>
  <c r="I38" i="68"/>
  <c r="D8" i="109"/>
  <c r="D20" i="109" s="1"/>
  <c r="E12" i="103"/>
  <c r="F12" i="103" s="1"/>
  <c r="F114" i="64"/>
  <c r="F115" i="64" s="1"/>
  <c r="M279" i="122"/>
  <c r="K39" i="119"/>
  <c r="J8" i="109"/>
  <c r="J20" i="109" s="1"/>
  <c r="I30" i="106"/>
  <c r="K14" i="119"/>
  <c r="K26" i="119"/>
  <c r="K29" i="119"/>
  <c r="K35" i="119"/>
  <c r="H8" i="109"/>
  <c r="H20" i="109" s="1"/>
  <c r="I9" i="115"/>
  <c r="J41" i="58" s="1"/>
  <c r="J21" i="58" s="1"/>
  <c r="W59" i="159"/>
  <c r="F29" i="105"/>
  <c r="J22" i="58"/>
  <c r="E13" i="58"/>
  <c r="H15" i="58"/>
  <c r="Q28" i="137"/>
  <c r="F29" i="119" s="1"/>
  <c r="G37" i="119"/>
  <c r="M30" i="106"/>
  <c r="Q37" i="137"/>
  <c r="Q220" i="137"/>
  <c r="O40" i="119" s="1"/>
  <c r="L8" i="109"/>
  <c r="L20" i="109" s="1"/>
  <c r="E30" i="106"/>
  <c r="I65" i="58"/>
  <c r="K20" i="119"/>
  <c r="K22" i="119"/>
  <c r="K31" i="119"/>
  <c r="K32" i="119"/>
  <c r="K37" i="119"/>
  <c r="Q112" i="137"/>
  <c r="L40" i="119" s="1"/>
  <c r="H30" i="106"/>
  <c r="F12" i="173"/>
  <c r="F16" i="173"/>
  <c r="H21" i="58"/>
  <c r="G54" i="58"/>
  <c r="F10" i="58"/>
  <c r="G10" i="58" s="1"/>
  <c r="G35" i="119"/>
  <c r="F10" i="115"/>
  <c r="F65" i="58"/>
  <c r="J23" i="58"/>
  <c r="G41" i="58"/>
  <c r="G56" i="58"/>
  <c r="F12" i="58"/>
  <c r="G12" i="58" s="1"/>
  <c r="F10" i="119"/>
  <c r="G10" i="119" s="1"/>
  <c r="Q8" i="137"/>
  <c r="F9" i="119" s="1"/>
  <c r="G9" i="119" s="1"/>
  <c r="I41" i="58"/>
  <c r="I21" i="58" s="1"/>
  <c r="K25" i="119"/>
  <c r="Q13" i="137"/>
  <c r="F14" i="119" s="1"/>
  <c r="G14" i="119" s="1"/>
  <c r="Q21" i="137"/>
  <c r="F22" i="119" s="1"/>
  <c r="Q148" i="137"/>
  <c r="M40" i="119" s="1"/>
  <c r="I8" i="109"/>
  <c r="I20" i="109" s="1"/>
  <c r="F69" i="103"/>
  <c r="E73" i="103"/>
  <c r="J91" i="103"/>
  <c r="J93" i="103" s="1"/>
  <c r="F145" i="103"/>
  <c r="F167" i="103"/>
  <c r="F169" i="103" s="1"/>
  <c r="F277" i="103"/>
  <c r="F44" i="103" s="1"/>
  <c r="X59" i="159"/>
  <c r="D23" i="162"/>
  <c r="AC20" i="159"/>
  <c r="F67" i="58"/>
  <c r="G67" i="58" s="1"/>
  <c r="G27" i="173"/>
  <c r="G16" i="173"/>
  <c r="F11" i="58"/>
  <c r="G11" i="58" s="1"/>
  <c r="E16" i="58"/>
  <c r="F43" i="58"/>
  <c r="E12" i="173"/>
  <c r="I22" i="58"/>
  <c r="E23" i="58"/>
  <c r="Q38" i="137"/>
  <c r="F39" i="119" s="1"/>
  <c r="H151" i="103"/>
  <c r="AA10" i="159"/>
  <c r="AA59" i="159" s="1"/>
  <c r="Y59" i="159"/>
  <c r="M23" i="170"/>
  <c r="G22" i="172" s="1"/>
  <c r="D23" i="171"/>
  <c r="M23" i="171" s="1"/>
  <c r="M22" i="172" s="1"/>
  <c r="E38" i="105"/>
  <c r="E57" i="105"/>
  <c r="F57" i="105" s="1"/>
  <c r="O30" i="106"/>
  <c r="G66" i="58"/>
  <c r="H16" i="58"/>
  <c r="M21" i="170"/>
  <c r="G20" i="172" s="1"/>
  <c r="D21" i="171"/>
  <c r="M21" i="171" s="1"/>
  <c r="M20" i="172" s="1"/>
  <c r="K18" i="119"/>
  <c r="K27" i="119"/>
  <c r="K38" i="119"/>
  <c r="Q19" i="137"/>
  <c r="F20" i="119" s="1"/>
  <c r="G20" i="119" s="1"/>
  <c r="Q76" i="137"/>
  <c r="E49" i="105"/>
  <c r="F48" i="105"/>
  <c r="K8" i="109"/>
  <c r="K20" i="109" s="1"/>
  <c r="I151" i="103"/>
  <c r="D167" i="103"/>
  <c r="V59" i="159"/>
  <c r="AC9" i="159"/>
  <c r="D10" i="162"/>
  <c r="G42" i="173"/>
  <c r="H39" i="105"/>
  <c r="H40" i="105" s="1"/>
  <c r="I38" i="58" s="1"/>
  <c r="E10" i="104"/>
  <c r="F10" i="104" s="1"/>
  <c r="I12" i="105"/>
  <c r="H58" i="105"/>
  <c r="H59" i="105" s="1"/>
  <c r="I20" i="105"/>
  <c r="E12" i="105"/>
  <c r="F12" i="105" s="1"/>
  <c r="G11" i="119"/>
  <c r="G16" i="119" s="1"/>
  <c r="G22" i="119" s="1"/>
  <c r="G29" i="119" s="1"/>
  <c r="G36" i="119"/>
  <c r="K296" i="103"/>
  <c r="L289" i="103" s="1"/>
  <c r="I297" i="103"/>
  <c r="I299" i="103" s="1"/>
  <c r="I301" i="103" s="1"/>
  <c r="E295" i="103"/>
  <c r="F295" i="103" s="1"/>
  <c r="J291" i="103"/>
  <c r="H297" i="103"/>
  <c r="H299" i="103" s="1"/>
  <c r="F291" i="103"/>
  <c r="K291" i="103"/>
  <c r="K295" i="103" s="1"/>
  <c r="H19" i="105"/>
  <c r="Z24" i="159"/>
  <c r="Z10" i="159"/>
  <c r="Z11" i="159"/>
  <c r="AB11" i="159" s="1"/>
  <c r="AD11" i="159" s="1"/>
  <c r="Z22" i="159"/>
  <c r="AB22" i="159" s="1"/>
  <c r="AD22" i="159" s="1"/>
  <c r="Z23" i="159"/>
  <c r="AB23" i="159" s="1"/>
  <c r="AD23" i="159" s="1"/>
  <c r="AB24" i="159"/>
  <c r="AD24" i="159" s="1"/>
  <c r="I53" i="58"/>
  <c r="I9" i="58" s="1"/>
  <c r="Q54" i="144"/>
  <c r="O54" i="138" s="1"/>
  <c r="Q28" i="139"/>
  <c r="F29" i="138" s="1"/>
  <c r="G29" i="138" s="1"/>
  <c r="G28" i="138"/>
  <c r="Q54" i="145"/>
  <c r="P54" i="138" s="1"/>
  <c r="Q29" i="142"/>
  <c r="M29" i="138" s="1"/>
  <c r="Q29" i="140"/>
  <c r="Q118" i="148"/>
  <c r="Q46" i="147"/>
  <c r="Q80" i="147"/>
  <c r="Q28" i="147"/>
  <c r="Q203" i="147"/>
  <c r="F206" i="146" s="1"/>
  <c r="G206" i="146" s="1"/>
  <c r="Q58" i="147"/>
  <c r="P53" i="58"/>
  <c r="P9" i="58" s="1"/>
  <c r="N53" i="58"/>
  <c r="N9" i="58" s="1"/>
  <c r="M53" i="58"/>
  <c r="M9" i="58" s="1"/>
  <c r="L53" i="58"/>
  <c r="L9" i="58" s="1"/>
  <c r="Q143" i="148"/>
  <c r="Q116" i="147"/>
  <c r="F118" i="146" s="1"/>
  <c r="G118" i="146" s="1"/>
  <c r="Q64" i="147"/>
  <c r="Q19" i="147"/>
  <c r="Q141" i="147"/>
  <c r="F143" i="146" s="1"/>
  <c r="G143" i="146" s="1"/>
  <c r="Q88" i="147"/>
  <c r="Q53" i="147"/>
  <c r="Q84" i="147"/>
  <c r="Q228" i="147"/>
  <c r="F231" i="146" s="1"/>
  <c r="G231" i="146" s="1"/>
  <c r="J53" i="58"/>
  <c r="J9" i="58" s="1"/>
  <c r="O53" i="58"/>
  <c r="O9" i="58" s="1"/>
  <c r="J44" i="104"/>
  <c r="K53" i="58"/>
  <c r="K9" i="58" s="1"/>
  <c r="I14" i="104"/>
  <c r="Q29" i="145"/>
  <c r="P29" i="138" s="1"/>
  <c r="P28" i="138"/>
  <c r="Q29" i="144"/>
  <c r="Q29" i="143"/>
  <c r="N29" i="138" s="1"/>
  <c r="Q54" i="143"/>
  <c r="N54" i="138" s="1"/>
  <c r="M19" i="138"/>
  <c r="Q54" i="142"/>
  <c r="M54" i="138" s="1"/>
  <c r="Q29" i="141"/>
  <c r="Q54" i="141"/>
  <c r="L54" i="138" s="1"/>
  <c r="K28" i="138"/>
  <c r="Q54" i="140"/>
  <c r="K29" i="138"/>
  <c r="Q53" i="139"/>
  <c r="F54" i="138" s="1"/>
  <c r="G54" i="138" s="1"/>
  <c r="K53" i="138"/>
  <c r="G53" i="138"/>
  <c r="K54" i="138"/>
  <c r="K64" i="138"/>
  <c r="K84" i="138"/>
  <c r="G64" i="138"/>
  <c r="G19" i="138"/>
  <c r="G46" i="138"/>
  <c r="G58" i="138"/>
  <c r="G80" i="138"/>
  <c r="G88" i="138"/>
  <c r="K19" i="138"/>
  <c r="K46" i="138"/>
  <c r="K58" i="138"/>
  <c r="K80" i="138"/>
  <c r="G84" i="138"/>
  <c r="K88" i="138"/>
  <c r="K89" i="138"/>
  <c r="U28" i="125"/>
  <c r="F29" i="124" s="1"/>
  <c r="U53" i="125"/>
  <c r="F54" i="124" s="1"/>
  <c r="G84" i="124"/>
  <c r="G58" i="124"/>
  <c r="G88" i="124"/>
  <c r="G28" i="124"/>
  <c r="G29" i="124" s="1"/>
  <c r="K390" i="123"/>
  <c r="K391" i="123" s="1"/>
  <c r="G445" i="123"/>
  <c r="G446" i="123" s="1"/>
  <c r="K445" i="123"/>
  <c r="K446" i="123" s="1"/>
  <c r="O445" i="123"/>
  <c r="O446" i="123" s="1"/>
  <c r="G500" i="123"/>
  <c r="G501" i="123" s="1"/>
  <c r="K500" i="123"/>
  <c r="K501" i="123" s="1"/>
  <c r="O500" i="123"/>
  <c r="O501" i="123" s="1"/>
  <c r="G555" i="123"/>
  <c r="G556" i="123" s="1"/>
  <c r="K555" i="123"/>
  <c r="K556" i="123" s="1"/>
  <c r="O555" i="123"/>
  <c r="O556" i="123" s="1"/>
  <c r="G610" i="123"/>
  <c r="G611" i="123" s="1"/>
  <c r="K610" i="123"/>
  <c r="K611" i="123" s="1"/>
  <c r="O610" i="123"/>
  <c r="O611" i="123" s="1"/>
  <c r="N57" i="123"/>
  <c r="N58" i="123" s="1"/>
  <c r="H279" i="123"/>
  <c r="H280" i="123" s="1"/>
  <c r="L279" i="123"/>
  <c r="L280" i="123" s="1"/>
  <c r="P279" i="123"/>
  <c r="P280" i="123" s="1"/>
  <c r="H390" i="123"/>
  <c r="H391" i="123" s="1"/>
  <c r="L390" i="123"/>
  <c r="L391" i="123" s="1"/>
  <c r="P390" i="123"/>
  <c r="P391" i="123" s="1"/>
  <c r="H500" i="123"/>
  <c r="H501" i="123" s="1"/>
  <c r="L500" i="123"/>
  <c r="L501" i="123" s="1"/>
  <c r="P500" i="123"/>
  <c r="P501" i="123" s="1"/>
  <c r="E114" i="123"/>
  <c r="E115" i="123" s="1"/>
  <c r="I114" i="123"/>
  <c r="I115" i="123" s="1"/>
  <c r="M114" i="123"/>
  <c r="M115" i="123" s="1"/>
  <c r="E169" i="123"/>
  <c r="E170" i="123" s="1"/>
  <c r="I169" i="123"/>
  <c r="I170" i="123" s="1"/>
  <c r="M169" i="123"/>
  <c r="M170" i="123" s="1"/>
  <c r="I224" i="123"/>
  <c r="I225" i="123" s="1"/>
  <c r="Q253" i="123"/>
  <c r="I31" i="123" s="1"/>
  <c r="J31" i="123" s="1"/>
  <c r="I279" i="123"/>
  <c r="I280" i="123" s="1"/>
  <c r="M279" i="123"/>
  <c r="M280" i="123" s="1"/>
  <c r="E335" i="123"/>
  <c r="E336" i="123" s="1"/>
  <c r="I335" i="123"/>
  <c r="I336" i="123" s="1"/>
  <c r="M555" i="123"/>
  <c r="M556" i="123" s="1"/>
  <c r="Q76" i="123"/>
  <c r="E19" i="123" s="1"/>
  <c r="F114" i="123"/>
  <c r="F115" i="123" s="1"/>
  <c r="J114" i="123"/>
  <c r="J115" i="123" s="1"/>
  <c r="N114" i="123"/>
  <c r="N115" i="123" s="1"/>
  <c r="N224" i="123"/>
  <c r="N225" i="123" s="1"/>
  <c r="F335" i="123"/>
  <c r="F336" i="123" s="1"/>
  <c r="J335" i="123"/>
  <c r="J336" i="123" s="1"/>
  <c r="N335" i="123"/>
  <c r="N336" i="123" s="1"/>
  <c r="Q364" i="123"/>
  <c r="O31" i="123" s="1"/>
  <c r="I390" i="123"/>
  <c r="I391" i="123" s="1"/>
  <c r="M390" i="123"/>
  <c r="M391" i="123" s="1"/>
  <c r="G390" i="123"/>
  <c r="G391" i="123" s="1"/>
  <c r="O390" i="123"/>
  <c r="O391" i="123" s="1"/>
  <c r="I445" i="123"/>
  <c r="I446" i="123" s="1"/>
  <c r="Q474" i="123"/>
  <c r="Q31" i="123" s="1"/>
  <c r="I500" i="123"/>
  <c r="I501" i="123" s="1"/>
  <c r="M500" i="123"/>
  <c r="M501" i="123" s="1"/>
  <c r="I555" i="123"/>
  <c r="I556" i="123" s="1"/>
  <c r="H610" i="123"/>
  <c r="H611" i="123" s="1"/>
  <c r="L610" i="123"/>
  <c r="L611" i="123" s="1"/>
  <c r="P610" i="123"/>
  <c r="P611" i="123" s="1"/>
  <c r="G114" i="123"/>
  <c r="G115" i="123" s="1"/>
  <c r="K114" i="123"/>
  <c r="K115" i="123" s="1"/>
  <c r="O114" i="123"/>
  <c r="O115" i="123" s="1"/>
  <c r="G169" i="123"/>
  <c r="G170" i="123" s="1"/>
  <c r="K169" i="123"/>
  <c r="K170" i="123" s="1"/>
  <c r="O169" i="123"/>
  <c r="O170" i="123" s="1"/>
  <c r="G224" i="123"/>
  <c r="G225" i="123" s="1"/>
  <c r="K224" i="123"/>
  <c r="K225" i="123" s="1"/>
  <c r="O224" i="123"/>
  <c r="O225" i="123" s="1"/>
  <c r="Q223" i="123"/>
  <c r="G56" i="123" s="1"/>
  <c r="M224" i="123"/>
  <c r="M225" i="123" s="1"/>
  <c r="G279" i="123"/>
  <c r="G280" i="123" s="1"/>
  <c r="K279" i="123"/>
  <c r="K280" i="123" s="1"/>
  <c r="O279" i="123"/>
  <c r="O280" i="123" s="1"/>
  <c r="G335" i="123"/>
  <c r="G336" i="123" s="1"/>
  <c r="K335" i="123"/>
  <c r="K336" i="123" s="1"/>
  <c r="O335" i="123"/>
  <c r="O336" i="123" s="1"/>
  <c r="Q334" i="123"/>
  <c r="M335" i="123"/>
  <c r="M336" i="123" s="1"/>
  <c r="F445" i="123"/>
  <c r="F446" i="123" s="1"/>
  <c r="J445" i="123"/>
  <c r="J446" i="123" s="1"/>
  <c r="N445" i="123"/>
  <c r="N446" i="123" s="1"/>
  <c r="F555" i="123"/>
  <c r="F556" i="123" s="1"/>
  <c r="J555" i="123"/>
  <c r="J556" i="123" s="1"/>
  <c r="N555" i="123"/>
  <c r="N556" i="123" s="1"/>
  <c r="Q584" i="123"/>
  <c r="S31" i="123" s="1"/>
  <c r="I610" i="123"/>
  <c r="I611" i="123" s="1"/>
  <c r="M610" i="123"/>
  <c r="M611" i="123" s="1"/>
  <c r="Q444" i="123"/>
  <c r="P56" i="123" s="1"/>
  <c r="M445" i="123"/>
  <c r="M446" i="123" s="1"/>
  <c r="Q554" i="123"/>
  <c r="R56" i="123" s="1"/>
  <c r="E224" i="123"/>
  <c r="E225" i="123" s="1"/>
  <c r="Q113" i="123"/>
  <c r="E56" i="123" s="1"/>
  <c r="Q131" i="123"/>
  <c r="F19" i="123" s="1"/>
  <c r="F169" i="123"/>
  <c r="F170" i="123" s="1"/>
  <c r="J169" i="123"/>
  <c r="J170" i="123" s="1"/>
  <c r="N169" i="123"/>
  <c r="N170" i="123" s="1"/>
  <c r="H224" i="123"/>
  <c r="H225" i="123" s="1"/>
  <c r="L224" i="123"/>
  <c r="L225" i="123" s="1"/>
  <c r="P224" i="123"/>
  <c r="P225" i="123" s="1"/>
  <c r="Q241" i="123"/>
  <c r="I19" i="123" s="1"/>
  <c r="J19" i="123" s="1"/>
  <c r="F279" i="123"/>
  <c r="F280" i="123" s="1"/>
  <c r="J279" i="123"/>
  <c r="J280" i="123" s="1"/>
  <c r="N279" i="123"/>
  <c r="N280" i="123" s="1"/>
  <c r="H335" i="123"/>
  <c r="H336" i="123" s="1"/>
  <c r="L335" i="123"/>
  <c r="L336" i="123" s="1"/>
  <c r="P335" i="123"/>
  <c r="P336" i="123" s="1"/>
  <c r="Q321" i="123"/>
  <c r="Q352" i="123"/>
  <c r="O19" i="123" s="1"/>
  <c r="F390" i="123"/>
  <c r="F391" i="123" s="1"/>
  <c r="J390" i="123"/>
  <c r="J391" i="123" s="1"/>
  <c r="N390" i="123"/>
  <c r="N391" i="123" s="1"/>
  <c r="H445" i="123"/>
  <c r="H446" i="123" s="1"/>
  <c r="L445" i="123"/>
  <c r="L446" i="123" s="1"/>
  <c r="P445" i="123"/>
  <c r="P446" i="123" s="1"/>
  <c r="Q431" i="123"/>
  <c r="P43" i="123" s="1"/>
  <c r="Q462" i="123"/>
  <c r="Q19" i="123" s="1"/>
  <c r="F500" i="123"/>
  <c r="F501" i="123" s="1"/>
  <c r="J500" i="123"/>
  <c r="J501" i="123" s="1"/>
  <c r="N500" i="123"/>
  <c r="N501" i="123" s="1"/>
  <c r="H555" i="123"/>
  <c r="H556" i="123" s="1"/>
  <c r="L555" i="123"/>
  <c r="L556" i="123" s="1"/>
  <c r="P555" i="123"/>
  <c r="P556" i="123" s="1"/>
  <c r="Q541" i="123"/>
  <c r="R43" i="123" s="1"/>
  <c r="Q572" i="123"/>
  <c r="S19" i="123" s="1"/>
  <c r="F610" i="123"/>
  <c r="F611" i="123" s="1"/>
  <c r="J610" i="123"/>
  <c r="J611" i="123" s="1"/>
  <c r="N610" i="123"/>
  <c r="N611" i="123" s="1"/>
  <c r="E445" i="123"/>
  <c r="E446" i="123" s="1"/>
  <c r="E555" i="123"/>
  <c r="E556" i="123" s="1"/>
  <c r="K57" i="123"/>
  <c r="K58" i="123" s="1"/>
  <c r="M57" i="123"/>
  <c r="M58" i="123" s="1"/>
  <c r="H114" i="123"/>
  <c r="H115" i="123" s="1"/>
  <c r="L114" i="123"/>
  <c r="L115" i="123" s="1"/>
  <c r="P114" i="123"/>
  <c r="P115" i="123" s="1"/>
  <c r="Q100" i="123"/>
  <c r="E43" i="123" s="1"/>
  <c r="Q198" i="123"/>
  <c r="G31" i="123" s="1"/>
  <c r="Q278" i="123"/>
  <c r="I56" i="123" s="1"/>
  <c r="J56" i="123" s="1"/>
  <c r="E279" i="123"/>
  <c r="E280" i="123" s="1"/>
  <c r="Q309" i="123"/>
  <c r="Q389" i="123"/>
  <c r="O56" i="123" s="1"/>
  <c r="E390" i="123"/>
  <c r="E391" i="123" s="1"/>
  <c r="Q419" i="123"/>
  <c r="P31" i="123" s="1"/>
  <c r="Q499" i="123"/>
  <c r="Q56" i="123" s="1"/>
  <c r="E500" i="123"/>
  <c r="E501" i="123" s="1"/>
  <c r="Q529" i="123"/>
  <c r="R31" i="123" s="1"/>
  <c r="Q609" i="123"/>
  <c r="S56" i="123" s="1"/>
  <c r="E610" i="123"/>
  <c r="E611" i="123" s="1"/>
  <c r="L57" i="123"/>
  <c r="L58" i="123" s="1"/>
  <c r="Q265" i="123"/>
  <c r="I43" i="123" s="1"/>
  <c r="J43" i="123" s="1"/>
  <c r="Q297" i="123"/>
  <c r="Q376" i="123"/>
  <c r="O43" i="123" s="1"/>
  <c r="Q407" i="123"/>
  <c r="P19" i="123" s="1"/>
  <c r="Q486" i="123"/>
  <c r="Q43" i="123" s="1"/>
  <c r="Q517" i="123"/>
  <c r="R19" i="123" s="1"/>
  <c r="Q596" i="123"/>
  <c r="S43" i="123" s="1"/>
  <c r="H57" i="123"/>
  <c r="H58" i="123" s="1"/>
  <c r="H169" i="123"/>
  <c r="H170" i="123" s="1"/>
  <c r="L169" i="123"/>
  <c r="L170" i="123" s="1"/>
  <c r="P169" i="123"/>
  <c r="P170" i="123" s="1"/>
  <c r="Q155" i="123"/>
  <c r="F43" i="123" s="1"/>
  <c r="Q168" i="123"/>
  <c r="F56" i="123" s="1"/>
  <c r="Q186" i="123"/>
  <c r="G19" i="123" s="1"/>
  <c r="J224" i="123"/>
  <c r="J225" i="123" s="1"/>
  <c r="Q143" i="123"/>
  <c r="F31" i="123" s="1"/>
  <c r="Q210" i="123"/>
  <c r="G43" i="123" s="1"/>
  <c r="Q88" i="123"/>
  <c r="E31" i="123" s="1"/>
  <c r="F224" i="123"/>
  <c r="F225" i="123" s="1"/>
  <c r="P445" i="122"/>
  <c r="P446" i="122" s="1"/>
  <c r="H114" i="122"/>
  <c r="H115" i="122" s="1"/>
  <c r="N610" i="122"/>
  <c r="N611" i="122" s="1"/>
  <c r="L224" i="122"/>
  <c r="L225" i="122" s="1"/>
  <c r="P555" i="122"/>
  <c r="P556" i="122" s="1"/>
  <c r="L445" i="122"/>
  <c r="L446" i="122" s="1"/>
  <c r="M31" i="122"/>
  <c r="Q376" i="122"/>
  <c r="O43" i="122" s="1"/>
  <c r="Q389" i="122"/>
  <c r="O56" i="122" s="1"/>
  <c r="M43" i="122"/>
  <c r="F391" i="122"/>
  <c r="K335" i="122"/>
  <c r="K336" i="122" s="1"/>
  <c r="N169" i="122"/>
  <c r="N170" i="122" s="1"/>
  <c r="N279" i="122"/>
  <c r="N280" i="122" s="1"/>
  <c r="G115" i="122"/>
  <c r="F280" i="122"/>
  <c r="H446" i="122"/>
  <c r="F501" i="122"/>
  <c r="G556" i="122"/>
  <c r="J280" i="122"/>
  <c r="H225" i="122"/>
  <c r="P225" i="122"/>
  <c r="N391" i="122"/>
  <c r="E446" i="122"/>
  <c r="M446" i="122"/>
  <c r="O556" i="122"/>
  <c r="O115" i="122"/>
  <c r="F170" i="122"/>
  <c r="G336" i="122"/>
  <c r="O336" i="122"/>
  <c r="Q462" i="122"/>
  <c r="Q19" i="122" s="1"/>
  <c r="I501" i="122"/>
  <c r="Q486" i="122"/>
  <c r="Q43" i="122" s="1"/>
  <c r="L556" i="122"/>
  <c r="O610" i="122"/>
  <c r="O611" i="122" s="1"/>
  <c r="L115" i="122"/>
  <c r="L19" i="122"/>
  <c r="M19" i="122"/>
  <c r="L336" i="122"/>
  <c r="L43" i="122"/>
  <c r="M56" i="122"/>
  <c r="J501" i="122"/>
  <c r="N501" i="122"/>
  <c r="G279" i="122"/>
  <c r="G280" i="122" s="1"/>
  <c r="O279" i="122"/>
  <c r="O280" i="122" s="1"/>
  <c r="H336" i="122"/>
  <c r="P336" i="122"/>
  <c r="N446" i="122"/>
  <c r="K115" i="122"/>
  <c r="Q186" i="122"/>
  <c r="G19" i="122" s="1"/>
  <c r="Q223" i="122"/>
  <c r="G56" i="122" s="1"/>
  <c r="I224" i="122"/>
  <c r="I225" i="122" s="1"/>
  <c r="Q297" i="122"/>
  <c r="Q309" i="122"/>
  <c r="Q321" i="122"/>
  <c r="L56" i="122"/>
  <c r="I335" i="122"/>
  <c r="I336" i="122" s="1"/>
  <c r="M335" i="122"/>
  <c r="M336" i="122" s="1"/>
  <c r="J391" i="122"/>
  <c r="G446" i="122"/>
  <c r="O446" i="122"/>
  <c r="K556" i="122"/>
  <c r="F115" i="122"/>
  <c r="N115" i="122"/>
  <c r="G169" i="122"/>
  <c r="G170" i="122" s="1"/>
  <c r="O169" i="122"/>
  <c r="O170" i="122" s="1"/>
  <c r="K279" i="122"/>
  <c r="K280" i="122" s="1"/>
  <c r="J446" i="122"/>
  <c r="M501" i="122"/>
  <c r="J556" i="122"/>
  <c r="N556" i="122"/>
  <c r="G610" i="122"/>
  <c r="G611" i="122" s="1"/>
  <c r="P115" i="122"/>
  <c r="Q155" i="122"/>
  <c r="F43" i="122" s="1"/>
  <c r="Q168" i="122"/>
  <c r="F56" i="122" s="1"/>
  <c r="F225" i="122"/>
  <c r="J225" i="122"/>
  <c r="N225" i="122"/>
  <c r="Q241" i="122"/>
  <c r="I19" i="122" s="1"/>
  <c r="J19" i="122" s="1"/>
  <c r="I280" i="122"/>
  <c r="M280" i="122"/>
  <c r="Q265" i="122"/>
  <c r="I43" i="122" s="1"/>
  <c r="J43" i="122" s="1"/>
  <c r="F336" i="122"/>
  <c r="J336" i="122"/>
  <c r="N336" i="122"/>
  <c r="G390" i="122"/>
  <c r="G391" i="122" s="1"/>
  <c r="O390" i="122"/>
  <c r="O391" i="122" s="1"/>
  <c r="G500" i="122"/>
  <c r="G501" i="122" s="1"/>
  <c r="K500" i="122"/>
  <c r="K501" i="122" s="1"/>
  <c r="O500" i="122"/>
  <c r="O501" i="122" s="1"/>
  <c r="H556" i="122"/>
  <c r="Q596" i="122"/>
  <c r="S43" i="122" s="1"/>
  <c r="Q609" i="122"/>
  <c r="S56" i="122" s="1"/>
  <c r="L31" i="122"/>
  <c r="Q76" i="122"/>
  <c r="E19" i="122" s="1"/>
  <c r="Q88" i="122"/>
  <c r="E31" i="122" s="1"/>
  <c r="Q100" i="122"/>
  <c r="E43" i="122" s="1"/>
  <c r="Q113" i="122"/>
  <c r="E56" i="122" s="1"/>
  <c r="I114" i="122"/>
  <c r="I115" i="122" s="1"/>
  <c r="M114" i="122"/>
  <c r="M115" i="122" s="1"/>
  <c r="G225" i="122"/>
  <c r="O225" i="122"/>
  <c r="Q407" i="122"/>
  <c r="P19" i="122" s="1"/>
  <c r="Q444" i="122"/>
  <c r="P56" i="122" s="1"/>
  <c r="I445" i="122"/>
  <c r="I446" i="122" s="1"/>
  <c r="Q517" i="122"/>
  <c r="R19" i="122" s="1"/>
  <c r="Q529" i="122"/>
  <c r="R31" i="122" s="1"/>
  <c r="Q541" i="122"/>
  <c r="R43" i="122" s="1"/>
  <c r="E555" i="122"/>
  <c r="E556" i="122" s="1"/>
  <c r="I555" i="122"/>
  <c r="I556" i="122" s="1"/>
  <c r="M555" i="122"/>
  <c r="M556" i="122" s="1"/>
  <c r="J611" i="122"/>
  <c r="Q474" i="122"/>
  <c r="Q31" i="122" s="1"/>
  <c r="E501" i="122"/>
  <c r="Q554" i="122"/>
  <c r="R56" i="122" s="1"/>
  <c r="H58" i="122"/>
  <c r="E114" i="122"/>
  <c r="H169" i="122"/>
  <c r="H170" i="122" s="1"/>
  <c r="L169" i="122"/>
  <c r="L170" i="122" s="1"/>
  <c r="P169" i="122"/>
  <c r="P170" i="122" s="1"/>
  <c r="E335" i="122"/>
  <c r="H390" i="122"/>
  <c r="H391" i="122" s="1"/>
  <c r="L390" i="122"/>
  <c r="L391" i="122" s="1"/>
  <c r="P390" i="122"/>
  <c r="P391" i="122" s="1"/>
  <c r="H610" i="122"/>
  <c r="H611" i="122" s="1"/>
  <c r="L610" i="122"/>
  <c r="L611" i="122" s="1"/>
  <c r="P610" i="122"/>
  <c r="P611" i="122" s="1"/>
  <c r="Q253" i="122"/>
  <c r="I31" i="122" s="1"/>
  <c r="J31" i="122" s="1"/>
  <c r="E280" i="122"/>
  <c r="Q334" i="122"/>
  <c r="Q131" i="122"/>
  <c r="F19" i="122" s="1"/>
  <c r="E169" i="122"/>
  <c r="I169" i="122"/>
  <c r="I170" i="122" s="1"/>
  <c r="M169" i="122"/>
  <c r="M170" i="122" s="1"/>
  <c r="Q143" i="122"/>
  <c r="F31" i="122" s="1"/>
  <c r="Q198" i="122"/>
  <c r="G31" i="122" s="1"/>
  <c r="Q210" i="122"/>
  <c r="G43" i="122" s="1"/>
  <c r="Q278" i="122"/>
  <c r="I56" i="122" s="1"/>
  <c r="J56" i="122" s="1"/>
  <c r="Q352" i="122"/>
  <c r="O19" i="122" s="1"/>
  <c r="E390" i="122"/>
  <c r="I390" i="122"/>
  <c r="I391" i="122" s="1"/>
  <c r="M390" i="122"/>
  <c r="M391" i="122" s="1"/>
  <c r="Q364" i="122"/>
  <c r="O31" i="122" s="1"/>
  <c r="Q419" i="122"/>
  <c r="P31" i="122" s="1"/>
  <c r="Q431" i="122"/>
  <c r="P43" i="122" s="1"/>
  <c r="Q499" i="122"/>
  <c r="Q56" i="122" s="1"/>
  <c r="Q572" i="122"/>
  <c r="S19" i="122" s="1"/>
  <c r="E610" i="122"/>
  <c r="I610" i="122"/>
  <c r="I611" i="122" s="1"/>
  <c r="M610" i="122"/>
  <c r="M611" i="122" s="1"/>
  <c r="Q584" i="122"/>
  <c r="S31" i="122" s="1"/>
  <c r="H279" i="122"/>
  <c r="H280" i="122" s="1"/>
  <c r="L279" i="122"/>
  <c r="L280" i="122" s="1"/>
  <c r="P279" i="122"/>
  <c r="P280" i="122" s="1"/>
  <c r="K391" i="122"/>
  <c r="H500" i="122"/>
  <c r="H501" i="122" s="1"/>
  <c r="L500" i="122"/>
  <c r="L501" i="122" s="1"/>
  <c r="P500" i="122"/>
  <c r="P501" i="122" s="1"/>
  <c r="K611" i="122"/>
  <c r="K114" i="64"/>
  <c r="K115" i="64" s="1"/>
  <c r="J114" i="64"/>
  <c r="J115" i="64" s="1"/>
  <c r="N114" i="64"/>
  <c r="N115" i="64" s="1"/>
  <c r="M19" i="64"/>
  <c r="Q418" i="64"/>
  <c r="P31" i="64" s="1"/>
  <c r="Q443" i="64"/>
  <c r="P56" i="64" s="1"/>
  <c r="L56" i="64"/>
  <c r="Q406" i="64"/>
  <c r="P19" i="64" s="1"/>
  <c r="L19" i="64"/>
  <c r="L31" i="64"/>
  <c r="L43" i="64"/>
  <c r="M43" i="64"/>
  <c r="M56" i="64"/>
  <c r="M31" i="64"/>
  <c r="Q430" i="64"/>
  <c r="P43" i="64" s="1"/>
  <c r="I334" i="64"/>
  <c r="I335" i="64" s="1"/>
  <c r="J334" i="64"/>
  <c r="J335" i="64" s="1"/>
  <c r="I444" i="64"/>
  <c r="I445" i="64" s="1"/>
  <c r="M444" i="64"/>
  <c r="M445" i="64" s="1"/>
  <c r="J499" i="64"/>
  <c r="J500" i="64" s="1"/>
  <c r="F609" i="64"/>
  <c r="F610" i="64" s="1"/>
  <c r="G389" i="64"/>
  <c r="G390" i="64" s="1"/>
  <c r="K389" i="64"/>
  <c r="K390" i="64" s="1"/>
  <c r="O389" i="64"/>
  <c r="O390" i="64" s="1"/>
  <c r="N169" i="64"/>
  <c r="N170" i="64" s="1"/>
  <c r="N224" i="64"/>
  <c r="N225" i="64" s="1"/>
  <c r="G115" i="64"/>
  <c r="O115" i="64"/>
  <c r="G169" i="64"/>
  <c r="G170" i="64" s="1"/>
  <c r="K169" i="64"/>
  <c r="K170" i="64" s="1"/>
  <c r="O169" i="64"/>
  <c r="O170" i="64" s="1"/>
  <c r="G224" i="64"/>
  <c r="G225" i="64" s="1"/>
  <c r="K224" i="64"/>
  <c r="K225" i="64" s="1"/>
  <c r="O224" i="64"/>
  <c r="O225" i="64" s="1"/>
  <c r="G278" i="64"/>
  <c r="G279" i="64" s="1"/>
  <c r="K278" i="64"/>
  <c r="K279" i="64" s="1"/>
  <c r="O278" i="64"/>
  <c r="O279" i="64" s="1"/>
  <c r="G334" i="64"/>
  <c r="G335" i="64" s="1"/>
  <c r="K334" i="64"/>
  <c r="K335" i="64" s="1"/>
  <c r="O334" i="64"/>
  <c r="O335" i="64" s="1"/>
  <c r="Q351" i="64"/>
  <c r="O19" i="64" s="1"/>
  <c r="Q363" i="64"/>
  <c r="O31" i="64" s="1"/>
  <c r="Q375" i="64"/>
  <c r="O43" i="64" s="1"/>
  <c r="E389" i="64"/>
  <c r="E390" i="64" s="1"/>
  <c r="I389" i="64"/>
  <c r="I390" i="64" s="1"/>
  <c r="M389" i="64"/>
  <c r="M390" i="64" s="1"/>
  <c r="F444" i="64"/>
  <c r="F445" i="64" s="1"/>
  <c r="J444" i="64"/>
  <c r="J445" i="64" s="1"/>
  <c r="N444" i="64"/>
  <c r="N445" i="64" s="1"/>
  <c r="G499" i="64"/>
  <c r="G500" i="64" s="1"/>
  <c r="K499" i="64"/>
  <c r="K500" i="64" s="1"/>
  <c r="O499" i="64"/>
  <c r="O500" i="64" s="1"/>
  <c r="G554" i="64"/>
  <c r="G555" i="64" s="1"/>
  <c r="K554" i="64"/>
  <c r="K555" i="64" s="1"/>
  <c r="O554" i="64"/>
  <c r="O555" i="64" s="1"/>
  <c r="G609" i="64"/>
  <c r="G610" i="64" s="1"/>
  <c r="K609" i="64"/>
  <c r="K610" i="64" s="1"/>
  <c r="O609" i="64"/>
  <c r="O610" i="64" s="1"/>
  <c r="F169" i="64"/>
  <c r="F170" i="64" s="1"/>
  <c r="J224" i="64"/>
  <c r="J225" i="64" s="1"/>
  <c r="F278" i="64"/>
  <c r="F279" i="64" s="1"/>
  <c r="N278" i="64"/>
  <c r="N279" i="64" s="1"/>
  <c r="H389" i="64"/>
  <c r="H390" i="64" s="1"/>
  <c r="P389" i="64"/>
  <c r="P390" i="64" s="1"/>
  <c r="F499" i="64"/>
  <c r="F500" i="64" s="1"/>
  <c r="F554" i="64"/>
  <c r="F555" i="64" s="1"/>
  <c r="J554" i="64"/>
  <c r="J555" i="64" s="1"/>
  <c r="J609" i="64"/>
  <c r="J610" i="64" s="1"/>
  <c r="H115" i="64"/>
  <c r="L115" i="64"/>
  <c r="P115" i="64"/>
  <c r="H169" i="64"/>
  <c r="H170" i="64" s="1"/>
  <c r="L169" i="64"/>
  <c r="L170" i="64" s="1"/>
  <c r="P169" i="64"/>
  <c r="P170" i="64" s="1"/>
  <c r="H224" i="64"/>
  <c r="H225" i="64" s="1"/>
  <c r="L224" i="64"/>
  <c r="L225" i="64" s="1"/>
  <c r="P224" i="64"/>
  <c r="P225" i="64" s="1"/>
  <c r="H278" i="64"/>
  <c r="H279" i="64" s="1"/>
  <c r="L278" i="64"/>
  <c r="L279" i="64" s="1"/>
  <c r="P278" i="64"/>
  <c r="P279" i="64" s="1"/>
  <c r="H334" i="64"/>
  <c r="H335" i="64" s="1"/>
  <c r="L334" i="64"/>
  <c r="L335" i="64" s="1"/>
  <c r="P334" i="64"/>
  <c r="P335" i="64" s="1"/>
  <c r="F389" i="64"/>
  <c r="F390" i="64" s="1"/>
  <c r="J389" i="64"/>
  <c r="J390" i="64" s="1"/>
  <c r="N389" i="64"/>
  <c r="N390" i="64" s="1"/>
  <c r="G444" i="64"/>
  <c r="G445" i="64" s="1"/>
  <c r="K444" i="64"/>
  <c r="K445" i="64" s="1"/>
  <c r="O444" i="64"/>
  <c r="O445" i="64" s="1"/>
  <c r="H499" i="64"/>
  <c r="H500" i="64" s="1"/>
  <c r="L499" i="64"/>
  <c r="L500" i="64" s="1"/>
  <c r="P499" i="64"/>
  <c r="P500" i="64" s="1"/>
  <c r="H554" i="64"/>
  <c r="H555" i="64" s="1"/>
  <c r="L554" i="64"/>
  <c r="L555" i="64" s="1"/>
  <c r="P554" i="64"/>
  <c r="P555" i="64" s="1"/>
  <c r="H609" i="64"/>
  <c r="H610" i="64" s="1"/>
  <c r="L609" i="64"/>
  <c r="L610" i="64" s="1"/>
  <c r="P609" i="64"/>
  <c r="P610" i="64" s="1"/>
  <c r="J169" i="64"/>
  <c r="J170" i="64" s="1"/>
  <c r="F224" i="64"/>
  <c r="F225" i="64" s="1"/>
  <c r="J278" i="64"/>
  <c r="J279" i="64" s="1"/>
  <c r="F334" i="64"/>
  <c r="F335" i="64" s="1"/>
  <c r="N334" i="64"/>
  <c r="N335" i="64" s="1"/>
  <c r="L389" i="64"/>
  <c r="L390" i="64" s="1"/>
  <c r="E444" i="64"/>
  <c r="E445" i="64" s="1"/>
  <c r="N499" i="64"/>
  <c r="N500" i="64" s="1"/>
  <c r="N554" i="64"/>
  <c r="N555" i="64" s="1"/>
  <c r="N609" i="64"/>
  <c r="N610" i="64" s="1"/>
  <c r="Q76" i="64"/>
  <c r="E19" i="64" s="1"/>
  <c r="I115" i="64"/>
  <c r="Q100" i="64"/>
  <c r="E43" i="64" s="1"/>
  <c r="Q113" i="64"/>
  <c r="E56" i="64" s="1"/>
  <c r="Q131" i="64"/>
  <c r="F19" i="64" s="1"/>
  <c r="Q143" i="64"/>
  <c r="F31" i="64" s="1"/>
  <c r="Q155" i="64"/>
  <c r="F43" i="64" s="1"/>
  <c r="E169" i="64"/>
  <c r="E170" i="64" s="1"/>
  <c r="I169" i="64"/>
  <c r="I170" i="64" s="1"/>
  <c r="M169" i="64"/>
  <c r="M170" i="64" s="1"/>
  <c r="Q186" i="64"/>
  <c r="G19" i="64" s="1"/>
  <c r="Q198" i="64"/>
  <c r="G31" i="64" s="1"/>
  <c r="Q210" i="64"/>
  <c r="G43" i="64" s="1"/>
  <c r="E224" i="64"/>
  <c r="E225" i="64" s="1"/>
  <c r="I224" i="64"/>
  <c r="I225" i="64" s="1"/>
  <c r="M224" i="64"/>
  <c r="M225" i="64" s="1"/>
  <c r="Q240" i="64"/>
  <c r="I19" i="64" s="1"/>
  <c r="J19" i="64" s="1"/>
  <c r="Q252" i="64"/>
  <c r="I31" i="64" s="1"/>
  <c r="J31" i="64" s="1"/>
  <c r="Q264" i="64"/>
  <c r="I43" i="64" s="1"/>
  <c r="J43" i="64" s="1"/>
  <c r="E278" i="64"/>
  <c r="I278" i="64"/>
  <c r="I279" i="64" s="1"/>
  <c r="M278" i="64"/>
  <c r="M279" i="64" s="1"/>
  <c r="Q296" i="64"/>
  <c r="Q308" i="64"/>
  <c r="M335" i="64"/>
  <c r="Q320" i="64"/>
  <c r="Q333" i="64"/>
  <c r="E334" i="64"/>
  <c r="H444" i="64"/>
  <c r="H445" i="64" s="1"/>
  <c r="L444" i="64"/>
  <c r="L445" i="64" s="1"/>
  <c r="P444" i="64"/>
  <c r="P445" i="64" s="1"/>
  <c r="Q461" i="64"/>
  <c r="Q19" i="64" s="1"/>
  <c r="Q473" i="64"/>
  <c r="Q31" i="64" s="1"/>
  <c r="Q485" i="64"/>
  <c r="Q43" i="64" s="1"/>
  <c r="E499" i="64"/>
  <c r="E500" i="64" s="1"/>
  <c r="I499" i="64"/>
  <c r="I500" i="64" s="1"/>
  <c r="M499" i="64"/>
  <c r="M500" i="64" s="1"/>
  <c r="Q516" i="64"/>
  <c r="R19" i="64" s="1"/>
  <c r="Q528" i="64"/>
  <c r="R31" i="64" s="1"/>
  <c r="Q540" i="64"/>
  <c r="R43" i="64" s="1"/>
  <c r="E554" i="64"/>
  <c r="E555" i="64" s="1"/>
  <c r="I554" i="64"/>
  <c r="I555" i="64" s="1"/>
  <c r="M554" i="64"/>
  <c r="M555" i="64" s="1"/>
  <c r="Q571" i="64"/>
  <c r="S19" i="64" s="1"/>
  <c r="Q583" i="64"/>
  <c r="S31" i="64" s="1"/>
  <c r="Q595" i="64"/>
  <c r="S43" i="64" s="1"/>
  <c r="E609" i="64"/>
  <c r="E610" i="64" s="1"/>
  <c r="I609" i="64"/>
  <c r="I610" i="64" s="1"/>
  <c r="M609" i="64"/>
  <c r="M610" i="64" s="1"/>
  <c r="H57" i="64"/>
  <c r="H58" i="64" s="1"/>
  <c r="E115" i="64"/>
  <c r="K57" i="64"/>
  <c r="K58" i="64" s="1"/>
  <c r="Q88" i="64"/>
  <c r="E31" i="64" s="1"/>
  <c r="Q168" i="64"/>
  <c r="F56" i="64" s="1"/>
  <c r="Q277" i="64"/>
  <c r="I56" i="64" s="1"/>
  <c r="J56" i="64" s="1"/>
  <c r="Q388" i="64"/>
  <c r="O56" i="64" s="1"/>
  <c r="Q498" i="64"/>
  <c r="Q56" i="64" s="1"/>
  <c r="Q608" i="64"/>
  <c r="S56" i="64" s="1"/>
  <c r="Q223" i="64"/>
  <c r="G56" i="64" s="1"/>
  <c r="Q553" i="64"/>
  <c r="R56" i="64" s="1"/>
  <c r="F58" i="121"/>
  <c r="K58" i="121"/>
  <c r="G58" i="121"/>
  <c r="L58" i="121"/>
  <c r="I58" i="121"/>
  <c r="M58" i="121"/>
  <c r="E58" i="121"/>
  <c r="J58" i="121"/>
  <c r="N58" i="121"/>
  <c r="E57" i="120"/>
  <c r="E58" i="120" s="1"/>
  <c r="I57" i="120"/>
  <c r="I58" i="120" s="1"/>
  <c r="M57" i="120"/>
  <c r="M58" i="120" s="1"/>
  <c r="F57" i="120"/>
  <c r="F58" i="120" s="1"/>
  <c r="J57" i="120"/>
  <c r="J58" i="120" s="1"/>
  <c r="N57" i="120"/>
  <c r="N58" i="120" s="1"/>
  <c r="G57" i="120"/>
  <c r="G58" i="120" s="1"/>
  <c r="K57" i="120"/>
  <c r="K58" i="120" s="1"/>
  <c r="L58" i="120"/>
  <c r="L23" i="169"/>
  <c r="K9" i="169"/>
  <c r="M9" i="169"/>
  <c r="L10" i="169"/>
  <c r="L9" i="169"/>
  <c r="K10" i="169"/>
  <c r="N22" i="169"/>
  <c r="M23" i="169"/>
  <c r="K22" i="169"/>
  <c r="N23" i="169"/>
  <c r="N9" i="169"/>
  <c r="M10" i="169"/>
  <c r="L22" i="169"/>
  <c r="K23" i="169"/>
  <c r="K22" i="170"/>
  <c r="E21" i="172" s="1"/>
  <c r="L22" i="170"/>
  <c r="F21" i="172" s="1"/>
  <c r="K10" i="170"/>
  <c r="E10" i="172" s="1"/>
  <c r="K9" i="170"/>
  <c r="M10" i="170"/>
  <c r="G10" i="172" s="1"/>
  <c r="K21" i="170"/>
  <c r="M22" i="170"/>
  <c r="G21" i="172" s="1"/>
  <c r="K23" i="170"/>
  <c r="N9" i="170"/>
  <c r="H9" i="172" s="1"/>
  <c r="N23" i="170"/>
  <c r="H22" i="172" s="1"/>
  <c r="L9" i="170"/>
  <c r="F9" i="172" s="1"/>
  <c r="N10" i="170"/>
  <c r="H10" i="172" s="1"/>
  <c r="L21" i="170"/>
  <c r="N22" i="170"/>
  <c r="H21" i="172" s="1"/>
  <c r="L23" i="170"/>
  <c r="F22" i="172" s="1"/>
  <c r="N21" i="170"/>
  <c r="K10" i="171"/>
  <c r="K10" i="172" s="1"/>
  <c r="L10" i="171"/>
  <c r="L10" i="172" s="1"/>
  <c r="K22" i="171"/>
  <c r="K21" i="172" s="1"/>
  <c r="N21" i="171"/>
  <c r="N9" i="171"/>
  <c r="K9" i="171"/>
  <c r="M10" i="171"/>
  <c r="M10" i="172" s="1"/>
  <c r="M22" i="171"/>
  <c r="M21" i="172" s="1"/>
  <c r="L9" i="171"/>
  <c r="L9" i="172" s="1"/>
  <c r="N10" i="171"/>
  <c r="N22" i="171"/>
  <c r="L23" i="171"/>
  <c r="L22" i="172" s="1"/>
  <c r="I59" i="105"/>
  <c r="J62" i="58" s="1"/>
  <c r="I19" i="105"/>
  <c r="P39" i="119"/>
  <c r="Q184" i="137"/>
  <c r="N40" i="119" s="1"/>
  <c r="L39" i="119"/>
  <c r="F38" i="119"/>
  <c r="H46" i="58"/>
  <c r="I40" i="105"/>
  <c r="J38" i="58" s="1"/>
  <c r="G65" i="58" l="1"/>
  <c r="F21" i="58"/>
  <c r="G21" i="58" s="1"/>
  <c r="J146" i="103"/>
  <c r="J70" i="103"/>
  <c r="L28" i="104"/>
  <c r="K28" i="104"/>
  <c r="M13" i="104"/>
  <c r="M28" i="104" s="1"/>
  <c r="J60" i="68"/>
  <c r="J97" i="68"/>
  <c r="F12" i="66"/>
  <c r="J50" i="68"/>
  <c r="J87" i="68"/>
  <c r="J94" i="68"/>
  <c r="J57" i="68"/>
  <c r="G114" i="68"/>
  <c r="J93" i="68"/>
  <c r="J56" i="68"/>
  <c r="G77" i="68"/>
  <c r="J52" i="68"/>
  <c r="J89" i="68"/>
  <c r="J54" i="68"/>
  <c r="J91" i="68"/>
  <c r="J86" i="68"/>
  <c r="J49" i="68"/>
  <c r="J55" i="68"/>
  <c r="J92" i="68"/>
  <c r="J48" i="68"/>
  <c r="J85" i="68"/>
  <c r="J96" i="68"/>
  <c r="J59" i="68"/>
  <c r="J58" i="68"/>
  <c r="J95" i="68"/>
  <c r="J51" i="68"/>
  <c r="J88" i="68"/>
  <c r="J53" i="68"/>
  <c r="J90" i="68"/>
  <c r="J68" i="68"/>
  <c r="J105" i="68"/>
  <c r="J101" i="68"/>
  <c r="J64" i="68"/>
  <c r="J100" i="68"/>
  <c r="J63" i="68"/>
  <c r="J69" i="68"/>
  <c r="J106" i="68"/>
  <c r="J74" i="68"/>
  <c r="J111" i="68"/>
  <c r="J102" i="68"/>
  <c r="J65" i="68"/>
  <c r="J108" i="68"/>
  <c r="J71" i="68"/>
  <c r="J67" i="68"/>
  <c r="J104" i="68"/>
  <c r="J107" i="68"/>
  <c r="J70" i="68"/>
  <c r="J61" i="68"/>
  <c r="J98" i="68"/>
  <c r="J66" i="68"/>
  <c r="J103" i="68"/>
  <c r="N40" i="68"/>
  <c r="N113" i="68"/>
  <c r="N114" i="68" s="1"/>
  <c r="N76" i="68"/>
  <c r="O113" i="68"/>
  <c r="O114" i="68" s="1"/>
  <c r="O76" i="68"/>
  <c r="J110" i="68"/>
  <c r="J73" i="68"/>
  <c r="J47" i="68"/>
  <c r="J84" i="68"/>
  <c r="J62" i="68"/>
  <c r="J99" i="68"/>
  <c r="M40" i="68"/>
  <c r="M113" i="68"/>
  <c r="M114" i="68" s="1"/>
  <c r="M76" i="68"/>
  <c r="J40" i="68"/>
  <c r="J113" i="68"/>
  <c r="J114" i="68" s="1"/>
  <c r="J109" i="68"/>
  <c r="J72" i="68"/>
  <c r="J76" i="68"/>
  <c r="I40" i="68"/>
  <c r="I112" i="68"/>
  <c r="I75" i="68"/>
  <c r="E155" i="103"/>
  <c r="G12" i="173"/>
  <c r="I23" i="66"/>
  <c r="I34" i="58" s="1"/>
  <c r="I13" i="58" s="1"/>
  <c r="F31" i="66"/>
  <c r="F21" i="66"/>
  <c r="H114" i="68"/>
  <c r="E281" i="103"/>
  <c r="E278" i="103" s="1"/>
  <c r="E44" i="103"/>
  <c r="G130" i="103"/>
  <c r="G131" i="103" s="1"/>
  <c r="G30" i="103"/>
  <c r="E152" i="103"/>
  <c r="F152" i="103" s="1"/>
  <c r="D45" i="103"/>
  <c r="D46" i="103" s="1"/>
  <c r="D48" i="103" s="1"/>
  <c r="D57" i="103" s="1"/>
  <c r="D59" i="103" s="1"/>
  <c r="E75" i="103"/>
  <c r="F75" i="103" s="1"/>
  <c r="F279" i="103"/>
  <c r="F281" i="103" s="1"/>
  <c r="E151" i="103"/>
  <c r="H171" i="103"/>
  <c r="I171" i="103"/>
  <c r="L171" i="103"/>
  <c r="L279" i="103"/>
  <c r="L281" i="103" s="1"/>
  <c r="L278" i="103" s="1"/>
  <c r="J171" i="103"/>
  <c r="K171" i="103"/>
  <c r="F181" i="103"/>
  <c r="G100" i="103"/>
  <c r="G101" i="103" s="1"/>
  <c r="G133" i="103" s="1"/>
  <c r="F171" i="103"/>
  <c r="Q39" i="137"/>
  <c r="F40" i="119" s="1"/>
  <c r="E30" i="105"/>
  <c r="E39" i="105" s="1"/>
  <c r="F39" i="105" s="1"/>
  <c r="E10" i="105"/>
  <c r="F10" i="105" s="1"/>
  <c r="K21" i="171"/>
  <c r="N23" i="171"/>
  <c r="K23" i="171"/>
  <c r="K22" i="172" s="1"/>
  <c r="N22" i="172" s="1"/>
  <c r="O22" i="172" s="1"/>
  <c r="L21" i="171"/>
  <c r="L20" i="172" s="1"/>
  <c r="J9" i="115"/>
  <c r="AB10" i="159"/>
  <c r="Z59" i="159"/>
  <c r="G42" i="58"/>
  <c r="F38" i="105"/>
  <c r="E19" i="105"/>
  <c r="F19" i="105" s="1"/>
  <c r="I21" i="105"/>
  <c r="AC59" i="159"/>
  <c r="L95" i="103"/>
  <c r="G95" i="103"/>
  <c r="E297" i="103"/>
  <c r="F297" i="103" s="1"/>
  <c r="F73" i="103"/>
  <c r="H69" i="103" s="1"/>
  <c r="E16" i="103"/>
  <c r="F16" i="103" s="1"/>
  <c r="K95" i="103"/>
  <c r="E51" i="105"/>
  <c r="F51" i="105" s="1"/>
  <c r="F49" i="105"/>
  <c r="E58" i="105"/>
  <c r="F58" i="105" s="1"/>
  <c r="F59" i="105" s="1"/>
  <c r="G43" i="58"/>
  <c r="F30" i="105"/>
  <c r="I13" i="105"/>
  <c r="H20" i="105"/>
  <c r="H12" i="105"/>
  <c r="G38" i="119"/>
  <c r="G39" i="119" s="1"/>
  <c r="G40" i="119" s="1"/>
  <c r="L296" i="103"/>
  <c r="M289" i="103" s="1"/>
  <c r="M296" i="103" s="1"/>
  <c r="N289" i="103" s="1"/>
  <c r="N296" i="103" s="1"/>
  <c r="L291" i="103"/>
  <c r="L295" i="103" s="1"/>
  <c r="J297" i="103"/>
  <c r="K297" i="103"/>
  <c r="K299" i="103" s="1"/>
  <c r="K301" i="103" s="1"/>
  <c r="J299" i="103"/>
  <c r="H301" i="103"/>
  <c r="J301" i="103" s="1"/>
  <c r="L297" i="103"/>
  <c r="L299" i="103" s="1"/>
  <c r="L301" i="103" s="1"/>
  <c r="Q29" i="147"/>
  <c r="Q89" i="141"/>
  <c r="L89" i="138" s="1"/>
  <c r="Q89" i="140"/>
  <c r="Q178" i="148"/>
  <c r="Q54" i="147"/>
  <c r="Q263" i="147"/>
  <c r="F266" i="146" s="1"/>
  <c r="G266" i="146" s="1"/>
  <c r="Q176" i="147"/>
  <c r="F178" i="146" s="1"/>
  <c r="G178" i="146" s="1"/>
  <c r="E89" i="146"/>
  <c r="G89" i="146" s="1"/>
  <c r="H14" i="104"/>
  <c r="J14" i="104" s="1"/>
  <c r="Q89" i="145"/>
  <c r="P89" i="138" s="1"/>
  <c r="Q89" i="144"/>
  <c r="O89" i="138" s="1"/>
  <c r="O29" i="138"/>
  <c r="Q89" i="143"/>
  <c r="N89" i="138" s="1"/>
  <c r="Q89" i="142"/>
  <c r="M89" i="138" s="1"/>
  <c r="L29" i="138"/>
  <c r="Q88" i="139"/>
  <c r="F89" i="138" s="1"/>
  <c r="G89" i="138" s="1"/>
  <c r="U88" i="125"/>
  <c r="F89" i="124" s="1"/>
  <c r="G89" i="124" s="1"/>
  <c r="Q336" i="123"/>
  <c r="Q555" i="123"/>
  <c r="R57" i="123" s="1"/>
  <c r="Q170" i="123"/>
  <c r="F58" i="123" s="1"/>
  <c r="Q556" i="123"/>
  <c r="R58" i="123" s="1"/>
  <c r="Q335" i="123"/>
  <c r="Q390" i="123"/>
  <c r="O57" i="123" s="1"/>
  <c r="Q446" i="123"/>
  <c r="P58" i="123" s="1"/>
  <c r="Q279" i="123"/>
  <c r="I57" i="123" s="1"/>
  <c r="J57" i="123" s="1"/>
  <c r="Q610" i="123"/>
  <c r="S57" i="123" s="1"/>
  <c r="Q500" i="123"/>
  <c r="Q57" i="123" s="1"/>
  <c r="Q445" i="123"/>
  <c r="P57" i="123" s="1"/>
  <c r="Q169" i="123"/>
  <c r="F57" i="123" s="1"/>
  <c r="Q224" i="123"/>
  <c r="G57" i="123" s="1"/>
  <c r="Q225" i="123"/>
  <c r="G58" i="123" s="1"/>
  <c r="Q114" i="123"/>
  <c r="E57" i="123" s="1"/>
  <c r="Q280" i="123"/>
  <c r="I58" i="123" s="1"/>
  <c r="J58" i="123" s="1"/>
  <c r="Q115" i="123"/>
  <c r="E58" i="123" s="1"/>
  <c r="Q391" i="123"/>
  <c r="O58" i="123" s="1"/>
  <c r="Q501" i="123"/>
  <c r="Q58" i="123" s="1"/>
  <c r="Q611" i="123"/>
  <c r="S58" i="123" s="1"/>
  <c r="N31" i="122"/>
  <c r="N56" i="122"/>
  <c r="N19" i="122"/>
  <c r="N43" i="122"/>
  <c r="Q445" i="122"/>
  <c r="P57" i="122" s="1"/>
  <c r="Q224" i="122"/>
  <c r="G57" i="122" s="1"/>
  <c r="Q225" i="122"/>
  <c r="G58" i="122" s="1"/>
  <c r="Q446" i="122"/>
  <c r="P58" i="122" s="1"/>
  <c r="Q556" i="122"/>
  <c r="R58" i="122" s="1"/>
  <c r="Q555" i="122"/>
  <c r="R57" i="122" s="1"/>
  <c r="M58" i="122"/>
  <c r="M57" i="122"/>
  <c r="Q280" i="122"/>
  <c r="I58" i="122" s="1"/>
  <c r="J58" i="122" s="1"/>
  <c r="Q500" i="122"/>
  <c r="Q57" i="122" s="1"/>
  <c r="Q279" i="122"/>
  <c r="I57" i="122" s="1"/>
  <c r="J57" i="122" s="1"/>
  <c r="E336" i="122"/>
  <c r="L57" i="122"/>
  <c r="Q335" i="122"/>
  <c r="Q501" i="122"/>
  <c r="Q58" i="122" s="1"/>
  <c r="Q169" i="122"/>
  <c r="F57" i="122" s="1"/>
  <c r="E170" i="122"/>
  <c r="Q170" i="122" s="1"/>
  <c r="F58" i="122" s="1"/>
  <c r="Q610" i="122"/>
  <c r="S57" i="122" s="1"/>
  <c r="E611" i="122"/>
  <c r="Q611" i="122" s="1"/>
  <c r="S58" i="122" s="1"/>
  <c r="Q390" i="122"/>
  <c r="O57" i="122" s="1"/>
  <c r="E391" i="122"/>
  <c r="Q391" i="122" s="1"/>
  <c r="O58" i="122" s="1"/>
  <c r="E115" i="122"/>
  <c r="Q115" i="122" s="1"/>
  <c r="E58" i="122" s="1"/>
  <c r="Q114" i="122"/>
  <c r="E57" i="122" s="1"/>
  <c r="Q114" i="64"/>
  <c r="E57" i="64" s="1"/>
  <c r="N31" i="64"/>
  <c r="M57" i="64"/>
  <c r="N19" i="64"/>
  <c r="N56" i="64"/>
  <c r="M58" i="64"/>
  <c r="Q115" i="64"/>
  <c r="E58" i="64" s="1"/>
  <c r="L57" i="64"/>
  <c r="N43" i="64"/>
  <c r="Q170" i="64"/>
  <c r="F58" i="64" s="1"/>
  <c r="Q445" i="64"/>
  <c r="P58" i="64" s="1"/>
  <c r="Q499" i="64"/>
  <c r="Q57" i="64" s="1"/>
  <c r="Q278" i="64"/>
  <c r="I57" i="64" s="1"/>
  <c r="J57" i="64" s="1"/>
  <c r="Q169" i="64"/>
  <c r="F57" i="64" s="1"/>
  <c r="Q609" i="64"/>
  <c r="S57" i="64" s="1"/>
  <c r="Q444" i="64"/>
  <c r="P57" i="64" s="1"/>
  <c r="Q500" i="64"/>
  <c r="Q58" i="64" s="1"/>
  <c r="E335" i="64"/>
  <c r="L58" i="64" s="1"/>
  <c r="Q555" i="64"/>
  <c r="R58" i="64" s="1"/>
  <c r="Q225" i="64"/>
  <c r="G58" i="64" s="1"/>
  <c r="Q389" i="64"/>
  <c r="O57" i="64" s="1"/>
  <c r="Q334" i="64"/>
  <c r="E279" i="64"/>
  <c r="Q279" i="64" s="1"/>
  <c r="I58" i="64" s="1"/>
  <c r="J58" i="64" s="1"/>
  <c r="Q610" i="64"/>
  <c r="S58" i="64" s="1"/>
  <c r="Q554" i="64"/>
  <c r="R57" i="64" s="1"/>
  <c r="Q224" i="64"/>
  <c r="G57" i="64" s="1"/>
  <c r="Q390" i="64"/>
  <c r="O58" i="64" s="1"/>
  <c r="O9" i="169"/>
  <c r="O23" i="169"/>
  <c r="O22" i="169"/>
  <c r="O10" i="169"/>
  <c r="G57" i="172"/>
  <c r="I10" i="172"/>
  <c r="J10" i="172" s="1"/>
  <c r="I21" i="172"/>
  <c r="J21" i="172" s="1"/>
  <c r="F20" i="172"/>
  <c r="H20" i="172"/>
  <c r="E22" i="172"/>
  <c r="I22" i="172" s="1"/>
  <c r="J22" i="172" s="1"/>
  <c r="O23" i="170"/>
  <c r="E9" i="172"/>
  <c r="I9" i="172" s="1"/>
  <c r="J9" i="172" s="1"/>
  <c r="O9" i="170"/>
  <c r="E20" i="172"/>
  <c r="O21" i="170"/>
  <c r="O22" i="170"/>
  <c r="O10" i="170"/>
  <c r="N21" i="172"/>
  <c r="O21" i="172" s="1"/>
  <c r="N10" i="172"/>
  <c r="O10" i="172" s="1"/>
  <c r="K20" i="172"/>
  <c r="M57" i="172"/>
  <c r="K9" i="172"/>
  <c r="N9" i="172" s="1"/>
  <c r="O9" i="172" s="1"/>
  <c r="O9" i="171"/>
  <c r="O22" i="171"/>
  <c r="O10" i="171"/>
  <c r="J18" i="58"/>
  <c r="I62" i="58"/>
  <c r="I18" i="58" s="1"/>
  <c r="E77" i="103" l="1"/>
  <c r="E79" i="103" s="1"/>
  <c r="N13" i="104"/>
  <c r="K14" i="104"/>
  <c r="J50" i="105"/>
  <c r="J31" i="105"/>
  <c r="J75" i="68"/>
  <c r="K21" i="66" s="1"/>
  <c r="F11" i="66"/>
  <c r="I77" i="68"/>
  <c r="I114" i="68"/>
  <c r="O23" i="171"/>
  <c r="N58" i="64"/>
  <c r="M291" i="103"/>
  <c r="M295" i="103" s="1"/>
  <c r="H24" i="104"/>
  <c r="E40" i="105"/>
  <c r="F40" i="105" s="1"/>
  <c r="E11" i="105"/>
  <c r="F11" i="105" s="1"/>
  <c r="E32" i="105"/>
  <c r="F32" i="105" s="1"/>
  <c r="G51" i="103"/>
  <c r="G54" i="103" s="1"/>
  <c r="G55" i="103" s="1"/>
  <c r="G33" i="103"/>
  <c r="G34" i="103" s="1"/>
  <c r="H152" i="103"/>
  <c r="H153" i="103" s="1"/>
  <c r="H155" i="103" s="1"/>
  <c r="E45" i="103"/>
  <c r="E46" i="103" s="1"/>
  <c r="E48" i="103" s="1"/>
  <c r="E57" i="103" s="1"/>
  <c r="E59" i="103" s="1"/>
  <c r="O152" i="103"/>
  <c r="L45" i="103"/>
  <c r="L46" i="103" s="1"/>
  <c r="L48" i="103" s="1"/>
  <c r="I76" i="103"/>
  <c r="F35" i="103"/>
  <c r="F36" i="103" s="1"/>
  <c r="F38" i="103" s="1"/>
  <c r="F278" i="103"/>
  <c r="G132" i="103"/>
  <c r="G35" i="103" s="1"/>
  <c r="H73" i="103"/>
  <c r="H75" i="103" s="1"/>
  <c r="H12" i="103"/>
  <c r="E18" i="103"/>
  <c r="F18" i="103" s="1"/>
  <c r="E153" i="103"/>
  <c r="F153" i="103" s="1"/>
  <c r="F151" i="103"/>
  <c r="G171" i="103"/>
  <c r="G281" i="103"/>
  <c r="G278" i="103" s="1"/>
  <c r="E299" i="103"/>
  <c r="F299" i="103" s="1"/>
  <c r="O21" i="171"/>
  <c r="E20" i="105"/>
  <c r="F20" i="105" s="1"/>
  <c r="E13" i="105"/>
  <c r="F13" i="105" s="1"/>
  <c r="AD10" i="159"/>
  <c r="AB59" i="159"/>
  <c r="AD59" i="159" s="1"/>
  <c r="F77" i="103"/>
  <c r="J95" i="103"/>
  <c r="H13" i="105"/>
  <c r="E301" i="103"/>
  <c r="F301" i="103" s="1"/>
  <c r="M297" i="103"/>
  <c r="M299" i="103" s="1"/>
  <c r="M301" i="103" s="1"/>
  <c r="N291" i="103"/>
  <c r="N295" i="103" s="1"/>
  <c r="O289" i="103"/>
  <c r="O296" i="103" s="1"/>
  <c r="E90" i="146"/>
  <c r="H53" i="58"/>
  <c r="H70" i="58" s="1"/>
  <c r="Q89" i="147"/>
  <c r="N57" i="122"/>
  <c r="Q336" i="122"/>
  <c r="L58" i="122"/>
  <c r="N58" i="122" s="1"/>
  <c r="N57" i="64"/>
  <c r="Q335" i="64"/>
  <c r="F57" i="172"/>
  <c r="I20" i="172"/>
  <c r="J20" i="172" s="1"/>
  <c r="H57" i="172"/>
  <c r="L57" i="172"/>
  <c r="N20" i="172"/>
  <c r="O20" i="172" s="1"/>
  <c r="H21" i="105"/>
  <c r="E59" i="105"/>
  <c r="O13" i="104" l="1"/>
  <c r="O28" i="104" s="1"/>
  <c r="N28" i="104"/>
  <c r="K11" i="66"/>
  <c r="K13" i="66" s="1"/>
  <c r="K23" i="66"/>
  <c r="F34" i="58" s="1"/>
  <c r="K29" i="104"/>
  <c r="L14" i="104"/>
  <c r="H39" i="104"/>
  <c r="H9" i="104" s="1"/>
  <c r="J77" i="68"/>
  <c r="F10" i="66"/>
  <c r="F23" i="66"/>
  <c r="I13" i="66"/>
  <c r="F33" i="66"/>
  <c r="G57" i="58" s="1"/>
  <c r="I59" i="58"/>
  <c r="I152" i="103"/>
  <c r="I153" i="103" s="1"/>
  <c r="F45" i="103"/>
  <c r="F46" i="103" s="1"/>
  <c r="F48" i="103" s="1"/>
  <c r="F57" i="103" s="1"/>
  <c r="F59" i="103" s="1"/>
  <c r="G45" i="103"/>
  <c r="G46" i="103" s="1"/>
  <c r="G48" i="103" s="1"/>
  <c r="G36" i="103"/>
  <c r="G38" i="103" s="1"/>
  <c r="E20" i="103"/>
  <c r="F20" i="103" s="1"/>
  <c r="H77" i="103"/>
  <c r="H18" i="103"/>
  <c r="H16" i="103"/>
  <c r="I69" i="103"/>
  <c r="G135" i="103"/>
  <c r="G105" i="103"/>
  <c r="E21" i="105"/>
  <c r="F21" i="105" s="1"/>
  <c r="F155" i="103"/>
  <c r="E53" i="58"/>
  <c r="G90" i="146"/>
  <c r="F79" i="103"/>
  <c r="E22" i="103"/>
  <c r="F22" i="103" s="1"/>
  <c r="L17" i="103"/>
  <c r="O291" i="103"/>
  <c r="O295" i="103" s="1"/>
  <c r="N297" i="103"/>
  <c r="N299" i="103" s="1"/>
  <c r="N301" i="103" s="1"/>
  <c r="H9" i="58"/>
  <c r="H26" i="58" s="1"/>
  <c r="F53" i="58"/>
  <c r="G53" i="58" s="1"/>
  <c r="E57" i="172"/>
  <c r="K57" i="172"/>
  <c r="E25" i="58"/>
  <c r="E46" i="58"/>
  <c r="G34" i="58" l="1"/>
  <c r="F13" i="58"/>
  <c r="G13" i="58" s="1"/>
  <c r="L29" i="104"/>
  <c r="M14" i="104"/>
  <c r="M29" i="104" s="1"/>
  <c r="G57" i="103"/>
  <c r="G59" i="103" s="1"/>
  <c r="E24" i="104"/>
  <c r="F13" i="66"/>
  <c r="E39" i="104"/>
  <c r="F39" i="104" s="1"/>
  <c r="I155" i="103"/>
  <c r="I73" i="103"/>
  <c r="I16" i="103" s="1"/>
  <c r="I12" i="103"/>
  <c r="H79" i="103"/>
  <c r="H20" i="103"/>
  <c r="E9" i="58"/>
  <c r="E26" i="58" s="1"/>
  <c r="E70" i="58"/>
  <c r="O297" i="103"/>
  <c r="O299" i="103" s="1"/>
  <c r="O301" i="103" s="1"/>
  <c r="E14" i="104"/>
  <c r="F14" i="104" s="1"/>
  <c r="F9" i="58"/>
  <c r="G9" i="58" s="1"/>
  <c r="I57" i="172"/>
  <c r="N57" i="172"/>
  <c r="N14" i="104" l="1"/>
  <c r="O14" i="104" s="1"/>
  <c r="O29" i="104" s="1"/>
  <c r="F24" i="104"/>
  <c r="E9" i="104"/>
  <c r="F9" i="104" s="1"/>
  <c r="J59" i="58"/>
  <c r="I75" i="103"/>
  <c r="I77" i="103" s="1"/>
  <c r="I36" i="58"/>
  <c r="I15" i="58" s="1"/>
  <c r="H22" i="103"/>
  <c r="M17" i="103"/>
  <c r="J57" i="172"/>
  <c r="D6" i="174"/>
  <c r="O57" i="172"/>
  <c r="D7" i="174"/>
  <c r="D9" i="174" s="1"/>
  <c r="E17" i="173"/>
  <c r="F17" i="173"/>
  <c r="E32" i="173"/>
  <c r="F32" i="173"/>
  <c r="F45" i="58" s="1"/>
  <c r="J97" i="103" l="1"/>
  <c r="J127" i="103" s="1"/>
  <c r="J30" i="103" s="1"/>
  <c r="J33" i="103" s="1"/>
  <c r="J34" i="103" s="1"/>
  <c r="G45" i="58"/>
  <c r="G23" i="58" s="1"/>
  <c r="F23" i="58"/>
  <c r="N29" i="104"/>
  <c r="I18" i="103"/>
  <c r="I79" i="103"/>
  <c r="I20" i="103"/>
  <c r="G17" i="173"/>
  <c r="G32" i="173"/>
  <c r="E47" i="173"/>
  <c r="F47" i="173"/>
  <c r="J130" i="103" l="1"/>
  <c r="J131" i="103" s="1"/>
  <c r="J100" i="103"/>
  <c r="J101" i="103" s="1"/>
  <c r="G47" i="173"/>
  <c r="J36" i="58"/>
  <c r="J15" i="58" s="1"/>
  <c r="I22" i="103"/>
  <c r="N17" i="103"/>
  <c r="F69" i="58"/>
  <c r="G69" i="58" s="1"/>
  <c r="K97" i="103" l="1"/>
  <c r="K127" i="103" s="1"/>
  <c r="K30" i="103" s="1"/>
  <c r="K33" i="103" s="1"/>
  <c r="K34" i="103" s="1"/>
  <c r="J103" i="103"/>
  <c r="J133" i="103" s="1"/>
  <c r="O10" i="103"/>
  <c r="O17" i="103"/>
  <c r="K100" i="103" l="1"/>
  <c r="K101" i="103" s="1"/>
  <c r="K130" i="103"/>
  <c r="K131" i="103" s="1"/>
  <c r="M79" i="103"/>
  <c r="J132" i="103"/>
  <c r="J35" i="103" s="1"/>
  <c r="J36" i="103" s="1"/>
  <c r="J38" i="103" s="1"/>
  <c r="J105" i="103"/>
  <c r="J135" i="103"/>
  <c r="E46" i="124"/>
  <c r="L97" i="103" l="1"/>
  <c r="L127" i="103" s="1"/>
  <c r="L30" i="103" s="1"/>
  <c r="L33" i="103" s="1"/>
  <c r="L34" i="103" s="1"/>
  <c r="K103" i="103"/>
  <c r="K133" i="103" s="1"/>
  <c r="G46" i="124"/>
  <c r="G54" i="124" s="1"/>
  <c r="E54" i="124"/>
  <c r="L100" i="103" l="1"/>
  <c r="L101" i="103" s="1"/>
  <c r="L130" i="103"/>
  <c r="L131" i="103" s="1"/>
  <c r="L51" i="103"/>
  <c r="L54" i="103" s="1"/>
  <c r="L55" i="103" s="1"/>
  <c r="N79" i="103"/>
  <c r="K132" i="103"/>
  <c r="K35" i="103" s="1"/>
  <c r="K36" i="103" s="1"/>
  <c r="K38" i="103" s="1"/>
  <c r="K135" i="103"/>
  <c r="K105" i="103"/>
  <c r="L103" i="103" l="1"/>
  <c r="L133" i="103" s="1"/>
  <c r="O79" i="103" l="1"/>
  <c r="L132" i="103"/>
  <c r="L35" i="103" s="1"/>
  <c r="L36" i="103" s="1"/>
  <c r="L38" i="103" s="1"/>
  <c r="L57" i="103" s="1"/>
  <c r="L59" i="103" s="1"/>
  <c r="L105" i="103"/>
  <c r="L135" i="103"/>
  <c r="H246" i="103" l="1"/>
  <c r="H276" i="103" l="1"/>
  <c r="I273" i="103" s="1"/>
  <c r="H247" i="103"/>
  <c r="H249" i="103" s="1"/>
  <c r="H251" i="103" s="1"/>
  <c r="I243" i="103"/>
  <c r="H277" i="103" l="1"/>
  <c r="I246" i="103"/>
  <c r="I276" i="103" l="1"/>
  <c r="I247" i="103"/>
  <c r="I249" i="103" s="1"/>
  <c r="J243" i="103"/>
  <c r="I277" i="103" l="1"/>
  <c r="J246" i="103"/>
  <c r="J273" i="103"/>
  <c r="I251" i="103"/>
  <c r="J276" i="103" l="1"/>
  <c r="J43" i="103" s="1"/>
  <c r="J40" i="103"/>
  <c r="J51" i="103" s="1"/>
  <c r="J277" i="103"/>
  <c r="J44" i="103" s="1"/>
  <c r="J247" i="103"/>
  <c r="J249" i="103" s="1"/>
  <c r="K243" i="103"/>
  <c r="J54" i="103" l="1"/>
  <c r="J55" i="103" s="1"/>
  <c r="J251" i="103"/>
  <c r="J279" i="103"/>
  <c r="K246" i="103"/>
  <c r="K247" i="103" s="1"/>
  <c r="K249" i="103" s="1"/>
  <c r="K273" i="103"/>
  <c r="K276" i="103" l="1"/>
  <c r="K43" i="103" s="1"/>
  <c r="K40" i="103"/>
  <c r="K51" i="103" s="1"/>
  <c r="K277" i="103"/>
  <c r="K44" i="103" s="1"/>
  <c r="K251" i="103"/>
  <c r="K279" i="103"/>
  <c r="J281" i="103"/>
  <c r="K54" i="103" l="1"/>
  <c r="K55" i="103" s="1"/>
  <c r="J278" i="103"/>
  <c r="K281" i="103"/>
  <c r="M152" i="103" l="1"/>
  <c r="J45" i="103"/>
  <c r="J46" i="103" s="1"/>
  <c r="J48" i="103" s="1"/>
  <c r="J57" i="103" s="1"/>
  <c r="J59" i="103" s="1"/>
  <c r="K278" i="103"/>
  <c r="N152" i="103" l="1"/>
  <c r="K45" i="103"/>
  <c r="K46" i="103" s="1"/>
  <c r="K48" i="103" s="1"/>
  <c r="K57" i="103" s="1"/>
  <c r="K59" i="103" s="1"/>
  <c r="K43" i="58" l="1"/>
  <c r="N43" i="58"/>
  <c r="O43" i="58"/>
  <c r="P43" i="58"/>
  <c r="K61" i="58"/>
  <c r="N61" i="58"/>
  <c r="O61" i="58"/>
  <c r="P61" i="58"/>
  <c r="O10" i="93" l="1"/>
  <c r="N10" i="93" l="1"/>
  <c r="M10" i="93"/>
  <c r="K147" i="103" l="1"/>
  <c r="K71" i="103"/>
  <c r="G738" i="102"/>
  <c r="G421" i="102"/>
  <c r="G737" i="102"/>
  <c r="G420" i="102"/>
  <c r="G139" i="102"/>
  <c r="G734" i="102"/>
  <c r="G417" i="102"/>
  <c r="K48" i="105"/>
  <c r="K29" i="105"/>
  <c r="G736" i="102"/>
  <c r="G419" i="102"/>
  <c r="G733" i="102"/>
  <c r="G416" i="102"/>
  <c r="G739" i="102"/>
  <c r="G422" i="102"/>
  <c r="G742" i="102" l="1"/>
  <c r="G773" i="102" s="1"/>
  <c r="G425" i="102"/>
  <c r="K49" i="105"/>
  <c r="K30" i="105"/>
  <c r="G456" i="102"/>
  <c r="M9" i="93"/>
  <c r="L147" i="103" l="1"/>
  <c r="L71" i="103"/>
  <c r="K58" i="105"/>
  <c r="K39" i="105"/>
  <c r="G462" i="102"/>
  <c r="G779" i="102"/>
  <c r="L29" i="105"/>
  <c r="L48" i="105"/>
  <c r="G783" i="102"/>
  <c r="G466" i="102"/>
  <c r="G465" i="102"/>
  <c r="G782" i="102"/>
  <c r="G781" i="102"/>
  <c r="G464" i="102"/>
  <c r="G778" i="102"/>
  <c r="G461" i="102"/>
  <c r="G184" i="102"/>
  <c r="G467" i="102"/>
  <c r="G784" i="102"/>
  <c r="K462" i="102" l="1"/>
  <c r="K779" i="102"/>
  <c r="L30" i="105"/>
  <c r="L49" i="105"/>
  <c r="M11" i="93"/>
  <c r="G787" i="102"/>
  <c r="G818" i="102" s="1"/>
  <c r="G470" i="102"/>
  <c r="G501" i="102" s="1"/>
  <c r="M12" i="93"/>
  <c r="G193" i="102"/>
  <c r="M10" i="105" l="1"/>
  <c r="M29" i="105" s="1"/>
  <c r="G198" i="102"/>
  <c r="G510" i="102"/>
  <c r="G827" i="102"/>
  <c r="K195" i="102"/>
  <c r="G195" i="102"/>
  <c r="K784" i="102"/>
  <c r="K467" i="102"/>
  <c r="L58" i="105"/>
  <c r="L39" i="105"/>
  <c r="K783" i="102"/>
  <c r="K466" i="102"/>
  <c r="G192" i="102"/>
  <c r="G189" i="102"/>
  <c r="G194" i="102"/>
  <c r="M14" i="103"/>
  <c r="M11" i="105"/>
  <c r="M48" i="105" l="1"/>
  <c r="K194" i="102"/>
  <c r="M30" i="105"/>
  <c r="M49" i="105"/>
  <c r="K471" i="102"/>
  <c r="K788" i="102"/>
  <c r="K829" i="102"/>
  <c r="K512" i="102"/>
  <c r="G506" i="102"/>
  <c r="G823" i="102"/>
  <c r="G509" i="102"/>
  <c r="G826" i="102"/>
  <c r="G828" i="102"/>
  <c r="G511" i="102"/>
  <c r="G515" i="102"/>
  <c r="G832" i="102"/>
  <c r="N11" i="93"/>
  <c r="N9" i="93"/>
  <c r="K190" i="102"/>
  <c r="G190" i="102"/>
  <c r="G829" i="102"/>
  <c r="G512" i="102"/>
  <c r="M20" i="105"/>
  <c r="N12" i="93" l="1"/>
  <c r="G507" i="102"/>
  <c r="G546" i="102" s="1"/>
  <c r="G824" i="102"/>
  <c r="G863" i="102" s="1"/>
  <c r="K824" i="102"/>
  <c r="K507" i="102"/>
  <c r="G234" i="102"/>
  <c r="M39" i="105"/>
  <c r="M58" i="105"/>
  <c r="K199" i="102"/>
  <c r="G229" i="102"/>
  <c r="K511" i="102"/>
  <c r="K828" i="102"/>
  <c r="G235" i="102"/>
  <c r="G240" i="102"/>
  <c r="N14" i="103" l="1"/>
  <c r="G238" i="102"/>
  <c r="G555" i="102" s="1"/>
  <c r="G239" i="102"/>
  <c r="G556" i="102" s="1"/>
  <c r="G237" i="102"/>
  <c r="N10" i="105"/>
  <c r="N48" i="105" s="1"/>
  <c r="G551" i="102"/>
  <c r="G868" i="102"/>
  <c r="G869" i="102"/>
  <c r="G552" i="102"/>
  <c r="G243" i="102"/>
  <c r="K516" i="102"/>
  <c r="K833" i="102"/>
  <c r="G874" i="102"/>
  <c r="G557" i="102"/>
  <c r="O11" i="93"/>
  <c r="O9" i="93"/>
  <c r="K235" i="102"/>
  <c r="G872" i="102" l="1"/>
  <c r="G873" i="102"/>
  <c r="N29" i="105"/>
  <c r="G274" i="102"/>
  <c r="G871" i="102"/>
  <c r="G284" i="102"/>
  <c r="G554" i="102"/>
  <c r="N11" i="105"/>
  <c r="N49" i="105" s="1"/>
  <c r="K243" i="102"/>
  <c r="K239" i="102"/>
  <c r="K869" i="102"/>
  <c r="K552" i="102"/>
  <c r="G877" i="102"/>
  <c r="G560" i="102"/>
  <c r="N20" i="105"/>
  <c r="O14" i="103"/>
  <c r="G283" i="102"/>
  <c r="G908" i="102" l="1"/>
  <c r="G591" i="102"/>
  <c r="G280" i="102"/>
  <c r="G914" i="102" s="1"/>
  <c r="G279" i="102"/>
  <c r="G913" i="102" s="1"/>
  <c r="O10" i="105"/>
  <c r="O48" i="105" s="1"/>
  <c r="O12" i="93"/>
  <c r="N30" i="105"/>
  <c r="G601" i="102"/>
  <c r="G918" i="102"/>
  <c r="K556" i="102"/>
  <c r="K873" i="102"/>
  <c r="G282" i="102"/>
  <c r="G285" i="102"/>
  <c r="N39" i="105"/>
  <c r="N58" i="105"/>
  <c r="G600" i="102"/>
  <c r="G917" i="102"/>
  <c r="K244" i="102"/>
  <c r="M243" i="102"/>
  <c r="J288" i="102" s="1"/>
  <c r="K560" i="102"/>
  <c r="M560" i="102" s="1"/>
  <c r="K877" i="102"/>
  <c r="M877" i="102" s="1"/>
  <c r="G288" i="102"/>
  <c r="G596" i="102"/>
  <c r="O11" i="105"/>
  <c r="O29" i="105" l="1"/>
  <c r="G319" i="102"/>
  <c r="G597" i="102"/>
  <c r="M288" i="102"/>
  <c r="J922" i="102"/>
  <c r="M922" i="102" s="1"/>
  <c r="J605" i="102"/>
  <c r="M605" i="102" s="1"/>
  <c r="O49" i="105"/>
  <c r="O30" i="105"/>
  <c r="K280" i="102"/>
  <c r="G916" i="102"/>
  <c r="G599" i="102"/>
  <c r="G922" i="102"/>
  <c r="G605" i="102"/>
  <c r="K878" i="102"/>
  <c r="K561" i="102"/>
  <c r="K284" i="102"/>
  <c r="G602" i="102"/>
  <c r="G919" i="102"/>
  <c r="K285" i="102"/>
  <c r="O20" i="105"/>
  <c r="G636" i="102" l="1"/>
  <c r="G953" i="102"/>
  <c r="O39" i="105"/>
  <c r="O58" i="105"/>
  <c r="K289" i="102"/>
  <c r="K918" i="102"/>
  <c r="K601" i="102"/>
  <c r="K919" i="102"/>
  <c r="K602" i="102"/>
  <c r="K914" i="102"/>
  <c r="K597" i="102"/>
  <c r="K923" i="102" l="1"/>
  <c r="K606" i="102"/>
  <c r="J29" i="105" l="1"/>
  <c r="J48" i="105"/>
  <c r="I374" i="102" l="1"/>
  <c r="I691" i="102"/>
  <c r="I376" i="102"/>
  <c r="I693" i="102"/>
  <c r="J49" i="105"/>
  <c r="J30" i="105"/>
  <c r="I377" i="102"/>
  <c r="I694" i="102"/>
  <c r="I375" i="102"/>
  <c r="I692" i="102"/>
  <c r="G94" i="102"/>
  <c r="I372" i="102"/>
  <c r="I689" i="102"/>
  <c r="I688" i="102" l="1"/>
  <c r="I380" i="102"/>
  <c r="O380" i="102" s="1"/>
  <c r="I697" i="102"/>
  <c r="O697" i="102" s="1"/>
  <c r="I371" i="102"/>
  <c r="J58" i="105"/>
  <c r="J39" i="105"/>
  <c r="J147" i="103" l="1"/>
  <c r="J71" i="103"/>
  <c r="G411" i="102"/>
  <c r="I103" i="102"/>
  <c r="F737" i="102"/>
  <c r="F420" i="102"/>
  <c r="I99" i="102"/>
  <c r="N99" i="102"/>
  <c r="F416" i="102"/>
  <c r="F733" i="102"/>
  <c r="F139" i="102"/>
  <c r="F419" i="102"/>
  <c r="F736" i="102"/>
  <c r="I102" i="102"/>
  <c r="I105" i="102"/>
  <c r="F422" i="102"/>
  <c r="F739" i="102"/>
  <c r="G728" i="102"/>
  <c r="O688" i="102"/>
  <c r="I728" i="102"/>
  <c r="F417" i="102"/>
  <c r="F734" i="102"/>
  <c r="I100" i="102"/>
  <c r="I104" i="102"/>
  <c r="F421" i="102"/>
  <c r="F738" i="102"/>
  <c r="O371" i="102"/>
  <c r="I411" i="102"/>
  <c r="I94" i="102"/>
  <c r="I419" i="102" l="1"/>
  <c r="I421" i="102"/>
  <c r="I416" i="102"/>
  <c r="N416" i="102"/>
  <c r="F149" i="102"/>
  <c r="I739" i="102"/>
  <c r="F144" i="102"/>
  <c r="O99" i="102"/>
  <c r="I422" i="102"/>
  <c r="F145" i="102"/>
  <c r="F150" i="102"/>
  <c r="I108" i="102"/>
  <c r="F742" i="102"/>
  <c r="N108" i="102"/>
  <c r="F425" i="102"/>
  <c r="I420" i="102"/>
  <c r="I734" i="102"/>
  <c r="F147" i="102"/>
  <c r="I737" i="102"/>
  <c r="I738" i="102"/>
  <c r="I417" i="102"/>
  <c r="I736" i="102"/>
  <c r="N733" i="102"/>
  <c r="I733" i="102"/>
  <c r="F148" i="102"/>
  <c r="I425" i="102" l="1"/>
  <c r="O425" i="102" s="1"/>
  <c r="N425" i="102"/>
  <c r="I148" i="102"/>
  <c r="F465" i="102"/>
  <c r="F782" i="102"/>
  <c r="F464" i="102"/>
  <c r="I147" i="102"/>
  <c r="F781" i="102"/>
  <c r="F779" i="102"/>
  <c r="F462" i="102"/>
  <c r="I145" i="102"/>
  <c r="F466" i="102"/>
  <c r="I149" i="102"/>
  <c r="F783" i="102"/>
  <c r="I742" i="102"/>
  <c r="O742" i="102" s="1"/>
  <c r="N742" i="102"/>
  <c r="I144" i="102"/>
  <c r="N144" i="102"/>
  <c r="F778" i="102"/>
  <c r="F461" i="102"/>
  <c r="F456" i="102"/>
  <c r="F773" i="102"/>
  <c r="F153" i="102"/>
  <c r="O108" i="102"/>
  <c r="I139" i="102"/>
  <c r="O733" i="102"/>
  <c r="F784" i="102"/>
  <c r="F467" i="102"/>
  <c r="I150" i="102"/>
  <c r="O416" i="102"/>
  <c r="I456" i="102"/>
  <c r="I773" i="102" l="1"/>
  <c r="I778" i="102"/>
  <c r="N778" i="102"/>
  <c r="I783" i="102"/>
  <c r="I779" i="102"/>
  <c r="I467" i="102"/>
  <c r="I781" i="102"/>
  <c r="I782" i="102"/>
  <c r="I784" i="102"/>
  <c r="F189" i="102"/>
  <c r="O144" i="102"/>
  <c r="F194" i="102"/>
  <c r="I465" i="102"/>
  <c r="I466" i="102"/>
  <c r="F192" i="102"/>
  <c r="F193" i="102"/>
  <c r="N153" i="102"/>
  <c r="F787" i="102"/>
  <c r="F818" i="102" s="1"/>
  <c r="I153" i="102"/>
  <c r="F470" i="102"/>
  <c r="I464" i="102"/>
  <c r="F184" i="102"/>
  <c r="F190" i="102"/>
  <c r="F195" i="102"/>
  <c r="I461" i="102"/>
  <c r="N461" i="102"/>
  <c r="I462" i="102"/>
  <c r="F507" i="102" l="1"/>
  <c r="I190" i="102"/>
  <c r="F824" i="102"/>
  <c r="N189" i="102"/>
  <c r="F823" i="102"/>
  <c r="F506" i="102"/>
  <c r="I189" i="102"/>
  <c r="F829" i="102"/>
  <c r="I195" i="102"/>
  <c r="F512" i="102"/>
  <c r="N470" i="102"/>
  <c r="I470" i="102"/>
  <c r="O470" i="102" s="1"/>
  <c r="F827" i="102"/>
  <c r="F510" i="102"/>
  <c r="I193" i="102"/>
  <c r="F198" i="102"/>
  <c r="F229" i="102" s="1"/>
  <c r="O153" i="102"/>
  <c r="O778" i="102"/>
  <c r="I787" i="102"/>
  <c r="O787" i="102" s="1"/>
  <c r="N787" i="102"/>
  <c r="F826" i="102"/>
  <c r="F509" i="102"/>
  <c r="I192" i="102"/>
  <c r="F501" i="102"/>
  <c r="I194" i="102"/>
  <c r="F828" i="102"/>
  <c r="F511" i="102"/>
  <c r="I184" i="102"/>
  <c r="O461" i="102"/>
  <c r="N198" i="102" l="1"/>
  <c r="I818" i="102"/>
  <c r="I828" i="102"/>
  <c r="I829" i="102"/>
  <c r="F239" i="102"/>
  <c r="I827" i="102"/>
  <c r="I824" i="102"/>
  <c r="F237" i="102"/>
  <c r="I509" i="102"/>
  <c r="F235" i="102"/>
  <c r="I826" i="102"/>
  <c r="I507" i="102"/>
  <c r="F234" i="102"/>
  <c r="O189" i="102"/>
  <c r="I501" i="102"/>
  <c r="I511" i="102"/>
  <c r="F832" i="102"/>
  <c r="F515" i="102"/>
  <c r="F546" i="102" s="1"/>
  <c r="I198" i="102"/>
  <c r="I229" i="102" s="1"/>
  <c r="F238" i="102"/>
  <c r="I512" i="102"/>
  <c r="I506" i="102"/>
  <c r="N506" i="102"/>
  <c r="I510" i="102"/>
  <c r="F240" i="102"/>
  <c r="N823" i="102"/>
  <c r="I823" i="102"/>
  <c r="F557" i="102" l="1"/>
  <c r="I240" i="102"/>
  <c r="F874" i="102"/>
  <c r="I832" i="102"/>
  <c r="O832" i="102" s="1"/>
  <c r="N832" i="102"/>
  <c r="O506" i="102"/>
  <c r="F552" i="102"/>
  <c r="I235" i="102"/>
  <c r="F869" i="102"/>
  <c r="I237" i="102"/>
  <c r="F871" i="102"/>
  <c r="F554" i="102"/>
  <c r="O823" i="102"/>
  <c r="F555" i="102"/>
  <c r="F872" i="102"/>
  <c r="I238" i="102"/>
  <c r="F863" i="102"/>
  <c r="F243" i="102"/>
  <c r="O198" i="102"/>
  <c r="I234" i="102"/>
  <c r="N234" i="102"/>
  <c r="F868" i="102"/>
  <c r="F551" i="102"/>
  <c r="F873" i="102"/>
  <c r="I239" i="102"/>
  <c r="F556" i="102"/>
  <c r="N515" i="102"/>
  <c r="I515" i="102"/>
  <c r="O515" i="102" s="1"/>
  <c r="I863" i="102" l="1"/>
  <c r="I873" i="102"/>
  <c r="F279" i="102"/>
  <c r="O234" i="102"/>
  <c r="I871" i="102"/>
  <c r="I555" i="102"/>
  <c r="F282" i="102"/>
  <c r="N243" i="102"/>
  <c r="I243" i="102"/>
  <c r="F877" i="102"/>
  <c r="F908" i="102" s="1"/>
  <c r="F560" i="102"/>
  <c r="F591" i="102" s="1"/>
  <c r="I869" i="102"/>
  <c r="I546" i="102"/>
  <c r="F274" i="102"/>
  <c r="F280" i="102"/>
  <c r="I556" i="102"/>
  <c r="I551" i="102"/>
  <c r="N551" i="102"/>
  <c r="I552" i="102"/>
  <c r="I874" i="102"/>
  <c r="F284" i="102"/>
  <c r="I868" i="102"/>
  <c r="N868" i="102"/>
  <c r="F283" i="102"/>
  <c r="F285" i="102"/>
  <c r="I872" i="102"/>
  <c r="I554" i="102"/>
  <c r="I557" i="102"/>
  <c r="F288" i="102" l="1"/>
  <c r="O243" i="102"/>
  <c r="F916" i="102"/>
  <c r="F599" i="102"/>
  <c r="I282" i="102"/>
  <c r="I284" i="102"/>
  <c r="F918" i="102"/>
  <c r="F601" i="102"/>
  <c r="O551" i="102"/>
  <c r="F597" i="102"/>
  <c r="F914" i="102"/>
  <c r="I280" i="102"/>
  <c r="F919" i="102"/>
  <c r="I285" i="102"/>
  <c r="F602" i="102"/>
  <c r="I283" i="102"/>
  <c r="F917" i="102"/>
  <c r="F600" i="102"/>
  <c r="I274" i="102"/>
  <c r="F913" i="102"/>
  <c r="I279" i="102"/>
  <c r="N279" i="102"/>
  <c r="F596" i="102"/>
  <c r="O868" i="102"/>
  <c r="I560" i="102"/>
  <c r="O560" i="102" s="1"/>
  <c r="N560" i="102"/>
  <c r="N877" i="102"/>
  <c r="I877" i="102"/>
  <c r="O877" i="102" s="1"/>
  <c r="I599" i="102" l="1"/>
  <c r="O279" i="102"/>
  <c r="I919" i="102"/>
  <c r="I601" i="102"/>
  <c r="I916" i="102"/>
  <c r="I913" i="102"/>
  <c r="N913" i="102"/>
  <c r="I600" i="102"/>
  <c r="I918" i="102"/>
  <c r="I288" i="102"/>
  <c r="O288" i="102" s="1"/>
  <c r="N288" i="102"/>
  <c r="F922" i="102"/>
  <c r="F605" i="102"/>
  <c r="F636" i="102" s="1"/>
  <c r="I917" i="102"/>
  <c r="I914" i="102"/>
  <c r="I908" i="102"/>
  <c r="F319" i="102"/>
  <c r="I602" i="102"/>
  <c r="I597" i="102"/>
  <c r="N596" i="102"/>
  <c r="I596" i="102"/>
  <c r="I591" i="102"/>
  <c r="I319" i="102" l="1"/>
  <c r="O913" i="102"/>
  <c r="N605" i="102"/>
  <c r="I605" i="102"/>
  <c r="O605" i="102" s="1"/>
  <c r="N922" i="102"/>
  <c r="I922" i="102"/>
  <c r="O922" i="102" s="1"/>
  <c r="F953" i="102"/>
  <c r="O596" i="102"/>
  <c r="I636" i="102" l="1"/>
  <c r="I953" i="102"/>
  <c r="K107" i="102" l="1"/>
  <c r="K424" i="102" l="1"/>
  <c r="K741" i="102"/>
  <c r="M379" i="102"/>
  <c r="O379" i="102" s="1"/>
  <c r="M696" i="102"/>
  <c r="O696" i="102" s="1"/>
  <c r="M107" i="102" l="1"/>
  <c r="J741" i="102"/>
  <c r="J424" i="102"/>
  <c r="N107" i="102"/>
  <c r="M424" i="102" l="1"/>
  <c r="O424" i="102" s="1"/>
  <c r="N424" i="102"/>
  <c r="M741" i="102"/>
  <c r="O741" i="102" s="1"/>
  <c r="N741" i="102"/>
  <c r="J152" i="102"/>
  <c r="O107" i="102"/>
  <c r="M152" i="102" l="1"/>
  <c r="J786" i="102"/>
  <c r="J469" i="102"/>
  <c r="N152" i="102"/>
  <c r="M469" i="102" l="1"/>
  <c r="O469" i="102" s="1"/>
  <c r="N469" i="102"/>
  <c r="M786" i="102"/>
  <c r="O786" i="102" s="1"/>
  <c r="N786" i="102"/>
  <c r="J197" i="102"/>
  <c r="O152" i="102"/>
  <c r="J25" i="104"/>
  <c r="J40" i="104"/>
  <c r="J39" i="69"/>
  <c r="J58" i="69" s="1"/>
  <c r="J145" i="103" l="1"/>
  <c r="J69" i="103"/>
  <c r="N197" i="102"/>
  <c r="M197" i="102"/>
  <c r="J831" i="102"/>
  <c r="J514" i="102"/>
  <c r="J21" i="69"/>
  <c r="J40" i="69" s="1"/>
  <c r="J59" i="69" s="1"/>
  <c r="M514" i="102" l="1"/>
  <c r="O514" i="102" s="1"/>
  <c r="N514" i="102"/>
  <c r="M831" i="102"/>
  <c r="O831" i="102" s="1"/>
  <c r="N831" i="102"/>
  <c r="J242" i="102"/>
  <c r="O197" i="102"/>
  <c r="J38" i="105"/>
  <c r="J40" i="105" s="1"/>
  <c r="F38" i="58" s="1"/>
  <c r="J57" i="105"/>
  <c r="J59" i="105" s="1"/>
  <c r="F62" i="58" s="1"/>
  <c r="G62" i="58" s="1"/>
  <c r="J21" i="105"/>
  <c r="J47" i="105"/>
  <c r="F18" i="58" l="1"/>
  <c r="G18" i="58" s="1"/>
  <c r="G38" i="58"/>
  <c r="M242" i="102"/>
  <c r="J876" i="102"/>
  <c r="J559" i="102"/>
  <c r="N242" i="102"/>
  <c r="K738" i="102" l="1"/>
  <c r="K421" i="102"/>
  <c r="M559" i="102"/>
  <c r="O559" i="102" s="1"/>
  <c r="N559" i="102"/>
  <c r="K734" i="102"/>
  <c r="K417" i="102"/>
  <c r="M876" i="102"/>
  <c r="O876" i="102" s="1"/>
  <c r="N876" i="102"/>
  <c r="K739" i="102"/>
  <c r="K422" i="102"/>
  <c r="J287" i="102"/>
  <c r="O242" i="102"/>
  <c r="M287" i="102" l="1"/>
  <c r="O287" i="102" s="1"/>
  <c r="J921" i="102"/>
  <c r="J604" i="102"/>
  <c r="N287" i="102"/>
  <c r="K743" i="102"/>
  <c r="K426" i="102"/>
  <c r="K737" i="102"/>
  <c r="K420" i="102"/>
  <c r="M604" i="102" l="1"/>
  <c r="O604" i="102" s="1"/>
  <c r="N604" i="102"/>
  <c r="K423" i="102"/>
  <c r="K740" i="102"/>
  <c r="M921" i="102"/>
  <c r="O921" i="102" s="1"/>
  <c r="N921" i="102"/>
  <c r="K782" i="102" l="1"/>
  <c r="K465" i="102"/>
  <c r="K736" i="102"/>
  <c r="K773" i="102" s="1"/>
  <c r="K419" i="102"/>
  <c r="K456" i="102" s="1"/>
  <c r="K139" i="102"/>
  <c r="L35" i="58" l="1"/>
  <c r="L58" i="58"/>
  <c r="K193" i="102"/>
  <c r="K192" i="102"/>
  <c r="L14" i="58" l="1"/>
  <c r="K510" i="102"/>
  <c r="K827" i="102"/>
  <c r="K464" i="102"/>
  <c r="K501" i="102" s="1"/>
  <c r="K184" i="102"/>
  <c r="K781" i="102"/>
  <c r="K818" i="102" s="1"/>
  <c r="K229" i="102"/>
  <c r="K826" i="102"/>
  <c r="K863" i="102" s="1"/>
  <c r="K509" i="102"/>
  <c r="M58" i="58" l="1"/>
  <c r="M35" i="58"/>
  <c r="M14" i="58" s="1"/>
  <c r="K546" i="102"/>
  <c r="K148" i="103" l="1"/>
  <c r="K72" i="103"/>
  <c r="M15" i="103"/>
  <c r="K238" i="102" l="1"/>
  <c r="L72" i="103" l="1"/>
  <c r="L148" i="103"/>
  <c r="K555" i="102"/>
  <c r="K872" i="102"/>
  <c r="N14" i="58"/>
  <c r="K283" i="102"/>
  <c r="K237" i="102"/>
  <c r="K917" i="102" l="1"/>
  <c r="K600" i="102"/>
  <c r="N35" i="58"/>
  <c r="N58" i="58"/>
  <c r="K554" i="102"/>
  <c r="K591" i="102" s="1"/>
  <c r="K274" i="102"/>
  <c r="K871" i="102"/>
  <c r="K908" i="102" s="1"/>
  <c r="K282" i="102"/>
  <c r="K916" i="102" l="1"/>
  <c r="K953" i="102" s="1"/>
  <c r="K599" i="102"/>
  <c r="K636" i="102" s="1"/>
  <c r="K319" i="102"/>
  <c r="N15" i="103" l="1"/>
  <c r="O14" i="58" l="1"/>
  <c r="O15" i="103"/>
  <c r="O58" i="58" l="1"/>
  <c r="O35" i="58"/>
  <c r="P14" i="58"/>
  <c r="P58" i="58" l="1"/>
  <c r="P35" i="58"/>
  <c r="M693" i="102" l="1"/>
  <c r="O693" i="102" s="1"/>
  <c r="M376" i="102"/>
  <c r="O376" i="102" s="1"/>
  <c r="J51" i="105"/>
  <c r="J32" i="105"/>
  <c r="M377" i="102"/>
  <c r="O377" i="102" s="1"/>
  <c r="M694" i="102"/>
  <c r="O694" i="102" s="1"/>
  <c r="K18" i="58" l="1"/>
  <c r="M381" i="102"/>
  <c r="O381" i="102" s="1"/>
  <c r="M698" i="102"/>
  <c r="O698" i="102" s="1"/>
  <c r="J738" i="102" l="1"/>
  <c r="J421" i="102"/>
  <c r="N104" i="102"/>
  <c r="M104" i="102"/>
  <c r="M378" i="102"/>
  <c r="O378" i="102" s="1"/>
  <c r="M695" i="102"/>
  <c r="O695" i="102" s="1"/>
  <c r="N109" i="102"/>
  <c r="K62" i="58"/>
  <c r="K47" i="105"/>
  <c r="M375" i="102"/>
  <c r="O375" i="102" s="1"/>
  <c r="M692" i="102"/>
  <c r="O692" i="102" s="1"/>
  <c r="K51" i="105"/>
  <c r="K32" i="105"/>
  <c r="M689" i="102"/>
  <c r="K57" i="105"/>
  <c r="K59" i="105" s="1"/>
  <c r="L62" i="58" s="1"/>
  <c r="K38" i="105"/>
  <c r="K40" i="105" s="1"/>
  <c r="L38" i="58" s="1"/>
  <c r="M372" i="102"/>
  <c r="M105" i="102"/>
  <c r="J422" i="102"/>
  <c r="J739" i="102"/>
  <c r="N105" i="102"/>
  <c r="L18" i="58" l="1"/>
  <c r="M739" i="102"/>
  <c r="O739" i="102" s="1"/>
  <c r="N739" i="102"/>
  <c r="N100" i="102"/>
  <c r="M100" i="102"/>
  <c r="J734" i="102"/>
  <c r="J417" i="102"/>
  <c r="M109" i="102"/>
  <c r="O109" i="102" s="1"/>
  <c r="J426" i="102"/>
  <c r="J743" i="102"/>
  <c r="O689" i="102"/>
  <c r="L47" i="105"/>
  <c r="J150" i="102"/>
  <c r="O105" i="102"/>
  <c r="K94" i="102"/>
  <c r="O372" i="102"/>
  <c r="J149" i="102"/>
  <c r="O104" i="102"/>
  <c r="M422" i="102"/>
  <c r="O422" i="102" s="1"/>
  <c r="N422" i="102"/>
  <c r="M421" i="102"/>
  <c r="O421" i="102" s="1"/>
  <c r="N421" i="102"/>
  <c r="M738" i="102"/>
  <c r="O738" i="102" s="1"/>
  <c r="N738" i="102"/>
  <c r="F35" i="58" l="1"/>
  <c r="G35" i="58" s="1"/>
  <c r="F58" i="58"/>
  <c r="J784" i="102"/>
  <c r="M150" i="102"/>
  <c r="J467" i="102"/>
  <c r="N150" i="102"/>
  <c r="J154" i="102"/>
  <c r="M417" i="102"/>
  <c r="N417" i="102"/>
  <c r="M103" i="102"/>
  <c r="N103" i="102"/>
  <c r="J737" i="102"/>
  <c r="J420" i="102"/>
  <c r="M106" i="102"/>
  <c r="J740" i="102"/>
  <c r="J423" i="102"/>
  <c r="N106" i="102"/>
  <c r="M734" i="102"/>
  <c r="N734" i="102"/>
  <c r="M691" i="102"/>
  <c r="K728" i="102"/>
  <c r="J145" i="102"/>
  <c r="O100" i="102"/>
  <c r="M374" i="102"/>
  <c r="K411" i="102"/>
  <c r="L51" i="105"/>
  <c r="L32" i="105"/>
  <c r="O94" i="102"/>
  <c r="M94" i="102"/>
  <c r="N426" i="102"/>
  <c r="M426" i="102"/>
  <c r="O426" i="102" s="1"/>
  <c r="L38" i="105"/>
  <c r="L40" i="105" s="1"/>
  <c r="M38" i="58" s="1"/>
  <c r="L57" i="105"/>
  <c r="L59" i="105" s="1"/>
  <c r="M62" i="58" s="1"/>
  <c r="M149" i="102"/>
  <c r="J783" i="102"/>
  <c r="J466" i="102"/>
  <c r="N149" i="102"/>
  <c r="M743" i="102"/>
  <c r="O743" i="102" s="1"/>
  <c r="N743" i="102"/>
  <c r="M9" i="105"/>
  <c r="M18" i="58" l="1"/>
  <c r="F14" i="58"/>
  <c r="G14" i="58" s="1"/>
  <c r="G58" i="58"/>
  <c r="M47" i="105"/>
  <c r="M28" i="105"/>
  <c r="J151" i="102"/>
  <c r="O106" i="102"/>
  <c r="M154" i="102"/>
  <c r="J788" i="102"/>
  <c r="J471" i="102"/>
  <c r="N154" i="102"/>
  <c r="O691" i="102"/>
  <c r="O728" i="102" s="1"/>
  <c r="M728" i="102"/>
  <c r="M420" i="102"/>
  <c r="O420" i="102" s="1"/>
  <c r="N420" i="102"/>
  <c r="M466" i="102"/>
  <c r="O466" i="102" s="1"/>
  <c r="N466" i="102"/>
  <c r="N737" i="102"/>
  <c r="M737" i="102"/>
  <c r="O737" i="102" s="1"/>
  <c r="M740" i="102"/>
  <c r="O740" i="102" s="1"/>
  <c r="N740" i="102"/>
  <c r="M783" i="102"/>
  <c r="O783" i="102" s="1"/>
  <c r="N783" i="102"/>
  <c r="J139" i="102"/>
  <c r="J419" i="102"/>
  <c r="N102" i="102"/>
  <c r="N139" i="102" s="1"/>
  <c r="M102" i="102"/>
  <c r="J736" i="102"/>
  <c r="O374" i="102"/>
  <c r="O411" i="102" s="1"/>
  <c r="M411" i="102"/>
  <c r="M467" i="102"/>
  <c r="O467" i="102" s="1"/>
  <c r="N467" i="102"/>
  <c r="O417" i="102"/>
  <c r="J194" i="102"/>
  <c r="O149" i="102"/>
  <c r="O734" i="102"/>
  <c r="J148" i="102"/>
  <c r="O103" i="102"/>
  <c r="J195" i="102"/>
  <c r="O150" i="102"/>
  <c r="M784" i="102"/>
  <c r="O784" i="102" s="1"/>
  <c r="N784" i="102"/>
  <c r="J779" i="102"/>
  <c r="N145" i="102"/>
  <c r="M145" i="102"/>
  <c r="J462" i="102"/>
  <c r="M423" i="102"/>
  <c r="O423" i="102" s="1"/>
  <c r="N423" i="102"/>
  <c r="M19" i="105"/>
  <c r="M13" i="105"/>
  <c r="N462" i="102" l="1"/>
  <c r="M462" i="102"/>
  <c r="M194" i="102"/>
  <c r="J511" i="102"/>
  <c r="J828" i="102"/>
  <c r="N194" i="102"/>
  <c r="J147" i="102"/>
  <c r="O102" i="102"/>
  <c r="O139" i="102" s="1"/>
  <c r="M139" i="102"/>
  <c r="O145" i="102"/>
  <c r="J190" i="102"/>
  <c r="M471" i="102"/>
  <c r="O471" i="102" s="1"/>
  <c r="N471" i="102"/>
  <c r="J512" i="102"/>
  <c r="M195" i="102"/>
  <c r="J829" i="102"/>
  <c r="N195" i="102"/>
  <c r="M419" i="102"/>
  <c r="N419" i="102"/>
  <c r="N456" i="102" s="1"/>
  <c r="J456" i="102"/>
  <c r="N788" i="102"/>
  <c r="M788" i="102"/>
  <c r="O788" i="102" s="1"/>
  <c r="M779" i="102"/>
  <c r="N779" i="102"/>
  <c r="O154" i="102"/>
  <c r="J199" i="102"/>
  <c r="M148" i="102"/>
  <c r="N148" i="102"/>
  <c r="J782" i="102"/>
  <c r="J465" i="102"/>
  <c r="M51" i="105"/>
  <c r="M32" i="105"/>
  <c r="M151" i="102"/>
  <c r="J468" i="102"/>
  <c r="J785" i="102"/>
  <c r="N151" i="102"/>
  <c r="M21" i="105"/>
  <c r="M38" i="105"/>
  <c r="M40" i="105" s="1"/>
  <c r="M57" i="105"/>
  <c r="M59" i="105" s="1"/>
  <c r="N736" i="102"/>
  <c r="N773" i="102" s="1"/>
  <c r="M736" i="102"/>
  <c r="J773" i="102"/>
  <c r="N9" i="105"/>
  <c r="J72" i="103" l="1"/>
  <c r="J148" i="103"/>
  <c r="M147" i="102"/>
  <c r="J464" i="102"/>
  <c r="J781" i="102"/>
  <c r="N147" i="102"/>
  <c r="N184" i="102" s="1"/>
  <c r="J184" i="102"/>
  <c r="M465" i="102"/>
  <c r="O465" i="102" s="1"/>
  <c r="N465" i="102"/>
  <c r="O779" i="102"/>
  <c r="M829" i="102"/>
  <c r="O829" i="102" s="1"/>
  <c r="N829" i="102"/>
  <c r="N18" i="58"/>
  <c r="M782" i="102"/>
  <c r="O782" i="102" s="1"/>
  <c r="N782" i="102"/>
  <c r="J240" i="102"/>
  <c r="O195" i="102"/>
  <c r="M828" i="102"/>
  <c r="O828" i="102" s="1"/>
  <c r="N828" i="102"/>
  <c r="K14" i="58"/>
  <c r="N28" i="105"/>
  <c r="N47" i="105"/>
  <c r="O736" i="102"/>
  <c r="O773" i="102" s="1"/>
  <c r="M773" i="102"/>
  <c r="M512" i="102"/>
  <c r="O512" i="102" s="1"/>
  <c r="N512" i="102"/>
  <c r="M511" i="102"/>
  <c r="O511" i="102" s="1"/>
  <c r="N511" i="102"/>
  <c r="M785" i="102"/>
  <c r="O785" i="102" s="1"/>
  <c r="N785" i="102"/>
  <c r="J193" i="102"/>
  <c r="O148" i="102"/>
  <c r="J239" i="102"/>
  <c r="O194" i="102"/>
  <c r="M468" i="102"/>
  <c r="O468" i="102" s="1"/>
  <c r="N468" i="102"/>
  <c r="J833" i="102"/>
  <c r="J516" i="102"/>
  <c r="N199" i="102"/>
  <c r="M199" i="102"/>
  <c r="J507" i="102"/>
  <c r="N190" i="102"/>
  <c r="M190" i="102"/>
  <c r="J824" i="102"/>
  <c r="O462" i="102"/>
  <c r="J196" i="102"/>
  <c r="O151" i="102"/>
  <c r="O419" i="102"/>
  <c r="O456" i="102" s="1"/>
  <c r="M456" i="102"/>
  <c r="N19" i="105"/>
  <c r="N13" i="105"/>
  <c r="M193" i="102" l="1"/>
  <c r="N193" i="102"/>
  <c r="J510" i="102"/>
  <c r="J827" i="102"/>
  <c r="J874" i="102"/>
  <c r="J557" i="102"/>
  <c r="M240" i="102"/>
  <c r="N240" i="102"/>
  <c r="N51" i="105"/>
  <c r="N32" i="105"/>
  <c r="N833" i="102"/>
  <c r="M833" i="102"/>
  <c r="O833" i="102" s="1"/>
  <c r="M196" i="102"/>
  <c r="J513" i="102"/>
  <c r="J830" i="102"/>
  <c r="N196" i="102"/>
  <c r="N57" i="105"/>
  <c r="N59" i="105" s="1"/>
  <c r="N38" i="105"/>
  <c r="N40" i="105" s="1"/>
  <c r="N21" i="105"/>
  <c r="M824" i="102"/>
  <c r="N824" i="102"/>
  <c r="K58" i="58"/>
  <c r="N38" i="58"/>
  <c r="N62" i="58"/>
  <c r="M516" i="102"/>
  <c r="O516" i="102" s="1"/>
  <c r="N516" i="102"/>
  <c r="J235" i="102"/>
  <c r="O190" i="102"/>
  <c r="M781" i="102"/>
  <c r="N781" i="102"/>
  <c r="N818" i="102" s="1"/>
  <c r="J818" i="102"/>
  <c r="N507" i="102"/>
  <c r="M507" i="102"/>
  <c r="M239" i="102"/>
  <c r="J873" i="102"/>
  <c r="J556" i="102"/>
  <c r="N239" i="102"/>
  <c r="J501" i="102"/>
  <c r="M464" i="102"/>
  <c r="N464" i="102"/>
  <c r="N501" i="102" s="1"/>
  <c r="K39" i="69"/>
  <c r="K58" i="69" s="1"/>
  <c r="J244" i="102"/>
  <c r="O199" i="102"/>
  <c r="J192" i="102"/>
  <c r="O147" i="102"/>
  <c r="O184" i="102" s="1"/>
  <c r="M184" i="102"/>
  <c r="O9" i="105"/>
  <c r="J18" i="103" l="1"/>
  <c r="J73" i="103"/>
  <c r="J149" i="103"/>
  <c r="J22" i="103"/>
  <c r="J153" i="103"/>
  <c r="J155" i="103" s="1"/>
  <c r="J77" i="103"/>
  <c r="J79" i="103" s="1"/>
  <c r="M510" i="102"/>
  <c r="O510" i="102" s="1"/>
  <c r="N510" i="102"/>
  <c r="M20" i="69"/>
  <c r="L39" i="69"/>
  <c r="L58" i="69" s="1"/>
  <c r="J238" i="102"/>
  <c r="O193" i="102"/>
  <c r="O464" i="102"/>
  <c r="O501" i="102" s="1"/>
  <c r="M501" i="102"/>
  <c r="O824" i="102"/>
  <c r="M556" i="102"/>
  <c r="O556" i="102" s="1"/>
  <c r="N556" i="102"/>
  <c r="M830" i="102"/>
  <c r="O830" i="102" s="1"/>
  <c r="N830" i="102"/>
  <c r="J229" i="102"/>
  <c r="J509" i="102"/>
  <c r="M192" i="102"/>
  <c r="J826" i="102"/>
  <c r="N192" i="102"/>
  <c r="N229" i="102" s="1"/>
  <c r="M873" i="102"/>
  <c r="O873" i="102" s="1"/>
  <c r="N873" i="102"/>
  <c r="O781" i="102"/>
  <c r="O818" i="102" s="1"/>
  <c r="M818" i="102"/>
  <c r="M513" i="102"/>
  <c r="O513" i="102" s="1"/>
  <c r="N513" i="102"/>
  <c r="J285" i="102"/>
  <c r="O240" i="102"/>
  <c r="O28" i="105"/>
  <c r="O47" i="105"/>
  <c r="J284" i="102"/>
  <c r="O239" i="102"/>
  <c r="J241" i="102"/>
  <c r="O196" i="102"/>
  <c r="M557" i="102"/>
  <c r="O557" i="102" s="1"/>
  <c r="N557" i="102"/>
  <c r="K25" i="104"/>
  <c r="K40" i="104"/>
  <c r="O18" i="58"/>
  <c r="N244" i="102"/>
  <c r="J561" i="102"/>
  <c r="M244" i="102"/>
  <c r="J878" i="102"/>
  <c r="J552" i="102"/>
  <c r="J869" i="102"/>
  <c r="N235" i="102"/>
  <c r="M235" i="102"/>
  <c r="M874" i="102"/>
  <c r="O874" i="102" s="1"/>
  <c r="N874" i="102"/>
  <c r="O19" i="105"/>
  <c r="O507" i="102"/>
  <c r="N827" i="102"/>
  <c r="M827" i="102"/>
  <c r="O827" i="102" s="1"/>
  <c r="O13" i="105"/>
  <c r="M10" i="104"/>
  <c r="F59" i="58" l="1"/>
  <c r="F36" i="58"/>
  <c r="K145" i="103"/>
  <c r="J151" i="103"/>
  <c r="K69" i="103"/>
  <c r="J75" i="103"/>
  <c r="J289" i="102"/>
  <c r="O244" i="102"/>
  <c r="J918" i="102"/>
  <c r="M284" i="102"/>
  <c r="O284" i="102" s="1"/>
  <c r="J601" i="102"/>
  <c r="N284" i="102"/>
  <c r="M229" i="102"/>
  <c r="J237" i="102"/>
  <c r="O192" i="102"/>
  <c r="O229" i="102" s="1"/>
  <c r="M509" i="102"/>
  <c r="N509" i="102"/>
  <c r="N546" i="102" s="1"/>
  <c r="J546" i="102"/>
  <c r="N561" i="102"/>
  <c r="M561" i="102"/>
  <c r="O561" i="102" s="1"/>
  <c r="M40" i="104"/>
  <c r="M25" i="104"/>
  <c r="N552" i="102"/>
  <c r="M552" i="102"/>
  <c r="L40" i="104"/>
  <c r="L25" i="104"/>
  <c r="O38" i="58"/>
  <c r="O62" i="58"/>
  <c r="N20" i="69"/>
  <c r="K15" i="58"/>
  <c r="O32" i="105"/>
  <c r="O51" i="105"/>
  <c r="O57" i="105"/>
  <c r="O59" i="105" s="1"/>
  <c r="O21" i="105"/>
  <c r="O38" i="105"/>
  <c r="O40" i="105" s="1"/>
  <c r="L23" i="66"/>
  <c r="L34" i="58" s="1"/>
  <c r="L13" i="58" s="1"/>
  <c r="M241" i="102"/>
  <c r="J558" i="102"/>
  <c r="J875" i="102"/>
  <c r="N241" i="102"/>
  <c r="M238" i="102"/>
  <c r="J872" i="102"/>
  <c r="J555" i="102"/>
  <c r="N238" i="102"/>
  <c r="M39" i="69"/>
  <c r="M58" i="69"/>
  <c r="M869" i="102"/>
  <c r="N869" i="102"/>
  <c r="P18" i="58"/>
  <c r="M285" i="102"/>
  <c r="O285" i="102" s="1"/>
  <c r="J919" i="102"/>
  <c r="J602" i="102"/>
  <c r="N285" i="102"/>
  <c r="N12" i="66"/>
  <c r="M18" i="69"/>
  <c r="M21" i="69" s="1"/>
  <c r="J280" i="102"/>
  <c r="O235" i="102"/>
  <c r="M878" i="102"/>
  <c r="O878" i="102" s="1"/>
  <c r="N878" i="102"/>
  <c r="J863" i="102"/>
  <c r="M826" i="102"/>
  <c r="N826" i="102"/>
  <c r="N863" i="102" s="1"/>
  <c r="N10" i="104"/>
  <c r="G59" i="58" l="1"/>
  <c r="G70" i="58" s="1"/>
  <c r="F70" i="58"/>
  <c r="F15" i="58"/>
  <c r="G15" i="58" s="1"/>
  <c r="G36" i="58"/>
  <c r="K18" i="103"/>
  <c r="K149" i="103"/>
  <c r="K151" i="103" s="1"/>
  <c r="K73" i="103"/>
  <c r="L69" i="103" s="1"/>
  <c r="K22" i="103"/>
  <c r="L59" i="58" s="1"/>
  <c r="L15" i="58" s="1"/>
  <c r="K153" i="103"/>
  <c r="K155" i="103" s="1"/>
  <c r="K77" i="103"/>
  <c r="K79" i="103" s="1"/>
  <c r="K75" i="103"/>
  <c r="N58" i="69"/>
  <c r="N39" i="69"/>
  <c r="O552" i="102"/>
  <c r="N25" i="104"/>
  <c r="N40" i="104"/>
  <c r="M602" i="102"/>
  <c r="O602" i="102" s="1"/>
  <c r="N602" i="102"/>
  <c r="N18" i="69"/>
  <c r="N21" i="69" s="1"/>
  <c r="O12" i="66"/>
  <c r="M23" i="66"/>
  <c r="M34" i="58" s="1"/>
  <c r="M13" i="58" s="1"/>
  <c r="M601" i="102"/>
  <c r="O601" i="102" s="1"/>
  <c r="N601" i="102"/>
  <c r="J914" i="102"/>
  <c r="M280" i="102"/>
  <c r="J597" i="102"/>
  <c r="N280" i="102"/>
  <c r="M919" i="102"/>
  <c r="O919" i="102" s="1"/>
  <c r="N919" i="102"/>
  <c r="M875" i="102"/>
  <c r="O875" i="102" s="1"/>
  <c r="N875" i="102"/>
  <c r="O509" i="102"/>
  <c r="O546" i="102" s="1"/>
  <c r="M546" i="102"/>
  <c r="M918" i="102"/>
  <c r="O918" i="102" s="1"/>
  <c r="N918" i="102"/>
  <c r="M872" i="102"/>
  <c r="O872" i="102" s="1"/>
  <c r="N872" i="102"/>
  <c r="O238" i="102"/>
  <c r="J283" i="102"/>
  <c r="O826" i="102"/>
  <c r="O863" i="102" s="1"/>
  <c r="M863" i="102"/>
  <c r="O869" i="102"/>
  <c r="M558" i="102"/>
  <c r="O558" i="102" s="1"/>
  <c r="N558" i="102"/>
  <c r="P62" i="58"/>
  <c r="P38" i="58"/>
  <c r="J286" i="102"/>
  <c r="O241" i="102"/>
  <c r="M289" i="102"/>
  <c r="O289" i="102" s="1"/>
  <c r="J606" i="102"/>
  <c r="J923" i="102"/>
  <c r="N289" i="102"/>
  <c r="J274" i="102"/>
  <c r="J554" i="102"/>
  <c r="M237" i="102"/>
  <c r="J871" i="102"/>
  <c r="N237" i="102"/>
  <c r="N274" i="102" s="1"/>
  <c r="O20" i="69"/>
  <c r="N22" i="66"/>
  <c r="N23" i="66" s="1"/>
  <c r="N32" i="66"/>
  <c r="N33" i="66" s="1"/>
  <c r="N13" i="66"/>
  <c r="M555" i="102"/>
  <c r="O555" i="102" s="1"/>
  <c r="N555" i="102"/>
  <c r="K59" i="58"/>
  <c r="O10" i="104"/>
  <c r="L145" i="103" l="1"/>
  <c r="L22" i="103"/>
  <c r="M59" i="58" s="1"/>
  <c r="M15" i="58" s="1"/>
  <c r="L153" i="103"/>
  <c r="L155" i="103" s="1"/>
  <c r="L77" i="103"/>
  <c r="L79" i="103" s="1"/>
  <c r="O58" i="69"/>
  <c r="O39" i="69"/>
  <c r="M606" i="102"/>
  <c r="O606" i="102" s="1"/>
  <c r="N606" i="102"/>
  <c r="M914" i="102"/>
  <c r="N914" i="102"/>
  <c r="O40" i="104"/>
  <c r="O25" i="104"/>
  <c r="O18" i="69"/>
  <c r="O21" i="69" s="1"/>
  <c r="P12" i="66"/>
  <c r="J908" i="102"/>
  <c r="M871" i="102"/>
  <c r="N871" i="102"/>
  <c r="N908" i="102" s="1"/>
  <c r="J920" i="102"/>
  <c r="M286" i="102"/>
  <c r="O286" i="102" s="1"/>
  <c r="J603" i="102"/>
  <c r="N286" i="102"/>
  <c r="J917" i="102"/>
  <c r="J600" i="102"/>
  <c r="N283" i="102"/>
  <c r="M283" i="102"/>
  <c r="O283" i="102" s="1"/>
  <c r="J282" i="102"/>
  <c r="O237" i="102"/>
  <c r="O274" i="102" s="1"/>
  <c r="M274" i="102"/>
  <c r="M12" i="103"/>
  <c r="M554" i="102"/>
  <c r="N554" i="102"/>
  <c r="N591" i="102" s="1"/>
  <c r="J591" i="102"/>
  <c r="M597" i="102"/>
  <c r="N597" i="102"/>
  <c r="N923" i="102"/>
  <c r="M923" i="102"/>
  <c r="O923" i="102" s="1"/>
  <c r="O280" i="102"/>
  <c r="O32" i="66"/>
  <c r="O33" i="66" s="1"/>
  <c r="O22" i="66"/>
  <c r="O23" i="66" s="1"/>
  <c r="O13" i="66"/>
  <c r="L18" i="103" l="1"/>
  <c r="L149" i="103"/>
  <c r="L73" i="103"/>
  <c r="O871" i="102"/>
  <c r="O908" i="102" s="1"/>
  <c r="M908" i="102"/>
  <c r="O597" i="102"/>
  <c r="M600" i="102"/>
  <c r="O600" i="102" s="1"/>
  <c r="N600" i="102"/>
  <c r="O914" i="102"/>
  <c r="J319" i="102"/>
  <c r="J916" i="102"/>
  <c r="M282" i="102"/>
  <c r="N282" i="102"/>
  <c r="N319" i="102" s="1"/>
  <c r="J599" i="102"/>
  <c r="N917" i="102"/>
  <c r="M917" i="102"/>
  <c r="O917" i="102" s="1"/>
  <c r="P32" i="66"/>
  <c r="P33" i="66" s="1"/>
  <c r="P13" i="66"/>
  <c r="P22" i="66"/>
  <c r="P23" i="66" s="1"/>
  <c r="M603" i="102"/>
  <c r="O603" i="102" s="1"/>
  <c r="N603" i="102"/>
  <c r="O554" i="102"/>
  <c r="O591" i="102" s="1"/>
  <c r="M591" i="102"/>
  <c r="M920" i="102"/>
  <c r="O920" i="102" s="1"/>
  <c r="N920" i="102"/>
  <c r="M69" i="103" l="1"/>
  <c r="L75" i="103"/>
  <c r="M145" i="103"/>
  <c r="L151" i="103"/>
  <c r="N599" i="102"/>
  <c r="N636" i="102" s="1"/>
  <c r="M599" i="102"/>
  <c r="J636" i="102"/>
  <c r="M16" i="103"/>
  <c r="M18" i="103" s="1"/>
  <c r="N12" i="103"/>
  <c r="O282" i="102"/>
  <c r="O319" i="102" s="1"/>
  <c r="M319" i="102"/>
  <c r="M916" i="102"/>
  <c r="N916" i="102"/>
  <c r="N953" i="102" s="1"/>
  <c r="J953" i="102"/>
  <c r="M20" i="103"/>
  <c r="M22" i="103" s="1"/>
  <c r="M149" i="103" l="1"/>
  <c r="N145" i="103" s="1"/>
  <c r="M73" i="103"/>
  <c r="N69" i="103" s="1"/>
  <c r="O916" i="102"/>
  <c r="O953" i="102" s="1"/>
  <c r="M953" i="102"/>
  <c r="O599" i="102"/>
  <c r="O636" i="102" s="1"/>
  <c r="M636" i="102"/>
  <c r="M151" i="103" l="1"/>
  <c r="M153" i="103" s="1"/>
  <c r="M155" i="103" s="1"/>
  <c r="M75" i="103"/>
  <c r="M76" i="103" s="1"/>
  <c r="N73" i="103"/>
  <c r="O69" i="103" s="1"/>
  <c r="N149" i="103"/>
  <c r="O145" i="103" s="1"/>
  <c r="N16" i="103"/>
  <c r="N18" i="103" s="1"/>
  <c r="O12" i="103"/>
  <c r="N15" i="58"/>
  <c r="N20" i="103"/>
  <c r="N22" i="103" s="1"/>
  <c r="N151" i="103" l="1"/>
  <c r="N153" i="103" s="1"/>
  <c r="N155" i="103" s="1"/>
  <c r="N75" i="103"/>
  <c r="N76" i="103" s="1"/>
  <c r="O149" i="103"/>
  <c r="O151" i="103" s="1"/>
  <c r="O153" i="103" s="1"/>
  <c r="O155" i="103" s="1"/>
  <c r="O73" i="103"/>
  <c r="O75" i="103" s="1"/>
  <c r="O76" i="103" s="1"/>
  <c r="N36" i="58"/>
  <c r="N59" i="58"/>
  <c r="O16" i="103"/>
  <c r="O18" i="103" s="1"/>
  <c r="O15" i="58" l="1"/>
  <c r="O20" i="103" l="1"/>
  <c r="O22" i="103" s="1"/>
  <c r="O36" i="58"/>
  <c r="O59" i="58"/>
  <c r="P15" i="58" l="1"/>
  <c r="P59" i="58" l="1"/>
  <c r="P36" i="58"/>
  <c r="J24" i="104" l="1"/>
  <c r="J39" i="104"/>
  <c r="N13" i="58" l="1"/>
  <c r="N57" i="58" s="1"/>
  <c r="N34" i="58" l="1"/>
  <c r="O13" i="58"/>
  <c r="O34" i="58" s="1"/>
  <c r="P13" i="58"/>
  <c r="P57" i="58" s="1"/>
  <c r="P34" i="58" l="1"/>
  <c r="O57" i="58"/>
  <c r="F34" i="177" l="1"/>
  <c r="G34" i="177"/>
  <c r="K34" i="177"/>
  <c r="F36" i="177"/>
  <c r="G36" i="177" s="1"/>
  <c r="I36" i="177"/>
  <c r="J36" i="177"/>
  <c r="K36" i="177"/>
  <c r="K16" i="177" s="1"/>
  <c r="F56" i="177"/>
  <c r="G56" i="177" s="1"/>
  <c r="K56" i="177"/>
  <c r="K67" i="177" s="1"/>
  <c r="F58" i="177"/>
  <c r="F67" i="177" s="1"/>
  <c r="I58" i="177"/>
  <c r="I67" i="177" s="1"/>
  <c r="J58" i="177"/>
  <c r="J67" i="177" s="1"/>
  <c r="K58" i="177"/>
  <c r="I16" i="177" l="1"/>
  <c r="I25" i="177" s="1"/>
  <c r="J16" i="177"/>
  <c r="J25" i="177" s="1"/>
  <c r="G58" i="177"/>
  <c r="G67" i="177" s="1"/>
  <c r="K44" i="177"/>
  <c r="J44" i="177"/>
  <c r="F14" i="177"/>
  <c r="I44" i="177"/>
  <c r="G14" i="177"/>
  <c r="G44" i="177"/>
  <c r="F44" i="177"/>
  <c r="F16" i="177"/>
  <c r="G16" i="177" s="1"/>
  <c r="K14" i="177"/>
  <c r="K25" i="177" s="1"/>
  <c r="G25" i="177" l="1"/>
  <c r="F25" i="177"/>
  <c r="J13" i="66" l="1"/>
  <c r="J23" i="66"/>
  <c r="J34" i="58" s="1"/>
  <c r="J13" i="58" s="1"/>
  <c r="I24" i="104"/>
  <c r="I39" i="104" l="1"/>
  <c r="I9" i="104" l="1"/>
  <c r="L20" i="177" l="1"/>
  <c r="L39" i="177" s="1"/>
  <c r="M20" i="177"/>
  <c r="M39" i="177" s="1"/>
  <c r="N20" i="177"/>
  <c r="N39" i="177" s="1"/>
  <c r="O20" i="177"/>
  <c r="O39" i="177" s="1"/>
  <c r="P20" i="177"/>
  <c r="P39" i="177" s="1"/>
  <c r="N21" i="58"/>
  <c r="N41" i="58" s="1"/>
  <c r="O21" i="58"/>
  <c r="O41" i="58" s="1"/>
  <c r="P21" i="58"/>
  <c r="P41" i="58" s="1"/>
  <c r="L16" i="177" l="1"/>
  <c r="L36" i="177" s="1"/>
  <c r="L44" i="177" s="1"/>
  <c r="M16" i="177"/>
  <c r="M36" i="177" s="1"/>
  <c r="M44" i="177" s="1"/>
  <c r="N16" i="177"/>
  <c r="N25" i="177" s="1"/>
  <c r="O16" i="177"/>
  <c r="O25" i="177" s="1"/>
  <c r="P16" i="177"/>
  <c r="P36" i="177" s="1"/>
  <c r="P44" i="177" s="1"/>
  <c r="N36" i="177"/>
  <c r="N44" i="177" s="1"/>
  <c r="O36" i="177"/>
  <c r="O44" i="177" s="1"/>
  <c r="N58" i="177"/>
  <c r="N67" i="177" s="1"/>
  <c r="O58" i="177"/>
  <c r="O67" i="177" s="1"/>
  <c r="P25" i="177" l="1"/>
  <c r="P58" i="177"/>
  <c r="P67" i="177" s="1"/>
  <c r="M25" i="177"/>
  <c r="M58" i="177"/>
  <c r="M67" i="177" s="1"/>
  <c r="L25" i="177"/>
  <c r="L58" i="177"/>
  <c r="L67" i="177" s="1"/>
  <c r="O9" i="104" l="1"/>
  <c r="N16" i="58"/>
  <c r="M9" i="104"/>
  <c r="N26" i="58" l="1"/>
  <c r="N60" i="58"/>
  <c r="N70" i="58" s="1"/>
  <c r="N37" i="58"/>
  <c r="N46" i="58" s="1"/>
  <c r="M24" i="104"/>
  <c r="M39" i="104"/>
  <c r="P16" i="58"/>
  <c r="O39" i="104"/>
  <c r="O24" i="104"/>
  <c r="N9" i="104"/>
  <c r="P60" i="58" l="1"/>
  <c r="P70" i="58" s="1"/>
  <c r="P26" i="58"/>
  <c r="P37" i="58"/>
  <c r="P46" i="58" s="1"/>
  <c r="N39" i="104"/>
  <c r="N24" i="104"/>
  <c r="O16" i="58"/>
  <c r="O60" i="58" l="1"/>
  <c r="O70" i="58" s="1"/>
  <c r="O37" i="58"/>
  <c r="O46" i="58" s="1"/>
  <c r="O26" i="58"/>
  <c r="K16" i="58" l="1"/>
  <c r="K60" i="58"/>
  <c r="M11" i="104"/>
  <c r="M41" i="104" s="1"/>
  <c r="N11" i="104"/>
  <c r="N41" i="104" s="1"/>
  <c r="O11" i="104"/>
  <c r="O41" i="104" s="1"/>
  <c r="M15" i="104"/>
  <c r="N15" i="104"/>
  <c r="O15" i="104"/>
  <c r="O45" i="104" l="1"/>
  <c r="O47" i="104" s="1"/>
  <c r="O17" i="104"/>
  <c r="N30" i="104"/>
  <c r="N32" i="104" s="1"/>
  <c r="N17" i="104"/>
  <c r="M45" i="104"/>
  <c r="M47" i="104" s="1"/>
  <c r="M17" i="104"/>
  <c r="N26" i="104"/>
  <c r="O26" i="104"/>
  <c r="M30" i="104"/>
  <c r="M32" i="104" s="1"/>
  <c r="O30" i="104"/>
  <c r="O32" i="104" s="1"/>
  <c r="M26" i="104"/>
  <c r="N45" i="104"/>
  <c r="N47" i="104" s="1"/>
  <c r="L70" i="58" l="1"/>
  <c r="K35" i="178" l="1"/>
  <c r="K68" i="178" l="1"/>
  <c r="K69" i="178" s="1"/>
  <c r="K36" i="178"/>
  <c r="K101" i="178"/>
  <c r="K102" i="178" s="1"/>
  <c r="L35" i="178"/>
  <c r="K39" i="68"/>
  <c r="K40" i="68" s="1"/>
  <c r="L68" i="178" l="1"/>
  <c r="L69" i="178" s="1"/>
  <c r="L36" i="178"/>
  <c r="L101" i="178"/>
  <c r="L102" i="178" s="1"/>
  <c r="K113" i="68"/>
  <c r="K114" i="68" s="1"/>
  <c r="K76" i="68"/>
  <c r="K77" i="68" s="1"/>
  <c r="M10" i="68"/>
  <c r="M84" i="68" s="1"/>
  <c r="N10" i="68"/>
  <c r="N84" i="68" s="1"/>
  <c r="M11" i="68"/>
  <c r="N11" i="68" s="1"/>
  <c r="N85" i="68" s="1"/>
  <c r="M12" i="68"/>
  <c r="M49" i="68" s="1"/>
  <c r="M13" i="68"/>
  <c r="N13" i="68" s="1"/>
  <c r="M14" i="68"/>
  <c r="M88" i="68" s="1"/>
  <c r="M15" i="68"/>
  <c r="N15" i="68" s="1"/>
  <c r="M16" i="68"/>
  <c r="M90" i="68" s="1"/>
  <c r="M17" i="68"/>
  <c r="M91" i="68" s="1"/>
  <c r="M18" i="68"/>
  <c r="M92" i="68" s="1"/>
  <c r="M19" i="68"/>
  <c r="N19" i="68" s="1"/>
  <c r="N93" i="68" s="1"/>
  <c r="M20" i="68"/>
  <c r="M57" i="68" s="1"/>
  <c r="N20" i="68"/>
  <c r="N94" i="68" s="1"/>
  <c r="O20" i="68"/>
  <c r="O94" i="68" s="1"/>
  <c r="M21" i="68"/>
  <c r="M95" i="68" s="1"/>
  <c r="M22" i="68"/>
  <c r="M96" i="68" s="1"/>
  <c r="M23" i="68"/>
  <c r="N23" i="68" s="1"/>
  <c r="N97" i="68" s="1"/>
  <c r="M24" i="68"/>
  <c r="M61" i="68" s="1"/>
  <c r="M25" i="68"/>
  <c r="M62" i="68" s="1"/>
  <c r="M26" i="68"/>
  <c r="M100" i="68" s="1"/>
  <c r="N26" i="68"/>
  <c r="N100" i="68" s="1"/>
  <c r="M27" i="68"/>
  <c r="N27" i="68" s="1"/>
  <c r="N101" i="68" s="1"/>
  <c r="M28" i="68"/>
  <c r="N28" i="68" s="1"/>
  <c r="M29" i="68"/>
  <c r="N29" i="68" s="1"/>
  <c r="M30" i="68"/>
  <c r="M104" i="68" s="1"/>
  <c r="M31" i="68"/>
  <c r="N31" i="68" s="1"/>
  <c r="N105" i="68" s="1"/>
  <c r="M32" i="68"/>
  <c r="M106" i="68" s="1"/>
  <c r="M33" i="68"/>
  <c r="N33" i="68" s="1"/>
  <c r="M34" i="68"/>
  <c r="M108" i="68" s="1"/>
  <c r="M35" i="68"/>
  <c r="N35" i="68" s="1"/>
  <c r="N109" i="68" s="1"/>
  <c r="M36" i="68"/>
  <c r="M73" i="68" s="1"/>
  <c r="M37" i="68"/>
  <c r="M74" i="68" s="1"/>
  <c r="L39" i="68"/>
  <c r="L40" i="68" s="1"/>
  <c r="M89" i="68" l="1"/>
  <c r="M53" i="68"/>
  <c r="M52" i="68"/>
  <c r="N25" i="68"/>
  <c r="N62" i="68" s="1"/>
  <c r="N12" i="68"/>
  <c r="N86" i="68" s="1"/>
  <c r="M97" i="68"/>
  <c r="M98" i="68"/>
  <c r="M68" i="68"/>
  <c r="N32" i="68"/>
  <c r="N24" i="68"/>
  <c r="N98" i="68" s="1"/>
  <c r="N16" i="68"/>
  <c r="M56" i="68"/>
  <c r="M111" i="68"/>
  <c r="N36" i="68"/>
  <c r="N73" i="68" s="1"/>
  <c r="M67" i="68"/>
  <c r="M110" i="68"/>
  <c r="M99" i="68"/>
  <c r="N37" i="68"/>
  <c r="N74" i="68" s="1"/>
  <c r="N30" i="68"/>
  <c r="N104" i="68" s="1"/>
  <c r="M109" i="68"/>
  <c r="M65" i="68"/>
  <c r="M102" i="68"/>
  <c r="M66" i="68"/>
  <c r="N69" i="68"/>
  <c r="M69" i="68"/>
  <c r="N22" i="68"/>
  <c r="N96" i="68" s="1"/>
  <c r="M94" i="68"/>
  <c r="M107" i="68"/>
  <c r="M60" i="68"/>
  <c r="M93" i="68"/>
  <c r="M86" i="68"/>
  <c r="M85" i="68"/>
  <c r="M103" i="68"/>
  <c r="M70" i="68"/>
  <c r="O26" i="68"/>
  <c r="O63" i="68" s="1"/>
  <c r="N21" i="68"/>
  <c r="N14" i="68"/>
  <c r="N88" i="68" s="1"/>
  <c r="N107" i="68"/>
  <c r="N70" i="68"/>
  <c r="O33" i="68"/>
  <c r="O107" i="68" s="1"/>
  <c r="N103" i="68"/>
  <c r="N66" i="68"/>
  <c r="O29" i="68"/>
  <c r="O103" i="68" s="1"/>
  <c r="N102" i="68"/>
  <c r="O28" i="68"/>
  <c r="O102" i="68" s="1"/>
  <c r="N65" i="68"/>
  <c r="N87" i="68"/>
  <c r="N50" i="68"/>
  <c r="O13" i="68"/>
  <c r="O87" i="68" s="1"/>
  <c r="M101" i="68"/>
  <c r="N17" i="68"/>
  <c r="M54" i="68"/>
  <c r="M50" i="68"/>
  <c r="N34" i="68"/>
  <c r="N108" i="68" s="1"/>
  <c r="N49" i="68"/>
  <c r="M64" i="68"/>
  <c r="M105" i="68"/>
  <c r="M72" i="68"/>
  <c r="N63" i="68"/>
  <c r="M58" i="68"/>
  <c r="M59" i="68"/>
  <c r="M63" i="68"/>
  <c r="N57" i="68"/>
  <c r="M48" i="68"/>
  <c r="N18" i="68"/>
  <c r="N55" i="68" s="1"/>
  <c r="M87" i="68"/>
  <c r="O15" i="68"/>
  <c r="N52" i="68"/>
  <c r="M47" i="68"/>
  <c r="O19" i="68"/>
  <c r="N56" i="68"/>
  <c r="L76" i="68"/>
  <c r="L77" i="68" s="1"/>
  <c r="L113" i="68"/>
  <c r="L114" i="68" s="1"/>
  <c r="N89" i="68"/>
  <c r="O31" i="68"/>
  <c r="N68" i="68"/>
  <c r="N47" i="68"/>
  <c r="O27" i="68"/>
  <c r="N64" i="68"/>
  <c r="O23" i="68"/>
  <c r="N60" i="68"/>
  <c r="M51" i="68"/>
  <c r="M55" i="68"/>
  <c r="O35" i="68"/>
  <c r="N72" i="68"/>
  <c r="O11" i="68"/>
  <c r="N48" i="68"/>
  <c r="M71" i="68"/>
  <c r="O10" i="68"/>
  <c r="O57" i="68"/>
  <c r="O24" i="68" l="1"/>
  <c r="O98" i="68" s="1"/>
  <c r="O12" i="68"/>
  <c r="O86" i="68" s="1"/>
  <c r="N61" i="68"/>
  <c r="N99" i="68"/>
  <c r="O25" i="68"/>
  <c r="N90" i="68"/>
  <c r="N53" i="68"/>
  <c r="O16" i="68"/>
  <c r="N106" i="68"/>
  <c r="O32" i="68"/>
  <c r="O22" i="68"/>
  <c r="O59" i="68" s="1"/>
  <c r="N71" i="68"/>
  <c r="N111" i="68"/>
  <c r="O37" i="68"/>
  <c r="N110" i="68"/>
  <c r="O36" i="68"/>
  <c r="O30" i="68"/>
  <c r="O67" i="68" s="1"/>
  <c r="N67" i="68"/>
  <c r="O70" i="68"/>
  <c r="O49" i="68"/>
  <c r="O14" i="68"/>
  <c r="O51" i="68" s="1"/>
  <c r="N51" i="68"/>
  <c r="N59" i="68"/>
  <c r="N95" i="68"/>
  <c r="O21" i="68"/>
  <c r="O61" i="68"/>
  <c r="N58" i="68"/>
  <c r="O65" i="68"/>
  <c r="O100" i="68"/>
  <c r="N91" i="68"/>
  <c r="O17" i="68"/>
  <c r="N54" i="68"/>
  <c r="O50" i="68"/>
  <c r="O34" i="68"/>
  <c r="O71" i="68" s="1"/>
  <c r="O66" i="68"/>
  <c r="N92" i="68"/>
  <c r="O18" i="68"/>
  <c r="O48" i="68"/>
  <c r="O85" i="68"/>
  <c r="O56" i="68"/>
  <c r="O93" i="68"/>
  <c r="M75" i="68"/>
  <c r="M77" i="68" s="1"/>
  <c r="O68" i="68"/>
  <c r="O105" i="68"/>
  <c r="O72" i="68"/>
  <c r="O109" i="68"/>
  <c r="O60" i="68"/>
  <c r="O97" i="68"/>
  <c r="O64" i="68"/>
  <c r="O101" i="68"/>
  <c r="O47" i="68"/>
  <c r="O84" i="68"/>
  <c r="O52" i="68"/>
  <c r="O89" i="68"/>
  <c r="O96" i="68" l="1"/>
  <c r="O99" i="68"/>
  <c r="O62" i="68"/>
  <c r="O106" i="68"/>
  <c r="O69" i="68"/>
  <c r="O90" i="68"/>
  <c r="O53" i="68"/>
  <c r="O108" i="68"/>
  <c r="O110" i="68"/>
  <c r="O73" i="68"/>
  <c r="O104" i="68"/>
  <c r="N75" i="68"/>
  <c r="N77" i="68" s="1"/>
  <c r="O111" i="68"/>
  <c r="O74" i="68"/>
  <c r="O88" i="68"/>
  <c r="O95" i="68"/>
  <c r="O58" i="68"/>
  <c r="O55" i="68"/>
  <c r="O92" i="68"/>
  <c r="O91" i="68"/>
  <c r="O54" i="68"/>
  <c r="J29" i="69"/>
  <c r="K29" i="69"/>
  <c r="L29" i="69"/>
  <c r="O75" i="68" l="1"/>
  <c r="O77" i="68" s="1"/>
  <c r="K31" i="105" l="1"/>
  <c r="K50" i="105"/>
  <c r="L31" i="105"/>
  <c r="L50" i="105"/>
  <c r="K13" i="58" l="1"/>
  <c r="K26" i="58" s="1"/>
  <c r="K70" i="58"/>
  <c r="E41" i="104"/>
  <c r="F41" i="104" s="1"/>
  <c r="E45" i="104" l="1"/>
  <c r="F45" i="104" l="1"/>
  <c r="E47" i="104"/>
  <c r="F47" i="104" s="1"/>
  <c r="K37" i="58"/>
  <c r="K46" i="58" s="1"/>
  <c r="M25" i="58"/>
  <c r="J11" i="104"/>
  <c r="J15" i="104" s="1"/>
  <c r="K11" i="104"/>
  <c r="J17" i="104"/>
  <c r="F37" i="58" s="1"/>
  <c r="K41" i="104"/>
  <c r="F46" i="58" l="1"/>
  <c r="E26" i="104" s="1"/>
  <c r="F16" i="58"/>
  <c r="G37" i="58"/>
  <c r="G46" i="58" s="1"/>
  <c r="J45" i="104"/>
  <c r="J47" i="104" s="1"/>
  <c r="J30" i="104"/>
  <c r="J32" i="104" s="1"/>
  <c r="J41" i="104"/>
  <c r="K26" i="104"/>
  <c r="J26" i="104"/>
  <c r="G16" i="58" l="1"/>
  <c r="F26" i="58"/>
  <c r="F26" i="104"/>
  <c r="E11" i="104"/>
  <c r="F11" i="104" s="1"/>
  <c r="E30" i="104"/>
  <c r="E32" i="104" l="1"/>
  <c r="F32" i="104" s="1"/>
  <c r="F30" i="104"/>
  <c r="E15" i="104"/>
  <c r="E17" i="104" l="1"/>
  <c r="F17" i="104" s="1"/>
  <c r="F15" i="104"/>
  <c r="H178" i="103" l="1"/>
  <c r="H181" i="103"/>
  <c r="I178" i="103"/>
  <c r="I181" i="103"/>
  <c r="H188" i="103"/>
  <c r="H191" i="103"/>
  <c r="H281" i="103"/>
  <c r="H278" i="103" s="1"/>
  <c r="I191" i="103"/>
  <c r="I281" i="103"/>
  <c r="I278" i="103" s="1"/>
  <c r="K9" i="104" l="1"/>
  <c r="K39" i="104" l="1"/>
  <c r="K24" i="104"/>
  <c r="K15" i="104"/>
  <c r="K30" i="104" l="1"/>
  <c r="K32" i="104" s="1"/>
  <c r="K17" i="104"/>
  <c r="L37" i="58" s="1"/>
  <c r="K45" i="104"/>
  <c r="K47" i="104" s="1"/>
  <c r="L16" i="58" l="1"/>
  <c r="L9" i="104" l="1"/>
  <c r="L39" i="104" l="1"/>
  <c r="L24" i="104"/>
  <c r="M60" i="58" l="1"/>
  <c r="M70" i="58" s="1"/>
  <c r="M21" i="58" l="1"/>
  <c r="M37" i="58"/>
  <c r="M16" i="58" s="1"/>
  <c r="M26" i="58" s="1"/>
  <c r="L41" i="58"/>
  <c r="L21" i="58" s="1"/>
  <c r="L26" i="58" s="1"/>
  <c r="M41" i="58"/>
  <c r="L46" i="58"/>
  <c r="L11" i="104"/>
  <c r="L26" i="104" s="1"/>
  <c r="L15" i="104"/>
  <c r="L45" i="104" s="1"/>
  <c r="L47" i="104" s="1"/>
  <c r="L17" i="104"/>
  <c r="L41" i="104"/>
  <c r="L30" i="104" l="1"/>
  <c r="L32" i="104" s="1"/>
  <c r="M46" i="58"/>
  <c r="N50" i="69" l="1"/>
  <c r="M49" i="69"/>
  <c r="O55" i="69"/>
  <c r="N52" i="69"/>
  <c r="I37" i="69"/>
  <c r="O50" i="69"/>
  <c r="I50" i="69"/>
  <c r="M50" i="69"/>
  <c r="I54" i="69"/>
  <c r="O53" i="69"/>
  <c r="M59" i="69"/>
  <c r="M48" i="69"/>
  <c r="M56" i="69"/>
  <c r="N53" i="69"/>
  <c r="N12" i="69"/>
  <c r="N31" i="69"/>
  <c r="O15" i="69"/>
  <c r="O34" i="69"/>
  <c r="I49" i="69"/>
  <c r="I53" i="69"/>
  <c r="I52" i="69"/>
  <c r="I11" i="69"/>
  <c r="I30" i="69"/>
  <c r="I11" i="104"/>
  <c r="H11" i="104"/>
  <c r="M12" i="69"/>
  <c r="M31" i="69"/>
  <c r="O50" i="105"/>
  <c r="O12" i="105"/>
  <c r="O31" i="105"/>
  <c r="N14" i="69"/>
  <c r="N33" i="69"/>
  <c r="I18" i="69"/>
  <c r="O14" i="69"/>
  <c r="O33" i="69"/>
  <c r="O52" i="69"/>
  <c r="M37" i="69"/>
  <c r="M40" i="69"/>
  <c r="O17" i="69"/>
  <c r="O36" i="69"/>
  <c r="I55" i="69"/>
  <c r="N37" i="69"/>
  <c r="N40" i="69"/>
  <c r="M10" i="69"/>
  <c r="M29" i="69"/>
  <c r="I15" i="104"/>
  <c r="I17" i="104"/>
  <c r="M54" i="69"/>
  <c r="O37" i="69"/>
  <c r="O40" i="69"/>
  <c r="M11" i="69"/>
  <c r="M30" i="69"/>
  <c r="M55" i="69"/>
  <c r="M36" i="69"/>
  <c r="M17" i="69"/>
  <c r="I16" i="69"/>
  <c r="I35" i="69"/>
  <c r="O49" i="69"/>
  <c r="O30" i="69"/>
  <c r="O11" i="69"/>
  <c r="I51" i="69"/>
  <c r="N15" i="69"/>
  <c r="N34" i="69"/>
  <c r="O54" i="69"/>
  <c r="I13" i="69"/>
  <c r="I32" i="69"/>
  <c r="M52" i="69"/>
  <c r="O16" i="69"/>
  <c r="O35" i="69"/>
  <c r="N49" i="69"/>
  <c r="M14" i="69"/>
  <c r="M33" i="69"/>
  <c r="N51" i="69"/>
  <c r="M53" i="69"/>
  <c r="N13" i="69"/>
  <c r="N32" i="69"/>
  <c r="J16" i="58"/>
  <c r="J26" i="58"/>
  <c r="N55" i="69"/>
  <c r="N54" i="69"/>
  <c r="M16" i="69"/>
  <c r="M35" i="69"/>
  <c r="N10" i="69"/>
  <c r="N29" i="69"/>
  <c r="N48" i="69"/>
  <c r="N56" i="69"/>
  <c r="N59" i="69"/>
  <c r="H15" i="104"/>
  <c r="H17" i="104"/>
  <c r="M51" i="69"/>
  <c r="I15" i="69"/>
  <c r="I34" i="69"/>
  <c r="N11" i="69"/>
  <c r="N30" i="69"/>
  <c r="M31" i="105"/>
  <c r="M12" i="105"/>
  <c r="M50" i="105"/>
  <c r="O59" i="69"/>
  <c r="O12" i="69"/>
  <c r="O31" i="69"/>
  <c r="N17" i="69"/>
  <c r="N36" i="69"/>
  <c r="N31" i="105"/>
  <c r="N12" i="105"/>
  <c r="N50" i="105"/>
  <c r="N16" i="69"/>
  <c r="N35" i="69"/>
  <c r="I10" i="69"/>
  <c r="I29" i="69"/>
  <c r="I48" i="69"/>
  <c r="I56" i="69"/>
  <c r="I12" i="69"/>
  <c r="I31" i="69"/>
  <c r="O10" i="69"/>
  <c r="O29" i="69"/>
  <c r="O48" i="69"/>
  <c r="O56" i="69"/>
  <c r="M15" i="69"/>
  <c r="M34" i="69"/>
  <c r="J46" i="58"/>
  <c r="I26" i="104"/>
  <c r="I30" i="104"/>
  <c r="I32" i="104"/>
  <c r="J37" i="58"/>
  <c r="I46" i="58"/>
  <c r="H26" i="104"/>
  <c r="H30" i="104"/>
  <c r="H32" i="104"/>
  <c r="I37" i="58"/>
  <c r="I16" i="58"/>
  <c r="I26" i="58"/>
  <c r="H47" i="104"/>
  <c r="I60" i="58"/>
  <c r="I70" i="58"/>
  <c r="H41" i="104"/>
  <c r="H45" i="104"/>
  <c r="M13" i="69"/>
  <c r="M32" i="69"/>
  <c r="I14" i="69"/>
  <c r="I33" i="69"/>
  <c r="O51" i="69"/>
  <c r="O32" i="69"/>
  <c r="O13" i="69"/>
  <c r="I47" i="104"/>
  <c r="J60" i="58"/>
  <c r="J70" i="58"/>
  <c r="I41" i="104"/>
  <c r="I45" i="104"/>
  <c r="I17" i="69"/>
  <c r="I36" i="69"/>
</calcChain>
</file>

<file path=xl/sharedStrings.xml><?xml version="1.0" encoding="utf-8"?>
<sst xmlns="http://schemas.openxmlformats.org/spreadsheetml/2006/main" count="16557" uniqueCount="818">
  <si>
    <t>Equity</t>
  </si>
  <si>
    <t>Reference</t>
  </si>
  <si>
    <t>S.No.</t>
  </si>
  <si>
    <t>Actual</t>
  </si>
  <si>
    <t>(Rs. Crore)</t>
  </si>
  <si>
    <t>Estimated</t>
  </si>
  <si>
    <t>Form 1</t>
  </si>
  <si>
    <t>Title</t>
  </si>
  <si>
    <t>Projected</t>
  </si>
  <si>
    <t>…</t>
  </si>
  <si>
    <t>Approved</t>
  </si>
  <si>
    <t>Remarks</t>
  </si>
  <si>
    <t>Audited</t>
  </si>
  <si>
    <t>Opening Balance of Loan</t>
  </si>
  <si>
    <t>Loan Repayment during the year</t>
  </si>
  <si>
    <t>Closing Balance of Loan</t>
  </si>
  <si>
    <t>Applicable Interest Rate (%)</t>
  </si>
  <si>
    <t>Less: Expenses Capitalised</t>
  </si>
  <si>
    <t>Particulars</t>
  </si>
  <si>
    <t>Equity portion of capitalisation during the year</t>
  </si>
  <si>
    <t>Reduction in Equity Capital on account of retirement / replacement of assets</t>
  </si>
  <si>
    <t>Regulatory Equity at the end of the year</t>
  </si>
  <si>
    <t>Form 3</t>
  </si>
  <si>
    <t>Form 4</t>
  </si>
  <si>
    <t>Form 5</t>
  </si>
  <si>
    <t>Form 6</t>
  </si>
  <si>
    <t>Form 7</t>
  </si>
  <si>
    <t>Form 8</t>
  </si>
  <si>
    <t>Form 9</t>
  </si>
  <si>
    <t>Form 10</t>
  </si>
  <si>
    <t>Operation &amp; Maintenance Expenses</t>
  </si>
  <si>
    <t>Interest on Working Capital</t>
  </si>
  <si>
    <t>Aggregate Revenue Requirement</t>
  </si>
  <si>
    <t>Receivables</t>
  </si>
  <si>
    <t>Total Working Capital requirement</t>
  </si>
  <si>
    <t>A.</t>
  </si>
  <si>
    <t>B.</t>
  </si>
  <si>
    <t>A</t>
  </si>
  <si>
    <t xml:space="preserve">Employee Expenses </t>
  </si>
  <si>
    <t>Total O&amp;M Expenses</t>
  </si>
  <si>
    <t>B</t>
  </si>
  <si>
    <t>C</t>
  </si>
  <si>
    <t>Basic Salary</t>
  </si>
  <si>
    <t>Dearness Allowance (DA)</t>
  </si>
  <si>
    <t>House Rent Allowance</t>
  </si>
  <si>
    <t>Conveyance Allowance</t>
  </si>
  <si>
    <t>Leave Travel Allowance</t>
  </si>
  <si>
    <t>Earned Leave Encashment</t>
  </si>
  <si>
    <t>Other Allowances</t>
  </si>
  <si>
    <t>Medical Reimbursement</t>
  </si>
  <si>
    <t>Overtime Payment</t>
  </si>
  <si>
    <t>Bonus/Ex-Gratia Payments</t>
  </si>
  <si>
    <t xml:space="preserve">Interim Relief / Wage Revision </t>
  </si>
  <si>
    <t>Staff welfare expenses</t>
  </si>
  <si>
    <t>VRS Expenses/Retrenchment Compensation</t>
  </si>
  <si>
    <t>Commission to Directors</t>
  </si>
  <si>
    <t>Training Expenses</t>
  </si>
  <si>
    <t>Payment under Workmen's Compensation Act</t>
  </si>
  <si>
    <t>Net Employee Costs</t>
  </si>
  <si>
    <t>Terminal Benefits</t>
  </si>
  <si>
    <t>Provident Fund Contribution</t>
  </si>
  <si>
    <t>Provision for PF Fund</t>
  </si>
  <si>
    <t>Pension Payments</t>
  </si>
  <si>
    <t>Gratuity Payment</t>
  </si>
  <si>
    <t>Others</t>
  </si>
  <si>
    <t xml:space="preserve">Gross Employee Expenses </t>
  </si>
  <si>
    <t xml:space="preserve">Net Employee Expenses </t>
  </si>
  <si>
    <t>Rent Rates &amp; Taxes</t>
  </si>
  <si>
    <t>Insurance</t>
  </si>
  <si>
    <t>Telephone &amp; Postage, etc.</t>
  </si>
  <si>
    <t>Legal charges &amp; Audit fee</t>
  </si>
  <si>
    <t>Professional, Consultancy, Technical fee</t>
  </si>
  <si>
    <t>Conveyance &amp; Travel</t>
  </si>
  <si>
    <t>Electricity charges</t>
  </si>
  <si>
    <t>Water charges</t>
  </si>
  <si>
    <t>Security arrangements</t>
  </si>
  <si>
    <t>Fees &amp; subscription</t>
  </si>
  <si>
    <t>Books &amp; periodicals</t>
  </si>
  <si>
    <t>Computer Stationery</t>
  </si>
  <si>
    <t>Printing &amp; Stationery</t>
  </si>
  <si>
    <t xml:space="preserve">Advertisements </t>
  </si>
  <si>
    <t>Purchase Related Advertisement Expenses</t>
  </si>
  <si>
    <t>Contribution/Donations</t>
  </si>
  <si>
    <t>License Fee  and other related fee</t>
  </si>
  <si>
    <t>Vehicle Running Expenses Truck / Delivery Van</t>
  </si>
  <si>
    <t>Vehicle Hiring Expenses Truck / Delivery Van</t>
  </si>
  <si>
    <t>Cost of services procured</t>
  </si>
  <si>
    <t>Outsourcing of metering and billing system</t>
  </si>
  <si>
    <t>Freight On Capital Equipments</t>
  </si>
  <si>
    <t>V-sat, Internet and related charges</t>
  </si>
  <si>
    <t>Training</t>
  </si>
  <si>
    <t>Bank Charges</t>
  </si>
  <si>
    <t>Miscellaneous Expenses</t>
  </si>
  <si>
    <t>Office Expenses</t>
  </si>
  <si>
    <t>Gross A &amp;G Expenses</t>
  </si>
  <si>
    <t xml:space="preserve">Net A &amp;G Expenses </t>
  </si>
  <si>
    <t>Plant &amp; Machinery</t>
  </si>
  <si>
    <t>Buildings</t>
  </si>
  <si>
    <t>Civil Works</t>
  </si>
  <si>
    <t>Hydraulic Works</t>
  </si>
  <si>
    <t>Lines &amp; Cable Networks</t>
  </si>
  <si>
    <t>Vehicles</t>
  </si>
  <si>
    <t>Furniture &amp; Fixtures</t>
  </si>
  <si>
    <t>Office Equipment</t>
  </si>
  <si>
    <t>Gross R&amp;M Expenses</t>
  </si>
  <si>
    <t>Gross Fixed Assets at beginning of year</t>
  </si>
  <si>
    <t>R&amp;M Expenses as % of GFA at beginning of year</t>
  </si>
  <si>
    <t>Additions during the year</t>
  </si>
  <si>
    <t>Total</t>
  </si>
  <si>
    <t>(MU)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</si>
  <si>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</si>
  <si>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</si>
  <si>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</si>
  <si>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</si>
  <si>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</si>
  <si>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</si>
  <si>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</si>
  <si>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</si>
  <si>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</si>
  <si>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</si>
  <si>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</si>
  <si>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</si>
  <si>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>Non-Tariff Income</t>
  </si>
  <si>
    <t xml:space="preserve">Depreciation </t>
  </si>
  <si>
    <t>Addition of Loan during the year</t>
  </si>
  <si>
    <t>Opening Balance of Gross Normative Loan</t>
  </si>
  <si>
    <t>Cumulative Repayment till the year</t>
  </si>
  <si>
    <t>Opening Balance of Net Normative Loan</t>
  </si>
  <si>
    <t>Less: Reduction of Normative Loan due to retirement or replacement of assets</t>
  </si>
  <si>
    <t>Closing Balance of Net Normative Loan</t>
  </si>
  <si>
    <t>Closing Balance of Gross Normative Loan</t>
  </si>
  <si>
    <t>Return on Equity Computation</t>
  </si>
  <si>
    <t>Total Return on Equity</t>
  </si>
  <si>
    <t>Repayment of Normative loan during the year</t>
  </si>
  <si>
    <t>Total Loan</t>
  </si>
  <si>
    <t>Justification</t>
  </si>
  <si>
    <t>Financing Details</t>
  </si>
  <si>
    <t>Internal Resources</t>
  </si>
  <si>
    <t>Loan 2</t>
  </si>
  <si>
    <t>Loan 1</t>
  </si>
  <si>
    <t>S. No.</t>
  </si>
  <si>
    <t>True-Up requirement</t>
  </si>
  <si>
    <t>R &amp; M Expenses</t>
  </si>
  <si>
    <t>Addition of Normative Loan due to capitalisation during the year</t>
  </si>
  <si>
    <t>Weighted average Rate of Interest on actual Loans (%)</t>
  </si>
  <si>
    <t>Average Balance of Net Normative Loan</t>
  </si>
  <si>
    <t>Average Loan Balance</t>
  </si>
  <si>
    <t>Summary of Capital Expenditure and Capitalisation</t>
  </si>
  <si>
    <t>Land</t>
  </si>
  <si>
    <t>Regulatory Equity at the beginning of the year</t>
  </si>
  <si>
    <t>Capitalisation during the year</t>
  </si>
  <si>
    <t>Return on Regulatory Equity at the beginning of the year</t>
  </si>
  <si>
    <t>Return on Regulatory Equity addition during the year</t>
  </si>
  <si>
    <t>Control Period</t>
  </si>
  <si>
    <t>n+1</t>
  </si>
  <si>
    <t>n+2</t>
  </si>
  <si>
    <t>n+3</t>
  </si>
  <si>
    <t>n+4</t>
  </si>
  <si>
    <t>n+5</t>
  </si>
  <si>
    <t>Current Year 'n'</t>
  </si>
  <si>
    <t>Year (n-1)</t>
  </si>
  <si>
    <t xml:space="preserve">April-March     </t>
  </si>
  <si>
    <t>Claimed</t>
  </si>
  <si>
    <t>Apr-Sep</t>
  </si>
  <si>
    <t xml:space="preserve">Oct-Mar        </t>
  </si>
  <si>
    <t>April - March</t>
  </si>
  <si>
    <t>Interest and finance charges on loan</t>
  </si>
  <si>
    <t>Return on Equity</t>
  </si>
  <si>
    <t>Apr - Mar</t>
  </si>
  <si>
    <t>Apr-Mar</t>
  </si>
  <si>
    <t>A&amp;G Expenses</t>
  </si>
  <si>
    <t>Unfunded past liabilities of pension and
gratuity</t>
  </si>
  <si>
    <t>Year (n-2)</t>
  </si>
  <si>
    <t>Year (n-3)</t>
  </si>
  <si>
    <t>Year (n-4)</t>
  </si>
  <si>
    <t>Note:</t>
  </si>
  <si>
    <t>The projections for the Control Period to be supported by detailed computations</t>
  </si>
  <si>
    <t>Opening Capital Works in Progress</t>
  </si>
  <si>
    <t>Closing Capital Works in Progress</t>
  </si>
  <si>
    <t>FY</t>
  </si>
  <si>
    <t>Name of the work</t>
  </si>
  <si>
    <t>Scope of work</t>
  </si>
  <si>
    <t>Year (n+1)</t>
  </si>
  <si>
    <t>Year (n+2)</t>
  </si>
  <si>
    <t>Year (n+3)</t>
  </si>
  <si>
    <t>Year (n+4)</t>
  </si>
  <si>
    <t>Year (n+5)</t>
  </si>
  <si>
    <t>Total estimated cost* (Rs. Crore)</t>
  </si>
  <si>
    <t>*</t>
  </si>
  <si>
    <t>Total estimated cost to be supported by documentary evidences like work orders, investment approvals etc.</t>
  </si>
  <si>
    <t>Capital expenditure during the year (Rs. Crore)</t>
  </si>
  <si>
    <t>Capitalisation during the year (Rs. Crore)</t>
  </si>
  <si>
    <t>Relevant Clause of the TSERC MYT Regulation, 2023 under which the capitalisation has been claimed</t>
  </si>
  <si>
    <t>A/c Code</t>
  </si>
  <si>
    <t>Rate of Depriciation</t>
  </si>
  <si>
    <t xml:space="preserve">Gross fixed Assets </t>
  </si>
  <si>
    <t>Provisions for depreciation</t>
  </si>
  <si>
    <t xml:space="preserve">Net fixed Assets </t>
  </si>
  <si>
    <t>At the beginning of the year</t>
  </si>
  <si>
    <t>Adjust. &amp; deductions</t>
  </si>
  <si>
    <t>At the end of the year</t>
  </si>
  <si>
    <t>Cumulative upto the beginning of the year</t>
  </si>
  <si>
    <t>Adjust. during the year</t>
  </si>
  <si>
    <t>Cumulative at the end of the year</t>
  </si>
  <si>
    <t>Asset group under which the capitalisation has been accounted (Land, Buldings, etc.)</t>
  </si>
  <si>
    <t xml:space="preserve">Asset Group                                                                                                                                                </t>
  </si>
  <si>
    <t>Form 2</t>
  </si>
  <si>
    <t>Capital Expenditure during the year</t>
  </si>
  <si>
    <t>Normative Loan</t>
  </si>
  <si>
    <t>Interest</t>
  </si>
  <si>
    <t>Actual loan portfolio</t>
  </si>
  <si>
    <t>…......</t>
  </si>
  <si>
    <t>Finance charges</t>
  </si>
  <si>
    <t>Total Interest &amp; Finance charges</t>
  </si>
  <si>
    <t>O&amp;M expenses</t>
  </si>
  <si>
    <t>Maintenance spares</t>
  </si>
  <si>
    <t>Less:</t>
  </si>
  <si>
    <t>Interest rate</t>
  </si>
  <si>
    <t>Interest on working capital</t>
  </si>
  <si>
    <t>Rate of Return on Equity</t>
  </si>
  <si>
    <t>Base rate of Return on Equity</t>
  </si>
  <si>
    <t>Effective Income Tax rate</t>
  </si>
  <si>
    <t>Others (Please Specify)</t>
  </si>
  <si>
    <t>Total (2+3+4+5)</t>
  </si>
  <si>
    <t>MYT/Tariff Order</t>
  </si>
  <si>
    <t>Sub-total</t>
  </si>
  <si>
    <t>Form</t>
  </si>
  <si>
    <t>Checklist</t>
  </si>
  <si>
    <t>Tick</t>
  </si>
  <si>
    <t>Operation and Maintenance Expenses</t>
  </si>
  <si>
    <t>Employee Expenses</t>
  </si>
  <si>
    <t>Administration &amp; General Expenses</t>
  </si>
  <si>
    <t>Repair &amp; Maintenance Expenses</t>
  </si>
  <si>
    <t>Fixed Assets &amp; Depreciation</t>
  </si>
  <si>
    <t>Income from Other Business</t>
  </si>
  <si>
    <t>Add:</t>
  </si>
  <si>
    <t>Impact of true-up for prior period</t>
  </si>
  <si>
    <t>Security Deposits</t>
  </si>
  <si>
    <t>Form 16.1</t>
  </si>
  <si>
    <t>Form 16.2</t>
  </si>
  <si>
    <t>&lt;Name of the Distribution Licensee&gt;</t>
  </si>
  <si>
    <t>Statement of Capitalisation</t>
  </si>
  <si>
    <t>Financing of Capitalisation</t>
  </si>
  <si>
    <t>Power purchase cost including transmission charges and SLDC charges</t>
  </si>
  <si>
    <t>Consumer Category</t>
  </si>
  <si>
    <t>A) Consumer Sales</t>
  </si>
  <si>
    <t>LT Category</t>
  </si>
  <si>
    <t>Category I (A&amp;B)</t>
  </si>
  <si>
    <t>Domestic</t>
  </si>
  <si>
    <t>Category II (A, B &amp; C)</t>
  </si>
  <si>
    <t>Non-Domestic/Commercial</t>
  </si>
  <si>
    <t>Sub-total (LT)</t>
  </si>
  <si>
    <t>HT-I</t>
  </si>
  <si>
    <t>Industry Segregated</t>
  </si>
  <si>
    <t>HT-I(B)</t>
  </si>
  <si>
    <t>Ferro Alloys</t>
  </si>
  <si>
    <t>Sub-total (HT)</t>
  </si>
  <si>
    <t>HT Category at 11 kV</t>
  </si>
  <si>
    <t>HT Category at 33 kV</t>
  </si>
  <si>
    <t>……...</t>
  </si>
  <si>
    <t>HT Category at 132 kV and above</t>
  </si>
  <si>
    <t>Grand Total</t>
  </si>
  <si>
    <t>B) Month wise Consumer Sales</t>
  </si>
  <si>
    <t>Year (n-4) (Audited)</t>
  </si>
  <si>
    <t>Year (n-3) (Audited)</t>
  </si>
  <si>
    <t>Year (n-2) (Audited)</t>
  </si>
  <si>
    <t>Licensee is required to provide the details for the customer categories applicable to its licence area</t>
  </si>
  <si>
    <t>Licensee should furnish separate data for all sub-categories and consumption slabs within each category</t>
  </si>
  <si>
    <t>Energy Input</t>
  </si>
  <si>
    <t>Energy Sent to Lower network</t>
  </si>
  <si>
    <t xml:space="preserve">Direct Sale </t>
  </si>
  <si>
    <t>Total Output</t>
  </si>
  <si>
    <t>Total Losses</t>
  </si>
  <si>
    <t>Total Losses (% of Energy Input)</t>
  </si>
  <si>
    <t>Name of the Distribution Circle</t>
  </si>
  <si>
    <t>Circle 1</t>
  </si>
  <si>
    <t>Circle 2</t>
  </si>
  <si>
    <t>Total Licence Area</t>
  </si>
  <si>
    <t>Year (n-1) - Audited</t>
  </si>
  <si>
    <t>33 kV Level</t>
  </si>
  <si>
    <t>11 kV Level</t>
  </si>
  <si>
    <t>33 kV level loss</t>
  </si>
  <si>
    <t>11 kV level loss</t>
  </si>
  <si>
    <t>LT Level</t>
  </si>
  <si>
    <t>Year (n+1) - Projected</t>
  </si>
  <si>
    <t>Year (n+2) - Projected</t>
  </si>
  <si>
    <t>Year (n+3) - Projected</t>
  </si>
  <si>
    <t>Year (n+4) - Projected</t>
  </si>
  <si>
    <t>Year (n+5) - Projected</t>
  </si>
  <si>
    <t xml:space="preserve"> Tariff Filing Formats - Wheeling and Retail Supply</t>
  </si>
  <si>
    <t>A)</t>
  </si>
  <si>
    <t>B)</t>
  </si>
  <si>
    <t>Power purchase expenses</t>
  </si>
  <si>
    <t>Inter-State Transmission Charges</t>
  </si>
  <si>
    <t>Intra-State Transmission Charges</t>
  </si>
  <si>
    <t>SLDC Charges</t>
  </si>
  <si>
    <t>Interest on Consumer Security Deposits</t>
  </si>
  <si>
    <t>Form 1:  Aggregate Revenue Requirement</t>
  </si>
  <si>
    <t>Income from Open Access charges</t>
  </si>
  <si>
    <t>C)</t>
  </si>
  <si>
    <t>Retail Supply Business</t>
  </si>
  <si>
    <t>Form 2:  Number of Retail Supply Consumers</t>
  </si>
  <si>
    <t>(No.)</t>
  </si>
  <si>
    <t>Form 3:  Contract Demand</t>
  </si>
  <si>
    <t>Form 5: Distribution Loss</t>
  </si>
  <si>
    <t>Units</t>
  </si>
  <si>
    <t>MU</t>
  </si>
  <si>
    <t>%</t>
  </si>
  <si>
    <t>Form 6: Energy Balance</t>
  </si>
  <si>
    <t>Inter-State purchases</t>
  </si>
  <si>
    <t>Purchase from sources connected to Intra State Transmission network</t>
  </si>
  <si>
    <t>EHT Sales</t>
  </si>
  <si>
    <t>Energy available at State boundary from Inter-State purchases (1-3)</t>
  </si>
  <si>
    <t>33 kV Sales</t>
  </si>
  <si>
    <t>33 kV Losses</t>
  </si>
  <si>
    <t>Energy input into 11 kV System (9+10-11-13)</t>
  </si>
  <si>
    <t>11 kV Sales</t>
  </si>
  <si>
    <t>11 kV Losses</t>
  </si>
  <si>
    <t>Net Metering purchases</t>
  </si>
  <si>
    <t>Energy input into LT System (14+15+16-17-19)</t>
  </si>
  <si>
    <t>LT Sales</t>
  </si>
  <si>
    <t>LT Losses</t>
  </si>
  <si>
    <t>Year (n+1) (Projected)</t>
  </si>
  <si>
    <t>Year (n+2) (Projected)</t>
  </si>
  <si>
    <t>Year (n+3) (Projected)</t>
  </si>
  <si>
    <t>Year (n+4) (Projected)</t>
  </si>
  <si>
    <t>Year (n+5) (Projected)</t>
  </si>
  <si>
    <t>Form 4:  Consumer Sales (Total)</t>
  </si>
  <si>
    <t>Form 4A:  Consumer Sales (Metered)</t>
  </si>
  <si>
    <t>Form 4A:  Consumer Sales (Assessed)</t>
  </si>
  <si>
    <t>Inter-State Transmission Losses</t>
  </si>
  <si>
    <t>Intra State Transmission Losses</t>
  </si>
  <si>
    <t>Distribution System Losses</t>
  </si>
  <si>
    <t>Purchase from sources connected to 33 kV Distribution System</t>
  </si>
  <si>
    <t>Purchase from sources connected to 11 kV Distribution System</t>
  </si>
  <si>
    <t>Total Purchases (1+5+10+15+16+21)</t>
  </si>
  <si>
    <t>Energy input into Distribution System (4+5-6-8)</t>
  </si>
  <si>
    <t>33 kV Distribution System</t>
  </si>
  <si>
    <t>11 kV Distribution System</t>
  </si>
  <si>
    <t>LT Distribution System</t>
  </si>
  <si>
    <t>Total Sales (6+11+17+22)</t>
  </si>
  <si>
    <t>Total input into Distribution System (9+10+15+16+21)</t>
  </si>
  <si>
    <t>Distribution System Losses (27-26)</t>
  </si>
  <si>
    <t>Generating Company</t>
  </si>
  <si>
    <t>Generating Station</t>
  </si>
  <si>
    <t>Installed Capacity (MW)</t>
  </si>
  <si>
    <t>Ex-Bus Capacity (MW)</t>
  </si>
  <si>
    <t>Telangana State Share (MW)</t>
  </si>
  <si>
    <t>A) State Generating Stations</t>
  </si>
  <si>
    <t>Total (A)</t>
  </si>
  <si>
    <t>Thermal Generating Stations</t>
  </si>
  <si>
    <t>Hydel Generating Stations</t>
  </si>
  <si>
    <t>B) Central Generating Stations</t>
  </si>
  <si>
    <t>Total (B)</t>
  </si>
  <si>
    <t>Nuclear Power Stations</t>
  </si>
  <si>
    <t>Total (C)</t>
  </si>
  <si>
    <t>Total (D)</t>
  </si>
  <si>
    <t>D) Others-Conventional</t>
  </si>
  <si>
    <t>C) Independent Power Projects-Conventional</t>
  </si>
  <si>
    <t>Total (E)</t>
  </si>
  <si>
    <t>F) Short-term Sources</t>
  </si>
  <si>
    <t>E) Non-Conventional Energy</t>
  </si>
  <si>
    <t>Total (F)</t>
  </si>
  <si>
    <t>G) Discom-to-Discom</t>
  </si>
  <si>
    <t>Total (G)</t>
  </si>
  <si>
    <t>D-D</t>
  </si>
  <si>
    <t>Purchase</t>
  </si>
  <si>
    <t>Sale</t>
  </si>
  <si>
    <t>Licensee Share (MW)</t>
  </si>
  <si>
    <t>Year (n-1) (Audited)</t>
  </si>
  <si>
    <t>Form 8:  Energy Availability</t>
  </si>
  <si>
    <t>Form 9:  Month Wise Energy Availability-Year (n-1)</t>
  </si>
  <si>
    <t>Form 7: Month wise Energy Balance</t>
  </si>
  <si>
    <t>Form 9:  Month Wise Energy Availability-Year (n+1)</t>
  </si>
  <si>
    <t>Form 9:  Month Wise Energy Availability-Year (n+2)</t>
  </si>
  <si>
    <t>Form 9:  Month Wise Energy Availability-Year (n+3)</t>
  </si>
  <si>
    <t>Form 9:  Month Wise Energy Availability-Year (n+4)</t>
  </si>
  <si>
    <t>Form 9:  Month Wise Energy Availability-Year (n+5)</t>
  </si>
  <si>
    <t>Form 10:  Energy Despatch</t>
  </si>
  <si>
    <t>Form 11:  Month Wise Energy Despatch-Year (n-1)</t>
  </si>
  <si>
    <t>Form 11:  Month Wise Energy Despatch-Current Year 'n'</t>
  </si>
  <si>
    <t>Form 11:  Month Wise Energy Despatch-Year (n+1)</t>
  </si>
  <si>
    <t>Form 11:  Month Wise Energy Despatch-Year (n+2)</t>
  </si>
  <si>
    <t>Form 11:  Month Wise Energy Despatch-Year (n+3)</t>
  </si>
  <si>
    <t>Form 11:  Month Wise Energy Despatch-Year (n+4)</t>
  </si>
  <si>
    <t>Form 11:  Month Wise Energy Despatch-Year (n+5)</t>
  </si>
  <si>
    <t>A) Fixed Charges + Variable Charges</t>
  </si>
  <si>
    <t>B) Fixed Charges</t>
  </si>
  <si>
    <t>C) Variable Charges</t>
  </si>
  <si>
    <t>Form 11</t>
  </si>
  <si>
    <t>Form 12</t>
  </si>
  <si>
    <t>Form 13</t>
  </si>
  <si>
    <t>Form 14</t>
  </si>
  <si>
    <t>Form 15</t>
  </si>
  <si>
    <t>Form 16</t>
  </si>
  <si>
    <t>Form 17</t>
  </si>
  <si>
    <t>Form 18</t>
  </si>
  <si>
    <t>Form 19</t>
  </si>
  <si>
    <t>Form 20</t>
  </si>
  <si>
    <t>Number of Retail Supply Consumers</t>
  </si>
  <si>
    <t>Contract Demand</t>
  </si>
  <si>
    <t>Consumer Sales (Total)</t>
  </si>
  <si>
    <t>Form 4A</t>
  </si>
  <si>
    <t>Form 4B</t>
  </si>
  <si>
    <t>Consumer Sales (Metered)</t>
  </si>
  <si>
    <t>Consumer Sales (Assessed)</t>
  </si>
  <si>
    <t>Distribution Loss</t>
  </si>
  <si>
    <t>Energy Balance</t>
  </si>
  <si>
    <t>Month wise Energy Balance</t>
  </si>
  <si>
    <t>Energy Availability</t>
  </si>
  <si>
    <t>Month Wise Energy Availability</t>
  </si>
  <si>
    <t>Energy Despatch</t>
  </si>
  <si>
    <t>Month Wise Energy Despatch</t>
  </si>
  <si>
    <t>Form 12:  Power Purchase Expenses</t>
  </si>
  <si>
    <t>Form 13:  Month Wise Power Purchase Expenses-Year (n-1)</t>
  </si>
  <si>
    <t>Form 13:  Month Wise Power Purchase Expenses-Current Year 'n'</t>
  </si>
  <si>
    <t>Form 13:  Month Wise Power Purchase Expenses-Year (n+1)</t>
  </si>
  <si>
    <t>Form 13:  Month Wise Power Purchase Expenses-Year (n+2)</t>
  </si>
  <si>
    <t>Form 13:  Month Wise Power Purchase Expenses-Year (n+3)</t>
  </si>
  <si>
    <t>Form 13:  Month Wise Power Purchase Expenses-Year (n+4)</t>
  </si>
  <si>
    <t>Form 13:  Month Wise Power Purchase Expenses-Year (n+5)</t>
  </si>
  <si>
    <t>Month Wise Power Purchase Expenses</t>
  </si>
  <si>
    <t>Power Purchase Expenses</t>
  </si>
  <si>
    <t>Form 14:  Transmission and SLDC Charges</t>
  </si>
  <si>
    <t>Contracted Capacity</t>
  </si>
  <si>
    <t>MW</t>
  </si>
  <si>
    <t>Capacity</t>
  </si>
  <si>
    <t>Transmission Charges</t>
  </si>
  <si>
    <t>Component 1</t>
  </si>
  <si>
    <t>Component 2</t>
  </si>
  <si>
    <t>Total Inter-State Transmission Charges</t>
  </si>
  <si>
    <t>Rs. Crore</t>
  </si>
  <si>
    <t>Transmission Rate</t>
  </si>
  <si>
    <t>Rs./kW/month</t>
  </si>
  <si>
    <t>Generation Capacity</t>
  </si>
  <si>
    <t>Rs./MW/month</t>
  </si>
  <si>
    <t>Transmission and SLDC Charges</t>
  </si>
  <si>
    <t>Form 15:  Operation and Maintenance Expenses</t>
  </si>
  <si>
    <t>Form 15.1: Employee Expenses</t>
  </si>
  <si>
    <t>Form 15.2: Administration &amp; General Expenses</t>
  </si>
  <si>
    <t>Form 15.3: Repair &amp; Maintenance Expenses</t>
  </si>
  <si>
    <t>Form 15.1</t>
  </si>
  <si>
    <t>Form 15.2</t>
  </si>
  <si>
    <t>Form 15.3</t>
  </si>
  <si>
    <t>Form 16:  Summary of Capital Expenditure and Capitalisation</t>
  </si>
  <si>
    <t>Form 16.1:  Statement of Capitalisation</t>
  </si>
  <si>
    <t>Name of the Scheme</t>
  </si>
  <si>
    <t>Form 16.2:  Financing of Capitalisation</t>
  </si>
  <si>
    <t>Form 17:  Fixed Assets &amp; Depreciation</t>
  </si>
  <si>
    <t>Form 18:  Interest and finance charges on loan</t>
  </si>
  <si>
    <t>Form 19:  Interest on working capital</t>
  </si>
  <si>
    <t>Form 20:  Return on Equity</t>
  </si>
  <si>
    <t>Form 21</t>
  </si>
  <si>
    <t>Form 22</t>
  </si>
  <si>
    <t>Form 22:  Income from Other Businesses</t>
  </si>
  <si>
    <t>Receipts on account of Cross Subsidy Surcharge</t>
  </si>
  <si>
    <t>Form 23:  Receipts on account of Cross Subsidy Surcharge and Additional Surcharge</t>
  </si>
  <si>
    <t>Receipts on account of Additional Surcharge</t>
  </si>
  <si>
    <t>Name of Open Access Consumer</t>
  </si>
  <si>
    <t>Voltage level</t>
  </si>
  <si>
    <t>Open Access Consumption</t>
  </si>
  <si>
    <t>Cross Subsidy Surcharge</t>
  </si>
  <si>
    <t>Additional Surcharge</t>
  </si>
  <si>
    <t>11 kV/33 kV/ 132 kV</t>
  </si>
  <si>
    <t>Rs./kWh</t>
  </si>
  <si>
    <t>Receipts on account of Cross Subsidy Surcharge and Additional Surcharge</t>
  </si>
  <si>
    <t>Form 23</t>
  </si>
  <si>
    <t>Income from Other Businesses</t>
  </si>
  <si>
    <t>Form 24:  Cost of Service: Embedded Cost Method</t>
  </si>
  <si>
    <t>Form 24.1:  Cost of Service: Embedded Cost Method-Losses</t>
  </si>
  <si>
    <t>(%)</t>
  </si>
  <si>
    <t>Technical Loss</t>
  </si>
  <si>
    <t>HT</t>
  </si>
  <si>
    <t>11 kV</t>
  </si>
  <si>
    <t>33 kV</t>
  </si>
  <si>
    <t>132 kV</t>
  </si>
  <si>
    <t>LT</t>
  </si>
  <si>
    <t>Total Technical Loss</t>
  </si>
  <si>
    <t>Commercial Loss</t>
  </si>
  <si>
    <t>Total Commercial Loss</t>
  </si>
  <si>
    <t>Total Energy Loss</t>
  </si>
  <si>
    <t>Energy Loss</t>
  </si>
  <si>
    <t>Demand Loss</t>
  </si>
  <si>
    <t>Total Demand Loss</t>
  </si>
  <si>
    <t>Intra State Transmission Loss</t>
  </si>
  <si>
    <t>Inter State Transmission Loss</t>
  </si>
  <si>
    <t>Form 24.2:  Cost of Service: Embedded Cost Method-Class Factors</t>
  </si>
  <si>
    <t>Energy Data</t>
  </si>
  <si>
    <t>Factors</t>
  </si>
  <si>
    <t>Class Load Factor</t>
  </si>
  <si>
    <t>Class Coincidence Factor - Morning</t>
  </si>
  <si>
    <t>Class Coincidence Factor - Evening</t>
  </si>
  <si>
    <t>Commercial Loss - Non-coincident Demand</t>
  </si>
  <si>
    <t>Commercial Loss - Coincident Demand Morning</t>
  </si>
  <si>
    <t>Commercial Loss - Coincident Demand Evening</t>
  </si>
  <si>
    <t>LT Categories</t>
  </si>
  <si>
    <t>HT Categories</t>
  </si>
  <si>
    <t>Form 24.3:  Cost of Service: Embedded Cost Method-Allocation Factors</t>
  </si>
  <si>
    <t>Demand Data</t>
  </si>
  <si>
    <t>Sales</t>
  </si>
  <si>
    <t>Input</t>
  </si>
  <si>
    <t>Non-coincident Demand</t>
  </si>
  <si>
    <t>Coincident Demand - Morning</t>
  </si>
  <si>
    <t>Coincident Demand - Evening</t>
  </si>
  <si>
    <t>Form 24.4:  Cost of Service: Embedded Cost Method-Capacity Allocation</t>
  </si>
  <si>
    <t>Non-Coincident Demand/Contract Demand</t>
  </si>
  <si>
    <t>Non-Coincident Demand/Contract Demand at G-T interface</t>
  </si>
  <si>
    <t>(MW)</t>
  </si>
  <si>
    <t>Demand</t>
  </si>
  <si>
    <t>Energy</t>
  </si>
  <si>
    <t>Intra State Transmission Charges + SLDC Charges</t>
  </si>
  <si>
    <t>Form 24.7:  Cost of Service: Embedded Cost Method-Distribution Cost Allocation</t>
  </si>
  <si>
    <t>Generation Cost</t>
  </si>
  <si>
    <t>Transmission - Inter-State</t>
  </si>
  <si>
    <t>Transmission - Intra-State</t>
  </si>
  <si>
    <t>Distribution</t>
  </si>
  <si>
    <t>Retail Supply</t>
  </si>
  <si>
    <t>Cost Allocation</t>
  </si>
  <si>
    <t>Total Cost</t>
  </si>
  <si>
    <t>CoS</t>
  </si>
  <si>
    <t>Demand - G</t>
  </si>
  <si>
    <t>Demand - T</t>
  </si>
  <si>
    <t>Demand - D</t>
  </si>
  <si>
    <t>Cost</t>
  </si>
  <si>
    <t>Rate Basis - Contracts/ NCP G-T interface</t>
  </si>
  <si>
    <t>Recovery Basis - Energy Sales</t>
  </si>
  <si>
    <t>Rs./kVA/Month</t>
  </si>
  <si>
    <t>Form 24</t>
  </si>
  <si>
    <t>Cost of Service: Embedded Cost Method</t>
  </si>
  <si>
    <t>Form 24.1</t>
  </si>
  <si>
    <t>Form 24.2</t>
  </si>
  <si>
    <t>Form 24.3</t>
  </si>
  <si>
    <t>Form 24.4</t>
  </si>
  <si>
    <t>Form 24.5</t>
  </si>
  <si>
    <t>Form 24.6</t>
  </si>
  <si>
    <t>Form 24.7</t>
  </si>
  <si>
    <t>Form 24.8</t>
  </si>
  <si>
    <t>Cost of Service: Embedded Cost Method-Losses</t>
  </si>
  <si>
    <t>Cost of Service: Embedded Cost Method-Class Factors</t>
  </si>
  <si>
    <t>Cost of Service: Embedded Cost Method-Allocation Factors</t>
  </si>
  <si>
    <t>Cost of Service: Embedded Cost Method-Capacity Allocation</t>
  </si>
  <si>
    <t>Form 25</t>
  </si>
  <si>
    <t>Fixed/Demand Charge</t>
  </si>
  <si>
    <t>Energy Charge</t>
  </si>
  <si>
    <t>Unit</t>
  </si>
  <si>
    <t>Rs./Unit/Month</t>
  </si>
  <si>
    <t>Rs./kWh / Rs./kVAh</t>
  </si>
  <si>
    <t>Year (n+1)-Full Cost Recovery Tariff</t>
  </si>
  <si>
    <t>Year (n+1)-Proposed Tariff</t>
  </si>
  <si>
    <t>No. of consumers</t>
  </si>
  <si>
    <t>Connected Load/Contract Demand</t>
  </si>
  <si>
    <t>Tariff</t>
  </si>
  <si>
    <t>Revenue</t>
  </si>
  <si>
    <t>Fixed/Demand Charges</t>
  </si>
  <si>
    <t>Energy Charges</t>
  </si>
  <si>
    <t>Customer Charges</t>
  </si>
  <si>
    <t>Average Billing Rate</t>
  </si>
  <si>
    <t>FCA</t>
  </si>
  <si>
    <t>Year (n-1)-Approved Tariff</t>
  </si>
  <si>
    <t>Form 25:  Retail Supply Tariff</t>
  </si>
  <si>
    <t>Retail Supply Tariff</t>
  </si>
  <si>
    <t>Cost of Service: Embedded Cost Method-Power Purchase Expenses Allocation</t>
  </si>
  <si>
    <t>Cost of Service: Embedded Cost Method-Transmission and SLDC Charges Allocation</t>
  </si>
  <si>
    <t>Cost of Service: Embedded Cost Method-Distribution Cost Allocation</t>
  </si>
  <si>
    <t>Cost of Service: Embedded Cost Method-Retail Supply Cost Allocation</t>
  </si>
  <si>
    <t>Form 26</t>
  </si>
  <si>
    <t>Revenue from Sale of Power</t>
  </si>
  <si>
    <t>Form 26:  Revenue from Sale of Power at Approved Tariffs-Year (n-1)</t>
  </si>
  <si>
    <t>Form 26:  Revenue from Sale of Power at Current Tariffs-Year (n+1)</t>
  </si>
  <si>
    <t>Form 26:  Revenue from Sale of Power at Proposed Tariffs-Year (n+1)</t>
  </si>
  <si>
    <t>Form 27</t>
  </si>
  <si>
    <t>Revenue Summary</t>
  </si>
  <si>
    <t>Form 27:  Revenue Summary-Year (n+1)</t>
  </si>
  <si>
    <t>Revenue at Current Tariffs</t>
  </si>
  <si>
    <t>Revenue at Proposed Tariffs</t>
  </si>
  <si>
    <t>Form 28</t>
  </si>
  <si>
    <t>Form 29</t>
  </si>
  <si>
    <t>Form 28:  Summary of true-up</t>
  </si>
  <si>
    <t>Previous Year (n-1)</t>
  </si>
  <si>
    <t>Normative claimed in true-up</t>
  </si>
  <si>
    <t>Deviation</t>
  </si>
  <si>
    <t>Reasons for Deviation</t>
  </si>
  <si>
    <t>Controllable</t>
  </si>
  <si>
    <t>Uncontrollable</t>
  </si>
  <si>
    <t>Net Entitlement after sharing of gains/(losses)</t>
  </si>
  <si>
    <t>Expenses side summary</t>
  </si>
  <si>
    <t>Revenue side summary</t>
  </si>
  <si>
    <t>Revenue for true-up</t>
  </si>
  <si>
    <t>Revenue Gap/(Surplus)</t>
  </si>
  <si>
    <t>GoTS Subsidy</t>
  </si>
  <si>
    <t>Revenue Gap/(Surplus) -Year (n+1)</t>
  </si>
  <si>
    <t>Summary of true-up -Year (n-1)</t>
  </si>
  <si>
    <t>Form 29:  Revenue Gap/(Surplus)-Year (n+1)</t>
  </si>
  <si>
    <t>Revenue from Sale of Power at Current Tariffs</t>
  </si>
  <si>
    <t>Revenue from Sale of Power at Proposed Tariffs</t>
  </si>
  <si>
    <t>Licensee should submit the proposed measures to bridge the residual revenue gap, if any, at Proposed Tariffs</t>
  </si>
  <si>
    <t>Residual Revenue Gap/(Surplus) at Proposed Tariffs (1-2-3)</t>
  </si>
  <si>
    <t>Distribution Wire Business</t>
  </si>
  <si>
    <t xml:space="preserve">Distribution Wire Business </t>
  </si>
  <si>
    <t>A) Distribution Wire Business</t>
  </si>
  <si>
    <t>A) Retail Supply Business</t>
  </si>
  <si>
    <t>A) Distribution Wire Business + Retail Supply Business</t>
  </si>
  <si>
    <t>B) Distribution Wire Business</t>
  </si>
  <si>
    <t>C) Retail Supply Business</t>
  </si>
  <si>
    <t>A) Wire Business + Retail Supply Business</t>
  </si>
  <si>
    <t>B) Wire Business</t>
  </si>
  <si>
    <t>C) Retail Supply</t>
  </si>
  <si>
    <t>Distribution Wire Business + Retail Supply Business</t>
  </si>
  <si>
    <t xml:space="preserve">B) Distribution Wire Business </t>
  </si>
  <si>
    <t>Distribution Wheeling Business</t>
  </si>
  <si>
    <t>Distribution Wheeling Business + Retail Supply Business</t>
  </si>
  <si>
    <t>Additional Capitalisation</t>
  </si>
  <si>
    <t>Form 24.8:  Cost of Service: Embedded Cost Method-Retail Supply Cost Allocation</t>
  </si>
  <si>
    <t>Form 24.6:  Cost of Service: Embedded Cost Method-Transmission and SLDC Charges Allocation</t>
  </si>
  <si>
    <t>Form 24.5:  Cost of Service: Embedded Cost Method-Power Purchase Expenses Allocation</t>
  </si>
  <si>
    <t>Category III (A&amp;B)</t>
  </si>
  <si>
    <t>Industrial</t>
  </si>
  <si>
    <t>Category IV (A&amp;B)</t>
  </si>
  <si>
    <t>Cottage Industries &amp; Dhobighats</t>
  </si>
  <si>
    <t>Category V (A&amp;B)</t>
  </si>
  <si>
    <t>Irrigation &amp; Agriculture</t>
  </si>
  <si>
    <t>Category VI (A&amp;B)</t>
  </si>
  <si>
    <t>Local Bodies, Street Lighting &amp; PWS</t>
  </si>
  <si>
    <t>Category VII (A&amp;B)</t>
  </si>
  <si>
    <t>General Purpose</t>
  </si>
  <si>
    <t>Category VIII (A&amp;B)</t>
  </si>
  <si>
    <t>Temporary Supply</t>
  </si>
  <si>
    <t>Category IX</t>
  </si>
  <si>
    <t>Electric Vehicle Charging Stations</t>
  </si>
  <si>
    <t xml:space="preserve">HT-II </t>
  </si>
  <si>
    <t>HT-III</t>
  </si>
  <si>
    <t>Airports, Railways and Bus Stations</t>
  </si>
  <si>
    <t>HT-IV</t>
  </si>
  <si>
    <t>Lift Irrigation &amp; Agriculture and CPWS</t>
  </si>
  <si>
    <t>HT-VI</t>
  </si>
  <si>
    <t>Townships and Residential Colonies</t>
  </si>
  <si>
    <t>RESCOs</t>
  </si>
  <si>
    <t>HT-IX</t>
  </si>
  <si>
    <t>HT-V</t>
  </si>
  <si>
    <t>Railway Traction</t>
  </si>
  <si>
    <t>HT-II</t>
  </si>
  <si>
    <t>Base Year 'n'</t>
  </si>
  <si>
    <t>Base Year 'n' - Estimated</t>
  </si>
  <si>
    <t>Form 9:  Month Wise Energy Availability-Base Year 'n'</t>
  </si>
  <si>
    <t>Base Year 'n' (Estimated)</t>
  </si>
  <si>
    <t>Base Year 'n'-Current Tariff</t>
  </si>
  <si>
    <t>Form 26:  Revenue from Sale of Power at Approved Tariffs-Base Year (n)</t>
  </si>
  <si>
    <t>(Units)</t>
  </si>
  <si>
    <t xml:space="preserve">KTPS-V </t>
  </si>
  <si>
    <t xml:space="preserve">KTPS-VI </t>
  </si>
  <si>
    <t xml:space="preserve">KTPS-VII </t>
  </si>
  <si>
    <t xml:space="preserve">RTS-B </t>
  </si>
  <si>
    <t xml:space="preserve">KTPP-I </t>
  </si>
  <si>
    <t xml:space="preserve">KTPP-II </t>
  </si>
  <si>
    <t xml:space="preserve">BTPS </t>
  </si>
  <si>
    <t xml:space="preserve">YTPS </t>
  </si>
  <si>
    <t xml:space="preserve">PJHES </t>
  </si>
  <si>
    <t xml:space="preserve">Nagarjuna Sagar complex </t>
  </si>
  <si>
    <t xml:space="preserve">SLBHES </t>
  </si>
  <si>
    <t xml:space="preserve">LJHES </t>
  </si>
  <si>
    <t xml:space="preserve">PCHES </t>
  </si>
  <si>
    <t xml:space="preserve">Pochampad II </t>
  </si>
  <si>
    <t xml:space="preserve">Small Hydel </t>
  </si>
  <si>
    <t xml:space="preserve">Mini Hydel </t>
  </si>
  <si>
    <t xml:space="preserve">NTPC Ramagundam Stage I &amp; II </t>
  </si>
  <si>
    <t xml:space="preserve">NTPC Ramagundam Stage III </t>
  </si>
  <si>
    <t xml:space="preserve">NTPC Talcher TPS II </t>
  </si>
  <si>
    <t xml:space="preserve">NTPC Simhadri Stage I </t>
  </si>
  <si>
    <t xml:space="preserve">NTPC Simhadri Stage II </t>
  </si>
  <si>
    <t xml:space="preserve">NTPC Kudgi </t>
  </si>
  <si>
    <t xml:space="preserve">NLC TPS II Stage I </t>
  </si>
  <si>
    <t xml:space="preserve">NLC TPS II Stage II </t>
  </si>
  <si>
    <t xml:space="preserve">NNTPP </t>
  </si>
  <si>
    <t xml:space="preserve">Neyveli new Unit-1 </t>
  </si>
  <si>
    <t xml:space="preserve">Neyveli new Unit-2 </t>
  </si>
  <si>
    <t xml:space="preserve">TSTPP Unit 1 </t>
  </si>
  <si>
    <t xml:space="preserve">NTECL Vallur TPS </t>
  </si>
  <si>
    <t xml:space="preserve">NLC TamilNadu Power Ltd. </t>
  </si>
  <si>
    <t xml:space="preserve">NPC Madras APS </t>
  </si>
  <si>
    <t xml:space="preserve">NPC Kaiga APS Units 1 &amp; 2 </t>
  </si>
  <si>
    <t xml:space="preserve">NPC Kaiga APS Units 3 &amp; 4 </t>
  </si>
  <si>
    <t xml:space="preserve">NPC Kudankulam </t>
  </si>
  <si>
    <t xml:space="preserve">NPC Kudankulam NPP Unit 2 </t>
  </si>
  <si>
    <t xml:space="preserve">JNNSM Phase 1 </t>
  </si>
  <si>
    <t xml:space="preserve">NTPC </t>
  </si>
  <si>
    <t xml:space="preserve">SEIL (LT 1) </t>
  </si>
  <si>
    <t xml:space="preserve">SEIL (LT 2) </t>
  </si>
  <si>
    <t xml:space="preserve">STPP </t>
  </si>
  <si>
    <t xml:space="preserve">CSPDCL </t>
  </si>
  <si>
    <t xml:space="preserve">PTC (MT) </t>
  </si>
  <si>
    <t xml:space="preserve">Biomass </t>
  </si>
  <si>
    <t xml:space="preserve">Bagasse </t>
  </si>
  <si>
    <t xml:space="preserve">Municipal waste </t>
  </si>
  <si>
    <t xml:space="preserve">Industrial waste </t>
  </si>
  <si>
    <t xml:space="preserve">Wind </t>
  </si>
  <si>
    <t xml:space="preserve">Solar </t>
  </si>
  <si>
    <t xml:space="preserve">Solar (JNNSM Phase I) </t>
  </si>
  <si>
    <t xml:space="preserve">Solar (NTPC) </t>
  </si>
  <si>
    <t xml:space="preserve">Solar (SECI) </t>
  </si>
  <si>
    <t>Solar (NTPC, NHPC CPSU)Tr-III 1545 MW</t>
  </si>
  <si>
    <t xml:space="preserve">Solar (PM KUSUM) </t>
  </si>
  <si>
    <t>Solar (NTPC CPSU)Tr-I &amp;II 1692 MW</t>
  </si>
  <si>
    <t xml:space="preserve">Solar (SECI ISTS-IX) </t>
  </si>
  <si>
    <t>TSGENCO</t>
  </si>
  <si>
    <t>NTPC</t>
  </si>
  <si>
    <t>NLC</t>
  </si>
  <si>
    <t>NPC</t>
  </si>
  <si>
    <t>Solar</t>
  </si>
  <si>
    <t>Formula may be changed/ modified based on the Units rate approved for each Category. For example, FC: Rs./ Connection/Month, Rs./kW/Month or Rs./kVAh/Month. EC: Rs./kW or Rs./kVAh etc.</t>
  </si>
  <si>
    <t>In case the bifurcated value is not available (Demand &amp; Energy), the combined value may be provided along with reasons for not availability of the same.</t>
  </si>
  <si>
    <t>Values which are not applicable, may be left blank/ crossed.</t>
  </si>
  <si>
    <t>a.)office and showrooms</t>
  </si>
  <si>
    <t>b.)Temporary erection such as wooden structures</t>
  </si>
  <si>
    <t>c.)Road other than Kutcha roads</t>
  </si>
  <si>
    <t>d.)others</t>
  </si>
  <si>
    <t>Buildings &amp; Civili engineering works</t>
  </si>
  <si>
    <t>Transformer</t>
  </si>
  <si>
    <t>i)Power Transformer</t>
  </si>
  <si>
    <t>ii)Distribution Transformer</t>
  </si>
  <si>
    <t>&lt;100kVA</t>
  </si>
  <si>
    <t>.&gt;=100kVA</t>
  </si>
  <si>
    <t>Switchgear</t>
  </si>
  <si>
    <t>Circuit breaker(33kV S/s)</t>
  </si>
  <si>
    <t>Circuit breaker(V)</t>
  </si>
  <si>
    <t>Isolators</t>
  </si>
  <si>
    <t>Bus couplers</t>
  </si>
  <si>
    <t>Lighting Arrestors</t>
  </si>
  <si>
    <t>Batteries</t>
  </si>
  <si>
    <t>Overhead lines including supports:</t>
  </si>
  <si>
    <t>i)11kV and above</t>
  </si>
  <si>
    <t>ii.)LT Lines</t>
  </si>
  <si>
    <t>Underground lines including joint box and 
disconnected boxes</t>
  </si>
  <si>
    <t>Appendix 4: Tariff Filing Forms (Distribution)</t>
  </si>
  <si>
    <t>Meters</t>
  </si>
  <si>
    <t>Self-propelled vehicles</t>
  </si>
  <si>
    <t>Air conditioning plants:</t>
  </si>
  <si>
    <t>Communication equipment:</t>
  </si>
  <si>
    <t>I.T. equipment</t>
  </si>
  <si>
    <t>Software</t>
  </si>
  <si>
    <t>Any other assets not covered above</t>
  </si>
  <si>
    <t>i.)Static</t>
  </si>
  <si>
    <t>ii)Portable</t>
  </si>
  <si>
    <t>i.)Office furniture and fittings</t>
  </si>
  <si>
    <t>ii.)Office equipment</t>
  </si>
  <si>
    <t>iii.)Internal wiring including fittings and apparatus</t>
  </si>
  <si>
    <t>iv.)Street light fittings</t>
  </si>
  <si>
    <t>i.)Radio and high frequency carrier system</t>
  </si>
  <si>
    <t>ii.)Telephone lines and telephones</t>
  </si>
  <si>
    <t>iii.)Fibre Optic</t>
  </si>
  <si>
    <t>Land held under lease</t>
  </si>
  <si>
    <t>ii)LT Lines</t>
  </si>
  <si>
    <t>Capex &amp; Other Capex</t>
  </si>
  <si>
    <t>REC</t>
  </si>
  <si>
    <t>PFC-RAPDRP(GOI-CPL&amp; IPDS)</t>
  </si>
  <si>
    <t>JICA</t>
  </si>
  <si>
    <t>Govt.Loans</t>
  </si>
  <si>
    <t>PTC FSL(20000350 &amp; 634)</t>
  </si>
  <si>
    <t>IREDA(60, 91 &amp; 95ST)</t>
  </si>
  <si>
    <t>REC-Covid(46715941)</t>
  </si>
  <si>
    <t>REC-LPS(46717181)</t>
  </si>
  <si>
    <t>REC-LPS-RTL(46717771)</t>
  </si>
  <si>
    <t>REC-RBPF(46717584)</t>
  </si>
  <si>
    <t>PFC-Covid(37469001)</t>
  </si>
  <si>
    <t>PFC-LPS(37474001)</t>
  </si>
  <si>
    <t>PFC-RBPF(37475001)</t>
  </si>
  <si>
    <t>Capex Loans</t>
  </si>
  <si>
    <t>Other than Capex loans</t>
  </si>
  <si>
    <t>Intangible Assets</t>
  </si>
  <si>
    <t>Free Hold Land</t>
  </si>
  <si>
    <t>Plant and Equipment</t>
  </si>
  <si>
    <t>a) Plant and Machinery</t>
  </si>
  <si>
    <t>b) Lines and Cable Network</t>
  </si>
  <si>
    <t>c) Meters and Metering equipment</t>
  </si>
  <si>
    <t>Furniture and Fixture</t>
  </si>
  <si>
    <t>Computers and IT Equipment</t>
  </si>
  <si>
    <t>Interest on Staff Loans and Advances</t>
  </si>
  <si>
    <t>Income from Investments</t>
  </si>
  <si>
    <t>Security deposits / Bank Guarantee forfeited</t>
  </si>
  <si>
    <t>Fines/Penalties from Suppliers/Mat Cust.</t>
  </si>
  <si>
    <t>Deferred Revenue Income</t>
  </si>
  <si>
    <t>Interest on Advances to Suppliers/Contractors</t>
  </si>
  <si>
    <t>Other Miscellaneous Income</t>
  </si>
  <si>
    <t>Power Purchase Rebates earned</t>
  </si>
  <si>
    <t>Recoveries from theft of power or malpractices</t>
  </si>
  <si>
    <t>Application Registration Fee</t>
  </si>
  <si>
    <t>Supervision Charges from customers</t>
  </si>
  <si>
    <t>Capacitor Charges</t>
  </si>
  <si>
    <t>Meter Testing / Shifting  Charges</t>
  </si>
  <si>
    <t>Other Miscellaneous Receipts</t>
  </si>
  <si>
    <t>✔</t>
  </si>
  <si>
    <t> Northern Power Distribution Company of Telangana Limited</t>
  </si>
  <si>
    <t>Form 21: Non Tariff Income</t>
  </si>
  <si>
    <t>Reconnection Fee LT &amp; HT</t>
  </si>
  <si>
    <t>INTEREST ON CONSUMER SECURITY DEPOSIT</t>
  </si>
  <si>
    <t>Details (Rs. Cr.)</t>
  </si>
  <si>
    <t>2022-23</t>
  </si>
  <si>
    <t>2023-24</t>
  </si>
  <si>
    <t>2024-25</t>
  </si>
  <si>
    <t>2025-26</t>
  </si>
  <si>
    <t>2026-27</t>
  </si>
  <si>
    <t>2027-28</t>
  </si>
  <si>
    <t>2028-29</t>
  </si>
  <si>
    <t>Opening Balance</t>
  </si>
  <si>
    <t>Additions during the Year</t>
  </si>
  <si>
    <t>Closing Balance</t>
  </si>
  <si>
    <t>Average Balance</t>
  </si>
  <si>
    <t>Interest @ % p.a.</t>
  </si>
  <si>
    <t xml:space="preserve">Interest Cost </t>
  </si>
  <si>
    <t>Form 15.1:  Employee Expenses</t>
  </si>
  <si>
    <t>Form 15.2:  Administration &amp; General Expenses</t>
  </si>
  <si>
    <t>Form 15.3:  Repair &amp; Maintenance Expenses</t>
  </si>
  <si>
    <t>Form 19:  Interest on Working Capital</t>
  </si>
  <si>
    <t xml:space="preserve"> Distribution Wire Business</t>
  </si>
  <si>
    <t>Other Expenses</t>
  </si>
  <si>
    <t>PFC-RBPF(37475006)</t>
  </si>
  <si>
    <t>FY 2024-25</t>
  </si>
  <si>
    <t>FY 24-25</t>
  </si>
  <si>
    <t>Fines/Penalties from Suppliers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</si>
</sst>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 * #,##0.00_ ;_ * \-#,##0.00_ ;_ * &quot;-&quot;??_ ;_ @_ "/>
    <numFmt numFmtId="164" formatCode="_(* #,##0.00_);_(* \(#,##0.00\);_(* &quot;-&quot;??_);_(@_)"/>
    <numFmt numFmtId="165" formatCode="_-* #,##0.00_-;\-* #,##0.00_-;_-* &quot;-&quot;??_-;_-@_-"/>
    <numFmt numFmtId="166" formatCode="0.00_)"/>
    <numFmt numFmtId="167" formatCode="&quot;ß&quot;#,##0.00_);\(&quot;ß&quot;#,##0.00\)"/>
    <numFmt numFmtId="168" formatCode="0.0"/>
    <numFmt numFmtId="169" formatCode="0.0%"/>
  </numFmts>
  <fonts count="3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sz val="10"/>
      <name val="Arial"/>
      <family val="2"/>
    </font>
    <font>
      <sz val="12"/>
      <name val="Tms Rmn"/>
    </font>
    <font>
      <sz val="10"/>
      <name val="Helv"/>
    </font>
    <font>
      <sz val="8"/>
      <name val="Arial"/>
      <family val="2"/>
    </font>
    <font>
      <b/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1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</font>
    <font>
      <sz val="10"/>
      <name val="Arial"/>
      <family val="2"/>
    </font>
    <font>
      <b/>
      <sz val="11"/>
      <name val="Arial"/>
      <family val="2"/>
    </font>
    <font>
      <i/>
      <sz val="11"/>
      <name val="Arial"/>
      <family val="2"/>
    </font>
    <font>
      <sz val="11"/>
      <color indexed="8"/>
      <name val="Arial"/>
      <family val="2"/>
    </font>
    <font>
      <b/>
      <sz val="11"/>
      <color indexed="9"/>
      <name val="Arial"/>
      <family val="2"/>
    </font>
    <font>
      <b/>
      <sz val="18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rgb="FF00610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040C2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name val="Calibri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theme="1"/>
        <bgColor indexed="64"/>
      </patternFill>
    </fill>
  </fills>
  <borders count="31">
    <border>
      <left/>
      <right/>
      <top/>
      <bottom/>
      <diagonal/>
    </border>
    <border>
      <left/>
      <right style="thin">
        <color indexed="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74">
    <xf numFmtId="0" fontId="0" fillId="0" borderId="0"/>
    <xf numFmtId="0" fontId="7" fillId="0" borderId="0" applyNumberFormat="0" applyFill="0" applyBorder="0" applyAlignment="0" applyProtection="0"/>
    <xf numFmtId="0" fontId="8" fillId="0" borderId="1"/>
    <xf numFmtId="0" fontId="8" fillId="0" borderId="1"/>
    <xf numFmtId="38" fontId="9" fillId="2" borderId="0" applyNumberFormat="0" applyBorder="0" applyAlignment="0" applyProtection="0"/>
    <xf numFmtId="0" fontId="10" fillId="0" borderId="2" applyNumberFormat="0" applyAlignment="0" applyProtection="0">
      <alignment horizontal="left" vertical="center"/>
    </xf>
    <xf numFmtId="0" fontId="10" fillId="0" borderId="3">
      <alignment horizontal="left" vertical="center"/>
    </xf>
    <xf numFmtId="10" fontId="9" fillId="3" borderId="4" applyNumberFormat="0" applyBorder="0" applyAlignment="0" applyProtection="0"/>
    <xf numFmtId="37" fontId="11" fillId="0" borderId="0"/>
    <xf numFmtId="166" fontId="12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>
      <alignment vertical="center"/>
    </xf>
    <xf numFmtId="167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6" fillId="0" borderId="0"/>
    <xf numFmtId="0" fontId="14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16" fillId="0" borderId="0"/>
    <xf numFmtId="9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5" fillId="0" borderId="0"/>
    <xf numFmtId="0" fontId="15" fillId="0" borderId="0"/>
    <xf numFmtId="0" fontId="1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5" fillId="0" borderId="0" applyFont="0" applyFill="0" applyBorder="0" applyAlignment="0" applyProtection="0"/>
    <xf numFmtId="164" fontId="1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6" fillId="0" borderId="0" applyBorder="0" applyProtection="0"/>
    <xf numFmtId="167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1" fillId="0" borderId="0"/>
    <xf numFmtId="164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6" fillId="8" borderId="0" applyNumberFormat="0" applyBorder="0" applyAlignment="0" applyProtection="0"/>
  </cellStyleXfs>
  <cellXfs count="521">
    <xf numFmtId="0" fontId="0" fillId="0" borderId="0" xfId="0"/>
    <xf numFmtId="0" fontId="13" fillId="0" borderId="4" xfId="14" applyFont="1" applyBorder="1" applyAlignment="1">
      <alignment horizontal="center" vertical="center"/>
    </xf>
    <xf numFmtId="0" fontId="13" fillId="0" borderId="4" xfId="14" applyFont="1" applyBorder="1">
      <alignment vertical="center"/>
    </xf>
    <xf numFmtId="0" fontId="13" fillId="0" borderId="0" xfId="10" applyFont="1"/>
    <xf numFmtId="0" fontId="13" fillId="0" borderId="0" xfId="10" applyFont="1" applyAlignment="1">
      <alignment vertical="center"/>
    </xf>
    <xf numFmtId="0" fontId="13" fillId="0" borderId="0" xfId="14" applyFont="1">
      <alignment vertical="center"/>
    </xf>
    <xf numFmtId="0" fontId="18" fillId="0" borderId="4" xfId="14" applyFont="1" applyBorder="1" applyAlignment="1">
      <alignment horizontal="center" vertical="center"/>
    </xf>
    <xf numFmtId="0" fontId="18" fillId="0" borderId="4" xfId="14" applyFont="1" applyBorder="1" applyAlignment="1">
      <alignment horizontal="center" vertical="center" wrapText="1"/>
    </xf>
    <xf numFmtId="0" fontId="13" fillId="0" borderId="4" xfId="14" applyFont="1" applyBorder="1" applyAlignment="1">
      <alignment horizontal="left" vertical="center"/>
    </xf>
    <xf numFmtId="0" fontId="13" fillId="5" borderId="4" xfId="14" applyFont="1" applyFill="1" applyBorder="1" applyAlignment="1">
      <alignment horizontal="left" vertical="center"/>
    </xf>
    <xf numFmtId="0" fontId="13" fillId="0" borderId="4" xfId="14" applyFont="1" applyBorder="1" applyAlignment="1">
      <alignment vertical="top" wrapText="1"/>
    </xf>
    <xf numFmtId="0" fontId="18" fillId="0" borderId="4" xfId="14" applyFont="1" applyBorder="1">
      <alignment vertical="center"/>
    </xf>
    <xf numFmtId="0" fontId="13" fillId="0" borderId="4" xfId="10" applyFont="1" applyBorder="1" applyAlignment="1">
      <alignment horizontal="center" vertical="center"/>
    </xf>
    <xf numFmtId="0" fontId="13" fillId="0" borderId="4" xfId="10" applyFont="1" applyBorder="1" applyAlignment="1">
      <alignment horizontal="center" vertical="center" wrapText="1"/>
    </xf>
    <xf numFmtId="0" fontId="18" fillId="0" borderId="4" xfId="10" applyFont="1" applyBorder="1" applyAlignment="1">
      <alignment horizontal="center" vertical="center"/>
    </xf>
    <xf numFmtId="0" fontId="18" fillId="0" borderId="0" xfId="10" applyFont="1" applyAlignment="1">
      <alignment horizontal="left" vertical="center"/>
    </xf>
    <xf numFmtId="0" fontId="18" fillId="0" borderId="0" xfId="10" applyFont="1" applyAlignment="1">
      <alignment horizontal="right" vertical="center"/>
    </xf>
    <xf numFmtId="0" fontId="18" fillId="0" borderId="0" xfId="14" applyFont="1" applyAlignment="1">
      <alignment horizontal="right" vertical="center"/>
    </xf>
    <xf numFmtId="0" fontId="13" fillId="0" borderId="4" xfId="10" applyFont="1" applyBorder="1" applyAlignment="1">
      <alignment vertical="center"/>
    </xf>
    <xf numFmtId="0" fontId="13" fillId="0" borderId="4" xfId="0" applyFont="1" applyBorder="1" applyAlignment="1">
      <alignment vertical="center"/>
    </xf>
    <xf numFmtId="0" fontId="13" fillId="0" borderId="4" xfId="10" applyFont="1" applyBorder="1" applyAlignment="1">
      <alignment horizontal="left" vertical="center"/>
    </xf>
    <xf numFmtId="0" fontId="18" fillId="0" borderId="4" xfId="10" applyFont="1" applyBorder="1" applyAlignment="1">
      <alignment horizontal="left" vertical="center" wrapText="1"/>
    </xf>
    <xf numFmtId="0" fontId="18" fillId="0" borderId="4" xfId="10" applyFont="1" applyBorder="1" applyAlignment="1">
      <alignment horizontal="center" vertical="center" wrapText="1"/>
    </xf>
    <xf numFmtId="0" fontId="18" fillId="0" borderId="4" xfId="10" applyFont="1" applyBorder="1" applyAlignment="1">
      <alignment horizontal="left" vertical="center"/>
    </xf>
    <xf numFmtId="0" fontId="18" fillId="0" borderId="0" xfId="10" applyFont="1" applyAlignment="1">
      <alignment vertical="center"/>
    </xf>
    <xf numFmtId="0" fontId="18" fillId="0" borderId="0" xfId="14" applyFont="1" applyAlignment="1">
      <alignment horizontal="center" vertical="center"/>
    </xf>
    <xf numFmtId="0" fontId="13" fillId="0" borderId="0" xfId="10" applyFont="1" applyAlignment="1">
      <alignment horizontal="center" vertical="center"/>
    </xf>
    <xf numFmtId="0" fontId="18" fillId="0" borderId="0" xfId="10" applyFont="1" applyAlignment="1">
      <alignment horizontal="center" vertical="center"/>
    </xf>
    <xf numFmtId="0" fontId="18" fillId="0" borderId="0" xfId="14" applyFont="1">
      <alignment vertical="center"/>
    </xf>
    <xf numFmtId="0" fontId="13" fillId="0" borderId="4" xfId="10" applyFont="1" applyBorder="1" applyAlignment="1">
      <alignment horizontal="left" vertical="center" wrapText="1"/>
    </xf>
    <xf numFmtId="0" fontId="18" fillId="0" borderId="4" xfId="10" applyFont="1" applyBorder="1" applyAlignment="1">
      <alignment vertical="center"/>
    </xf>
    <xf numFmtId="0" fontId="13" fillId="0" borderId="4" xfId="10" applyFont="1" applyBorder="1" applyAlignment="1">
      <alignment horizontal="right" vertical="center"/>
    </xf>
    <xf numFmtId="0" fontId="18" fillId="0" borderId="0" xfId="10" applyFont="1" applyAlignment="1">
      <alignment horizontal="centerContinuous"/>
    </xf>
    <xf numFmtId="0" fontId="13" fillId="0" borderId="0" xfId="10" applyFont="1" applyAlignment="1">
      <alignment horizontal="centerContinuous"/>
    </xf>
    <xf numFmtId="0" fontId="13" fillId="0" borderId="4" xfId="10" applyFont="1" applyBorder="1"/>
    <xf numFmtId="0" fontId="18" fillId="0" borderId="4" xfId="10" applyFont="1" applyBorder="1"/>
    <xf numFmtId="0" fontId="13" fillId="0" borderId="4" xfId="10" applyFont="1" applyBorder="1" applyAlignment="1">
      <alignment wrapText="1"/>
    </xf>
    <xf numFmtId="0" fontId="13" fillId="0" borderId="0" xfId="10" applyFont="1" applyAlignment="1">
      <alignment horizontal="left" vertical="center"/>
    </xf>
    <xf numFmtId="0" fontId="13" fillId="0" borderId="0" xfId="10" applyFont="1" applyAlignment="1">
      <alignment horizontal="right" vertical="center"/>
    </xf>
    <xf numFmtId="0" fontId="19" fillId="0" borderId="0" xfId="10" applyFont="1" applyAlignment="1">
      <alignment horizontal="left" vertical="center"/>
    </xf>
    <xf numFmtId="0" fontId="19" fillId="0" borderId="0" xfId="10" applyFont="1" applyAlignment="1">
      <alignment vertical="center"/>
    </xf>
    <xf numFmtId="0" fontId="19" fillId="0" borderId="0" xfId="10" applyFont="1" applyAlignment="1">
      <alignment horizontal="center" vertical="center"/>
    </xf>
    <xf numFmtId="0" fontId="13" fillId="0" borderId="4" xfId="10" quotePrefix="1" applyFont="1" applyBorder="1" applyAlignment="1">
      <alignment horizontal="left" vertical="top" wrapText="1"/>
    </xf>
    <xf numFmtId="0" fontId="13" fillId="0" borderId="4" xfId="10" applyFont="1" applyBorder="1" applyAlignment="1">
      <alignment horizontal="left"/>
    </xf>
    <xf numFmtId="0" fontId="18" fillId="0" borderId="4" xfId="10" applyFont="1" applyBorder="1" applyAlignment="1">
      <alignment horizontal="left"/>
    </xf>
    <xf numFmtId="0" fontId="13" fillId="0" borderId="0" xfId="14" applyFont="1" applyAlignment="1">
      <alignment horizontal="center" vertical="center"/>
    </xf>
    <xf numFmtId="0" fontId="13" fillId="0" borderId="4" xfId="10" applyFont="1" applyBorder="1" applyAlignment="1">
      <alignment horizontal="left" vertical="top" wrapText="1"/>
    </xf>
    <xf numFmtId="0" fontId="18" fillId="0" borderId="0" xfId="10" applyFont="1" applyAlignment="1">
      <alignment horizontal="left"/>
    </xf>
    <xf numFmtId="0" fontId="18" fillId="0" borderId="0" xfId="10" applyFont="1" applyAlignment="1">
      <alignment horizontal="right"/>
    </xf>
    <xf numFmtId="0" fontId="18" fillId="0" borderId="0" xfId="10" applyFont="1" applyAlignment="1">
      <alignment horizontal="left" vertical="center" wrapText="1"/>
    </xf>
    <xf numFmtId="0" fontId="18" fillId="0" borderId="0" xfId="10" applyFont="1" applyAlignment="1">
      <alignment horizontal="center" vertical="center" wrapText="1"/>
    </xf>
    <xf numFmtId="0" fontId="13" fillId="0" borderId="7" xfId="10" applyFont="1" applyBorder="1" applyAlignment="1">
      <alignment horizontal="center" vertical="center"/>
    </xf>
    <xf numFmtId="0" fontId="19" fillId="0" borderId="0" xfId="10" applyFont="1" applyAlignment="1">
      <alignment horizontal="right" vertical="center"/>
    </xf>
    <xf numFmtId="0" fontId="13" fillId="0" borderId="0" xfId="10" applyFont="1" applyAlignment="1">
      <alignment horizontal="center"/>
    </xf>
    <xf numFmtId="0" fontId="18" fillId="4" borderId="13" xfId="68" applyFont="1" applyFill="1" applyBorder="1" applyAlignment="1">
      <alignment horizontal="center" vertical="center" wrapText="1"/>
    </xf>
    <xf numFmtId="0" fontId="18" fillId="4" borderId="14" xfId="68" applyFont="1" applyFill="1" applyBorder="1" applyAlignment="1">
      <alignment horizontal="center" vertical="center" wrapText="1"/>
    </xf>
    <xf numFmtId="10" fontId="13" fillId="4" borderId="16" xfId="68" applyNumberFormat="1" applyFont="1" applyFill="1" applyBorder="1" applyAlignment="1">
      <alignment horizontal="center" vertical="center"/>
    </xf>
    <xf numFmtId="0" fontId="13" fillId="4" borderId="5" xfId="68" applyFont="1" applyFill="1" applyBorder="1" applyAlignment="1">
      <alignment horizontal="center" vertical="center"/>
    </xf>
    <xf numFmtId="0" fontId="13" fillId="4" borderId="4" xfId="68" applyFont="1" applyFill="1" applyBorder="1" applyAlignment="1">
      <alignment horizontal="left" vertical="center" wrapText="1"/>
    </xf>
    <xf numFmtId="0" fontId="18" fillId="4" borderId="4" xfId="68" applyFont="1" applyFill="1" applyBorder="1" applyAlignment="1">
      <alignment horizontal="center" vertical="center"/>
    </xf>
    <xf numFmtId="10" fontId="13" fillId="4" borderId="4" xfId="39" applyNumberFormat="1" applyFont="1" applyFill="1" applyBorder="1" applyAlignment="1">
      <alignment horizontal="center" vertical="center"/>
    </xf>
    <xf numFmtId="2" fontId="13" fillId="4" borderId="4" xfId="68" applyNumberFormat="1" applyFont="1" applyFill="1" applyBorder="1" applyAlignment="1">
      <alignment horizontal="center" vertical="center"/>
    </xf>
    <xf numFmtId="0" fontId="13" fillId="4" borderId="4" xfId="68" applyFont="1" applyFill="1" applyBorder="1" applyAlignment="1">
      <alignment horizontal="left" vertical="center"/>
    </xf>
    <xf numFmtId="10" fontId="20" fillId="0" borderId="4" xfId="39" applyNumberFormat="1" applyFont="1" applyFill="1" applyBorder="1" applyAlignment="1">
      <alignment horizontal="center" vertical="center"/>
    </xf>
    <xf numFmtId="0" fontId="13" fillId="4" borderId="12" xfId="68" applyFont="1" applyFill="1" applyBorder="1" applyAlignment="1">
      <alignment horizontal="center" vertical="center"/>
    </xf>
    <xf numFmtId="0" fontId="18" fillId="4" borderId="13" xfId="68" applyFont="1" applyFill="1" applyBorder="1" applyAlignment="1">
      <alignment horizontal="center" vertical="center"/>
    </xf>
    <xf numFmtId="0" fontId="13" fillId="4" borderId="13" xfId="68" applyFont="1" applyFill="1" applyBorder="1" applyAlignment="1">
      <alignment horizontal="center" vertical="center"/>
    </xf>
    <xf numFmtId="0" fontId="18" fillId="0" borderId="6" xfId="14" applyFont="1" applyBorder="1" applyAlignment="1">
      <alignment horizontal="center" vertical="center" wrapText="1"/>
    </xf>
    <xf numFmtId="0" fontId="13" fillId="0" borderId="4" xfId="10" applyFont="1" applyBorder="1" applyAlignment="1">
      <alignment vertical="center" wrapText="1"/>
    </xf>
    <xf numFmtId="0" fontId="13" fillId="0" borderId="9" xfId="14" applyFont="1" applyBorder="1">
      <alignment vertical="center"/>
    </xf>
    <xf numFmtId="0" fontId="18" fillId="0" borderId="4" xfId="10" applyFont="1" applyBorder="1" applyAlignment="1">
      <alignment vertical="center" wrapText="1"/>
    </xf>
    <xf numFmtId="0" fontId="13" fillId="0" borderId="0" xfId="10" applyFont="1" applyAlignment="1">
      <alignment horizontal="centerContinuous" vertical="center"/>
    </xf>
    <xf numFmtId="0" fontId="13" fillId="4" borderId="4" xfId="10" applyFont="1" applyFill="1" applyBorder="1" applyAlignment="1">
      <alignment vertical="center" wrapText="1"/>
    </xf>
    <xf numFmtId="0" fontId="13" fillId="4" borderId="4" xfId="10" applyFont="1" applyFill="1" applyBorder="1" applyAlignment="1">
      <alignment vertical="center"/>
    </xf>
    <xf numFmtId="0" fontId="13" fillId="4" borderId="0" xfId="10" applyFont="1" applyFill="1" applyAlignment="1">
      <alignment vertical="center"/>
    </xf>
    <xf numFmtId="0" fontId="13" fillId="0" borderId="0" xfId="0" applyFont="1" applyAlignment="1">
      <alignment vertical="center"/>
    </xf>
    <xf numFmtId="0" fontId="18" fillId="0" borderId="4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8" fillId="0" borderId="4" xfId="0" applyFont="1" applyBorder="1" applyAlignment="1">
      <alignment vertical="center"/>
    </xf>
    <xf numFmtId="2" fontId="13" fillId="0" borderId="0" xfId="10" applyNumberFormat="1" applyFont="1" applyAlignment="1">
      <alignment vertical="center"/>
    </xf>
    <xf numFmtId="0" fontId="22" fillId="0" borderId="0" xfId="0" applyFont="1" applyAlignment="1">
      <alignment vertical="center"/>
    </xf>
    <xf numFmtId="0" fontId="18" fillId="4" borderId="9" xfId="10" applyFont="1" applyFill="1" applyBorder="1" applyAlignment="1">
      <alignment horizontal="center" vertical="center"/>
    </xf>
    <xf numFmtId="2" fontId="13" fillId="0" borderId="4" xfId="10" applyNumberFormat="1" applyFont="1" applyBorder="1" applyAlignment="1">
      <alignment vertical="center"/>
    </xf>
    <xf numFmtId="0" fontId="21" fillId="0" borderId="0" xfId="10" applyFont="1" applyAlignment="1">
      <alignment vertical="center"/>
    </xf>
    <xf numFmtId="0" fontId="18" fillId="0" borderId="0" xfId="10" applyFont="1" applyAlignment="1">
      <alignment horizontal="centerContinuous" vertical="center"/>
    </xf>
    <xf numFmtId="0" fontId="13" fillId="0" borderId="7" xfId="14" applyFont="1" applyBorder="1" applyAlignment="1">
      <alignment horizontal="center" vertical="center"/>
    </xf>
    <xf numFmtId="0" fontId="13" fillId="0" borderId="4" xfId="14" applyFont="1" applyBorder="1" applyAlignment="1">
      <alignment vertical="top"/>
    </xf>
    <xf numFmtId="0" fontId="18" fillId="0" borderId="0" xfId="14" applyFont="1" applyAlignment="1">
      <alignment horizontal="left" vertical="center" wrapText="1"/>
    </xf>
    <xf numFmtId="0" fontId="13" fillId="0" borderId="0" xfId="14" applyFont="1" applyAlignment="1">
      <alignment horizontal="left" vertical="center"/>
    </xf>
    <xf numFmtId="0" fontId="23" fillId="0" borderId="4" xfId="0" applyFont="1" applyBorder="1" applyAlignment="1">
      <alignment vertical="center"/>
    </xf>
    <xf numFmtId="0" fontId="13" fillId="0" borderId="0" xfId="0" applyFont="1" applyAlignment="1">
      <alignment horizontal="center" vertical="center"/>
    </xf>
    <xf numFmtId="0" fontId="23" fillId="0" borderId="4" xfId="0" applyFont="1" applyBorder="1" applyAlignment="1">
      <alignment vertical="center" wrapText="1"/>
    </xf>
    <xf numFmtId="0" fontId="18" fillId="0" borderId="6" xfId="10" applyFont="1" applyBorder="1" applyAlignment="1">
      <alignment horizontal="center" vertical="center"/>
    </xf>
    <xf numFmtId="0" fontId="24" fillId="0" borderId="4" xfId="0" applyFont="1" applyBorder="1" applyAlignment="1">
      <alignment vertical="center"/>
    </xf>
    <xf numFmtId="0" fontId="24" fillId="0" borderId="4" xfId="0" applyFont="1" applyBorder="1" applyAlignment="1">
      <alignment vertical="center" wrapText="1"/>
    </xf>
    <xf numFmtId="0" fontId="18" fillId="4" borderId="6" xfId="10" applyFont="1" applyFill="1" applyBorder="1" applyAlignment="1">
      <alignment horizontal="left" vertical="center"/>
    </xf>
    <xf numFmtId="0" fontId="18" fillId="0" borderId="8" xfId="14" applyFont="1" applyBorder="1" applyAlignment="1">
      <alignment horizontal="center" vertical="center"/>
    </xf>
    <xf numFmtId="0" fontId="13" fillId="4" borderId="6" xfId="10" applyFont="1" applyFill="1" applyBorder="1" applyAlignment="1">
      <alignment horizontal="center" vertical="center"/>
    </xf>
    <xf numFmtId="0" fontId="13" fillId="0" borderId="6" xfId="10" applyFont="1" applyBorder="1" applyAlignment="1">
      <alignment horizontal="center" vertical="center"/>
    </xf>
    <xf numFmtId="0" fontId="13" fillId="4" borderId="6" xfId="10" applyFont="1" applyFill="1" applyBorder="1" applyAlignment="1">
      <alignment horizontal="left" vertical="center"/>
    </xf>
    <xf numFmtId="0" fontId="13" fillId="4" borderId="4" xfId="10" applyFont="1" applyFill="1" applyBorder="1" applyAlignment="1">
      <alignment horizontal="left" vertical="center"/>
    </xf>
    <xf numFmtId="0" fontId="13" fillId="0" borderId="6" xfId="10" applyFont="1" applyBorder="1" applyAlignment="1">
      <alignment horizontal="left" vertical="center"/>
    </xf>
    <xf numFmtId="0" fontId="13" fillId="4" borderId="4" xfId="10" applyFont="1" applyFill="1" applyBorder="1" applyAlignment="1">
      <alignment horizontal="center" vertical="center"/>
    </xf>
    <xf numFmtId="0" fontId="18" fillId="4" borderId="4" xfId="10" applyFont="1" applyFill="1" applyBorder="1" applyAlignment="1">
      <alignment horizontal="center" vertical="center"/>
    </xf>
    <xf numFmtId="0" fontId="18" fillId="4" borderId="4" xfId="10" applyFont="1" applyFill="1" applyBorder="1" applyAlignment="1">
      <alignment horizontal="left" vertical="center"/>
    </xf>
    <xf numFmtId="0" fontId="18" fillId="0" borderId="8" xfId="14" applyFont="1" applyBorder="1" applyAlignment="1">
      <alignment horizontal="center" vertical="center" wrapText="1"/>
    </xf>
    <xf numFmtId="0" fontId="13" fillId="0" borderId="0" xfId="10" applyFont="1" applyAlignment="1">
      <alignment vertical="center" wrapText="1"/>
    </xf>
    <xf numFmtId="0" fontId="18" fillId="0" borderId="0" xfId="10" applyFont="1" applyAlignment="1">
      <alignment vertical="center" wrapText="1"/>
    </xf>
    <xf numFmtId="0" fontId="18" fillId="0" borderId="0" xfId="0" applyFont="1" applyAlignment="1">
      <alignment horizontal="right" vertical="center"/>
    </xf>
    <xf numFmtId="0" fontId="24" fillId="0" borderId="4" xfId="0" applyFont="1" applyBorder="1" applyAlignment="1">
      <alignment horizontal="center" vertical="center"/>
    </xf>
    <xf numFmtId="0" fontId="23" fillId="0" borderId="4" xfId="0" applyFont="1" applyBorder="1" applyAlignment="1">
      <alignment horizontal="left" vertical="center"/>
    </xf>
    <xf numFmtId="0" fontId="24" fillId="0" borderId="4" xfId="0" applyFont="1" applyBorder="1" applyAlignment="1">
      <alignment horizontal="center" vertical="center" wrapText="1"/>
    </xf>
    <xf numFmtId="0" fontId="13" fillId="0" borderId="4" xfId="10" applyFont="1" applyBorder="1" applyAlignment="1">
      <alignment horizontal="left" vertical="center" indent="1"/>
    </xf>
    <xf numFmtId="0" fontId="18" fillId="0" borderId="4" xfId="0" applyFont="1" applyBorder="1" applyAlignment="1">
      <alignment horizontal="center" vertical="center" wrapText="1"/>
    </xf>
    <xf numFmtId="0" fontId="24" fillId="0" borderId="4" xfId="52" applyFont="1" applyBorder="1" applyAlignment="1">
      <alignment horizontal="center" vertical="center" wrapText="1"/>
    </xf>
    <xf numFmtId="0" fontId="24" fillId="0" borderId="4" xfId="52" applyFont="1" applyBorder="1" applyAlignment="1">
      <alignment horizontal="center" vertical="center"/>
    </xf>
    <xf numFmtId="2" fontId="24" fillId="0" borderId="4" xfId="52" applyNumberFormat="1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8" fillId="0" borderId="4" xfId="14" applyFont="1" applyBorder="1" applyAlignment="1">
      <alignment horizontal="center" vertical="top" wrapText="1"/>
    </xf>
    <xf numFmtId="0" fontId="13" fillId="0" borderId="4" xfId="14" applyFont="1" applyBorder="1" applyAlignment="1">
      <alignment horizontal="center" vertical="top" wrapText="1"/>
    </xf>
    <xf numFmtId="0" fontId="18" fillId="4" borderId="4" xfId="68" applyFont="1" applyFill="1" applyBorder="1" applyAlignment="1">
      <alignment horizontal="center" vertical="center" wrapText="1"/>
    </xf>
    <xf numFmtId="0" fontId="18" fillId="4" borderId="11" xfId="68" applyFont="1" applyFill="1" applyBorder="1" applyAlignment="1">
      <alignment horizontal="center" vertical="center" wrapText="1"/>
    </xf>
    <xf numFmtId="2" fontId="18" fillId="6" borderId="9" xfId="10" applyNumberFormat="1" applyFont="1" applyFill="1" applyBorder="1" applyAlignment="1">
      <alignment horizontal="center" vertical="center"/>
    </xf>
    <xf numFmtId="2" fontId="18" fillId="6" borderId="4" xfId="10" applyNumberFormat="1" applyFont="1" applyFill="1" applyBorder="1" applyAlignment="1">
      <alignment vertical="center"/>
    </xf>
    <xf numFmtId="2" fontId="18" fillId="0" borderId="4" xfId="14" applyNumberFormat="1" applyFont="1" applyBorder="1" applyAlignment="1">
      <alignment horizontal="center" vertical="center" wrapText="1"/>
    </xf>
    <xf numFmtId="9" fontId="18" fillId="6" borderId="4" xfId="72" applyFont="1" applyFill="1" applyBorder="1" applyAlignment="1">
      <alignment vertical="center"/>
    </xf>
    <xf numFmtId="9" fontId="13" fillId="0" borderId="4" xfId="72" applyFont="1" applyBorder="1" applyAlignment="1">
      <alignment vertical="center"/>
    </xf>
    <xf numFmtId="2" fontId="18" fillId="0" borderId="4" xfId="0" applyNumberFormat="1" applyFont="1" applyBorder="1" applyAlignment="1">
      <alignment vertical="center"/>
    </xf>
    <xf numFmtId="2" fontId="18" fillId="6" borderId="4" xfId="0" applyNumberFormat="1" applyFont="1" applyFill="1" applyBorder="1" applyAlignment="1">
      <alignment vertical="center"/>
    </xf>
    <xf numFmtId="2" fontId="13" fillId="0" borderId="4" xfId="0" applyNumberFormat="1" applyFont="1" applyBorder="1" applyAlignment="1">
      <alignment vertical="center"/>
    </xf>
    <xf numFmtId="0" fontId="13" fillId="6" borderId="4" xfId="0" applyFont="1" applyFill="1" applyBorder="1" applyAlignment="1">
      <alignment vertical="center"/>
    </xf>
    <xf numFmtId="2" fontId="13" fillId="6" borderId="4" xfId="0" applyNumberFormat="1" applyFont="1" applyFill="1" applyBorder="1" applyAlignment="1">
      <alignment vertical="center"/>
    </xf>
    <xf numFmtId="0" fontId="18" fillId="6" borderId="4" xfId="0" applyFont="1" applyFill="1" applyBorder="1" applyAlignment="1">
      <alignment vertical="center"/>
    </xf>
    <xf numFmtId="2" fontId="18" fillId="0" borderId="0" xfId="10" applyNumberFormat="1" applyFont="1" applyAlignment="1">
      <alignment vertical="center"/>
    </xf>
    <xf numFmtId="2" fontId="13" fillId="0" borderId="4" xfId="14" applyNumberFormat="1" applyFont="1" applyBorder="1">
      <alignment vertical="center"/>
    </xf>
    <xf numFmtId="2" fontId="13" fillId="0" borderId="4" xfId="10" applyNumberFormat="1" applyFont="1" applyBorder="1" applyAlignment="1">
      <alignment horizontal="right" vertical="center"/>
    </xf>
    <xf numFmtId="2" fontId="13" fillId="6" borderId="4" xfId="10" applyNumberFormat="1" applyFont="1" applyFill="1" applyBorder="1" applyAlignment="1">
      <alignment horizontal="right" vertical="center"/>
    </xf>
    <xf numFmtId="2" fontId="18" fillId="6" borderId="4" xfId="10" applyNumberFormat="1" applyFont="1" applyFill="1" applyBorder="1" applyAlignment="1">
      <alignment horizontal="right" vertical="center"/>
    </xf>
    <xf numFmtId="2" fontId="18" fillId="6" borderId="4" xfId="14" applyNumberFormat="1" applyFont="1" applyFill="1" applyBorder="1">
      <alignment vertical="center"/>
    </xf>
    <xf numFmtId="2" fontId="13" fillId="6" borderId="4" xfId="14" applyNumberFormat="1" applyFont="1" applyFill="1" applyBorder="1">
      <alignment vertical="center"/>
    </xf>
    <xf numFmtId="2" fontId="13" fillId="6" borderId="4" xfId="10" applyNumberFormat="1" applyFont="1" applyFill="1" applyBorder="1" applyAlignment="1">
      <alignment vertical="center"/>
    </xf>
    <xf numFmtId="2" fontId="13" fillId="0" borderId="4" xfId="10" applyNumberFormat="1" applyFont="1" applyBorder="1" applyAlignment="1">
      <alignment horizontal="center" vertical="center" wrapText="1"/>
    </xf>
    <xf numFmtId="2" fontId="13" fillId="6" borderId="4" xfId="10" applyNumberFormat="1" applyFont="1" applyFill="1" applyBorder="1" applyAlignment="1">
      <alignment horizontal="center" vertical="center" wrapText="1"/>
    </xf>
    <xf numFmtId="2" fontId="18" fillId="6" borderId="13" xfId="19" applyNumberFormat="1" applyFont="1" applyFill="1" applyBorder="1" applyAlignment="1">
      <alignment horizontal="center" vertical="center"/>
    </xf>
    <xf numFmtId="2" fontId="18" fillId="6" borderId="9" xfId="14" applyNumberFormat="1" applyFont="1" applyFill="1" applyBorder="1">
      <alignment vertical="center"/>
    </xf>
    <xf numFmtId="2" fontId="13" fillId="6" borderId="4" xfId="71" applyNumberFormat="1" applyFont="1" applyFill="1" applyBorder="1" applyAlignment="1">
      <alignment vertical="center"/>
    </xf>
    <xf numFmtId="2" fontId="13" fillId="0" borderId="4" xfId="71" applyNumberFormat="1" applyFont="1" applyFill="1" applyBorder="1" applyAlignment="1">
      <alignment vertical="center"/>
    </xf>
    <xf numFmtId="2" fontId="13" fillId="0" borderId="4" xfId="10" applyNumberFormat="1" applyFont="1" applyBorder="1" applyAlignment="1">
      <alignment horizontal="left" vertical="center"/>
    </xf>
    <xf numFmtId="2" fontId="18" fillId="0" borderId="4" xfId="10" applyNumberFormat="1" applyFont="1" applyBorder="1" applyAlignment="1">
      <alignment horizontal="right" vertical="center"/>
    </xf>
    <xf numFmtId="2" fontId="18" fillId="6" borderId="4" xfId="14" applyNumberFormat="1" applyFont="1" applyFill="1" applyBorder="1" applyAlignment="1">
      <alignment horizontal="right" vertical="center"/>
    </xf>
    <xf numFmtId="2" fontId="13" fillId="0" borderId="0" xfId="10" applyNumberFormat="1" applyFont="1" applyAlignment="1">
      <alignment horizontal="right" vertical="center"/>
    </xf>
    <xf numFmtId="2" fontId="18" fillId="0" borderId="0" xfId="10" applyNumberFormat="1" applyFont="1" applyAlignment="1">
      <alignment horizontal="right" vertical="center"/>
    </xf>
    <xf numFmtId="0" fontId="18" fillId="0" borderId="0" xfId="10" applyFont="1"/>
    <xf numFmtId="0" fontId="18" fillId="0" borderId="0" xfId="14" applyFont="1" applyAlignment="1">
      <alignment horizontal="left" vertical="center"/>
    </xf>
    <xf numFmtId="10" fontId="13" fillId="4" borderId="4" xfId="68" applyNumberFormat="1" applyFont="1" applyFill="1" applyBorder="1" applyAlignment="1">
      <alignment horizontal="center" vertical="center"/>
    </xf>
    <xf numFmtId="2" fontId="18" fillId="6" borderId="14" xfId="19" applyNumberFormat="1" applyFont="1" applyFill="1" applyBorder="1" applyAlignment="1">
      <alignment horizontal="center" vertical="center"/>
    </xf>
    <xf numFmtId="2" fontId="13" fillId="0" borderId="4" xfId="14" applyNumberFormat="1" applyFont="1" applyBorder="1" applyAlignment="1">
      <alignment horizontal="right" vertical="center"/>
    </xf>
    <xf numFmtId="0" fontId="18" fillId="0" borderId="0" xfId="0" applyFont="1" applyAlignment="1">
      <alignment vertical="center"/>
    </xf>
    <xf numFmtId="0" fontId="18" fillId="4" borderId="6" xfId="10" applyFont="1" applyFill="1" applyBorder="1" applyAlignment="1">
      <alignment horizontal="center" vertical="center"/>
    </xf>
    <xf numFmtId="0" fontId="13" fillId="0" borderId="9" xfId="10" applyFont="1" applyBorder="1" applyAlignment="1">
      <alignment vertical="center"/>
    </xf>
    <xf numFmtId="0" fontId="13" fillId="0" borderId="4" xfId="0" applyFont="1" applyBorder="1" applyAlignment="1">
      <alignment horizontal="left" vertical="center"/>
    </xf>
    <xf numFmtId="2" fontId="13" fillId="4" borderId="4" xfId="10" applyNumberFormat="1" applyFont="1" applyFill="1" applyBorder="1" applyAlignment="1">
      <alignment horizontal="center" vertical="center"/>
    </xf>
    <xf numFmtId="2" fontId="13" fillId="0" borderId="4" xfId="10" applyNumberFormat="1" applyFont="1" applyBorder="1" applyAlignment="1">
      <alignment horizontal="center" vertical="center"/>
    </xf>
    <xf numFmtId="0" fontId="13" fillId="0" borderId="0" xfId="10" applyFont="1" applyBorder="1" applyAlignment="1">
      <alignment vertical="center"/>
    </xf>
    <xf numFmtId="0" fontId="13" fillId="4" borderId="9" xfId="10" applyFont="1" applyFill="1" applyBorder="1" applyAlignment="1">
      <alignment horizontal="left" vertical="center"/>
    </xf>
    <xf numFmtId="0" fontId="13" fillId="0" borderId="9" xfId="10" applyFont="1" applyBorder="1" applyAlignment="1">
      <alignment horizontal="left" vertical="center"/>
    </xf>
    <xf numFmtId="2" fontId="13" fillId="0" borderId="4" xfId="0" applyNumberFormat="1" applyFont="1" applyFill="1" applyBorder="1" applyAlignment="1">
      <alignment vertical="center"/>
    </xf>
    <xf numFmtId="0" fontId="13" fillId="7" borderId="0" xfId="10" applyFont="1" applyFill="1" applyAlignment="1">
      <alignment horizontal="center" vertical="center"/>
    </xf>
    <xf numFmtId="0" fontId="13" fillId="7" borderId="0" xfId="0" applyFont="1" applyFill="1" applyAlignment="1">
      <alignment vertical="center"/>
    </xf>
    <xf numFmtId="0" fontId="13" fillId="0" borderId="0" xfId="10" applyFont="1" applyFill="1" applyAlignment="1">
      <alignment vertical="center"/>
    </xf>
    <xf numFmtId="0" fontId="13" fillId="0" borderId="0" xfId="0" applyFont="1" applyFill="1" applyAlignment="1">
      <alignment vertical="center"/>
    </xf>
    <xf numFmtId="10" fontId="13" fillId="0" borderId="4" xfId="0" applyNumberFormat="1" applyFont="1" applyBorder="1" applyAlignment="1">
      <alignment vertical="center"/>
    </xf>
    <xf numFmtId="10" fontId="18" fillId="6" borderId="4" xfId="0" applyNumberFormat="1" applyFont="1" applyFill="1" applyBorder="1" applyAlignment="1">
      <alignment vertical="center"/>
    </xf>
    <xf numFmtId="0" fontId="18" fillId="0" borderId="0" xfId="10" applyFont="1" applyFill="1" applyAlignment="1">
      <alignment vertical="center"/>
    </xf>
    <xf numFmtId="0" fontId="18" fillId="0" borderId="0" xfId="10" applyFont="1" applyFill="1" applyAlignment="1">
      <alignment horizontal="center" vertical="center"/>
    </xf>
    <xf numFmtId="0" fontId="13" fillId="4" borderId="27" xfId="68" applyFont="1" applyFill="1" applyBorder="1" applyAlignment="1">
      <alignment horizontal="center" vertical="center"/>
    </xf>
    <xf numFmtId="0" fontId="18" fillId="4" borderId="9" xfId="68" applyFont="1" applyFill="1" applyBorder="1" applyAlignment="1">
      <alignment horizontal="center" vertical="center"/>
    </xf>
    <xf numFmtId="0" fontId="13" fillId="0" borderId="4" xfId="0" applyFont="1" applyBorder="1" applyAlignment="1">
      <alignment horizontal="justify" vertical="center" wrapText="1"/>
    </xf>
    <xf numFmtId="0" fontId="13" fillId="4" borderId="29" xfId="68" applyFont="1" applyFill="1" applyBorder="1" applyAlignment="1">
      <alignment horizontal="center" vertical="center"/>
    </xf>
    <xf numFmtId="0" fontId="18" fillId="4" borderId="4" xfId="68" applyFont="1" applyFill="1" applyBorder="1" applyAlignment="1">
      <alignment horizontal="left" vertical="center" wrapText="1"/>
    </xf>
    <xf numFmtId="0" fontId="18" fillId="4" borderId="4" xfId="68" applyFont="1" applyFill="1" applyBorder="1" applyAlignment="1">
      <alignment horizontal="left" vertical="center"/>
    </xf>
    <xf numFmtId="2" fontId="18" fillId="4" borderId="4" xfId="68" applyNumberFormat="1" applyFont="1" applyFill="1" applyBorder="1" applyAlignment="1">
      <alignment horizontal="center" vertical="center"/>
    </xf>
    <xf numFmtId="0" fontId="18" fillId="4" borderId="8" xfId="68" applyFont="1" applyFill="1" applyBorder="1" applyAlignment="1">
      <alignment horizontal="left" vertical="center" wrapText="1"/>
    </xf>
    <xf numFmtId="0" fontId="18" fillId="0" borderId="4" xfId="0" applyFont="1" applyBorder="1" applyAlignment="1">
      <alignment horizontal="justify" vertical="center" wrapText="1"/>
    </xf>
    <xf numFmtId="0" fontId="18" fillId="4" borderId="7" xfId="68" applyFont="1" applyFill="1" applyBorder="1" applyAlignment="1">
      <alignment horizontal="center" vertical="center"/>
    </xf>
    <xf numFmtId="10" fontId="13" fillId="4" borderId="7" xfId="68" applyNumberFormat="1" applyFont="1" applyFill="1" applyBorder="1" applyAlignment="1">
      <alignment horizontal="center" vertical="center"/>
    </xf>
    <xf numFmtId="10" fontId="18" fillId="4" borderId="4" xfId="39" applyNumberFormat="1" applyFont="1" applyFill="1" applyBorder="1" applyAlignment="1">
      <alignment horizontal="center" vertical="center"/>
    </xf>
    <xf numFmtId="2" fontId="13" fillId="0" borderId="4" xfId="14" applyNumberFormat="1" applyFont="1" applyBorder="1" applyAlignment="1">
      <alignment horizontal="center" vertical="center"/>
    </xf>
    <xf numFmtId="2" fontId="18" fillId="6" borderId="9" xfId="14" applyNumberFormat="1" applyFont="1" applyFill="1" applyBorder="1" applyAlignment="1">
      <alignment horizontal="center" vertical="center"/>
    </xf>
    <xf numFmtId="2" fontId="18" fillId="6" borderId="4" xfId="14" applyNumberFormat="1" applyFont="1" applyFill="1" applyBorder="1" applyAlignment="1">
      <alignment horizontal="center" vertical="center"/>
    </xf>
    <xf numFmtId="2" fontId="13" fillId="0" borderId="0" xfId="14" applyNumberFormat="1" applyFont="1">
      <alignment vertical="center"/>
    </xf>
    <xf numFmtId="2" fontId="18" fillId="0" borderId="0" xfId="14" applyNumberFormat="1" applyFont="1" applyAlignment="1">
      <alignment horizontal="center" vertical="center"/>
    </xf>
    <xf numFmtId="10" fontId="13" fillId="6" borderId="4" xfId="72" applyNumberFormat="1" applyFont="1" applyFill="1" applyBorder="1" applyAlignment="1">
      <alignment vertical="center"/>
    </xf>
    <xf numFmtId="2" fontId="18" fillId="6" borderId="4" xfId="10" applyNumberFormat="1" applyFont="1" applyFill="1" applyBorder="1" applyAlignment="1">
      <alignment horizontal="center" vertical="center"/>
    </xf>
    <xf numFmtId="0" fontId="13" fillId="0" borderId="4" xfId="10" applyFont="1" applyBorder="1" applyAlignment="1">
      <alignment horizontal="center" vertical="center"/>
    </xf>
    <xf numFmtId="0" fontId="13" fillId="0" borderId="4" xfId="10" applyFont="1" applyBorder="1" applyAlignment="1">
      <alignment vertical="center"/>
    </xf>
    <xf numFmtId="1" fontId="13" fillId="0" borderId="0" xfId="10" applyNumberFormat="1" applyFont="1"/>
    <xf numFmtId="1" fontId="13" fillId="0" borderId="4" xfId="10" applyNumberFormat="1" applyFont="1" applyBorder="1" applyAlignment="1">
      <alignment horizontal="center" vertical="center"/>
    </xf>
    <xf numFmtId="0" fontId="13" fillId="7" borderId="4" xfId="10" applyFont="1" applyFill="1" applyBorder="1" applyAlignment="1">
      <alignment horizontal="center" vertical="center" wrapText="1"/>
    </xf>
    <xf numFmtId="0" fontId="13" fillId="7" borderId="4" xfId="10" applyFont="1" applyFill="1" applyBorder="1" applyAlignment="1">
      <alignment horizontal="left" vertical="center"/>
    </xf>
    <xf numFmtId="2" fontId="13" fillId="6" borderId="4" xfId="10" applyNumberFormat="1" applyFont="1" applyFill="1" applyBorder="1" applyAlignment="1">
      <alignment horizontal="center" vertical="center"/>
    </xf>
    <xf numFmtId="2" fontId="13" fillId="0" borderId="4" xfId="0" applyNumberFormat="1" applyFont="1" applyBorder="1" applyAlignment="1">
      <alignment horizontal="center" vertical="center"/>
    </xf>
    <xf numFmtId="2" fontId="13" fillId="6" borderId="4" xfId="0" applyNumberFormat="1" applyFont="1" applyFill="1" applyBorder="1" applyAlignment="1">
      <alignment horizontal="center" vertical="center"/>
    </xf>
    <xf numFmtId="2" fontId="18" fillId="6" borderId="4" xfId="0" applyNumberFormat="1" applyFont="1" applyFill="1" applyBorder="1" applyAlignment="1">
      <alignment horizontal="center" vertical="center"/>
    </xf>
    <xf numFmtId="0" fontId="13" fillId="0" borderId="4" xfId="10" applyFont="1" applyBorder="1" applyAlignment="1">
      <alignment horizontal="center" vertical="center"/>
    </xf>
    <xf numFmtId="0" fontId="13" fillId="0" borderId="4" xfId="10" applyFont="1" applyBorder="1" applyAlignment="1">
      <alignment vertical="center"/>
    </xf>
    <xf numFmtId="0" fontId="13" fillId="0" borderId="4" xfId="10" applyFont="1" applyBorder="1" applyAlignment="1">
      <alignment horizontal="center" vertical="center"/>
    </xf>
    <xf numFmtId="0" fontId="13" fillId="0" borderId="4" xfId="10" applyFont="1" applyBorder="1" applyAlignment="1">
      <alignment vertical="center"/>
    </xf>
    <xf numFmtId="0" fontId="13" fillId="0" borderId="4" xfId="10" applyFont="1" applyBorder="1" applyAlignment="1">
      <alignment vertical="center"/>
    </xf>
    <xf numFmtId="0" fontId="18" fillId="4" borderId="4" xfId="68" applyFont="1" applyFill="1" applyBorder="1" applyAlignment="1">
      <alignment horizontal="center" vertical="center" wrapText="1"/>
    </xf>
    <xf numFmtId="0" fontId="18" fillId="4" borderId="13" xfId="68" applyFont="1" applyFill="1" applyBorder="1" applyAlignment="1">
      <alignment horizontal="center" vertical="center" wrapText="1"/>
    </xf>
    <xf numFmtId="0" fontId="18" fillId="4" borderId="11" xfId="68" applyFont="1" applyFill="1" applyBorder="1" applyAlignment="1">
      <alignment horizontal="center" vertical="center" wrapText="1"/>
    </xf>
    <xf numFmtId="0" fontId="18" fillId="4" borderId="16" xfId="68" applyFont="1" applyFill="1" applyBorder="1" applyAlignment="1">
      <alignment horizontal="center" vertical="center"/>
    </xf>
    <xf numFmtId="1" fontId="27" fillId="0" borderId="30" xfId="73" applyNumberFormat="1" applyFont="1" applyFill="1" applyBorder="1" applyAlignment="1">
      <alignment vertical="center"/>
    </xf>
    <xf numFmtId="1" fontId="28" fillId="0" borderId="30" xfId="73" applyNumberFormat="1" applyFont="1" applyFill="1" applyBorder="1" applyAlignment="1">
      <alignment vertical="center"/>
    </xf>
    <xf numFmtId="9" fontId="13" fillId="0" borderId="4" xfId="10" applyNumberFormat="1" applyFont="1" applyBorder="1" applyAlignment="1">
      <alignment horizontal="right" vertical="center"/>
    </xf>
    <xf numFmtId="2" fontId="13" fillId="0" borderId="0" xfId="10" applyNumberFormat="1" applyFont="1"/>
    <xf numFmtId="10" fontId="13" fillId="0" borderId="0" xfId="72" applyNumberFormat="1" applyFont="1"/>
    <xf numFmtId="0" fontId="18" fillId="0" borderId="4" xfId="14" applyFont="1" applyBorder="1" applyAlignment="1">
      <alignment horizontal="center" vertical="center" wrapText="1"/>
    </xf>
    <xf numFmtId="0" fontId="13" fillId="0" borderId="4" xfId="10" applyFont="1" applyBorder="1" applyAlignment="1">
      <alignment horizontal="center" vertical="center" wrapText="1"/>
    </xf>
    <xf numFmtId="0" fontId="13" fillId="0" borderId="4" xfId="10" applyFont="1" applyBorder="1" applyAlignment="1">
      <alignment horizontal="center" vertical="center"/>
    </xf>
    <xf numFmtId="0" fontId="6" fillId="4" borderId="5" xfId="10" applyNumberFormat="1" applyFont="1" applyFill="1" applyBorder="1" applyAlignment="1">
      <alignment horizontal="left" vertical="center"/>
    </xf>
    <xf numFmtId="0" fontId="0" fillId="0" borderId="5" xfId="0" applyNumberFormat="1" applyBorder="1" applyAlignment="1">
      <alignment horizontal="left" vertical="center"/>
    </xf>
    <xf numFmtId="0" fontId="6" fillId="0" borderId="5" xfId="10" applyNumberFormat="1" applyFont="1" applyBorder="1" applyAlignment="1">
      <alignment horizontal="left" vertical="center"/>
    </xf>
    <xf numFmtId="0" fontId="13" fillId="0" borderId="9" xfId="14" applyFont="1" applyBorder="1" applyAlignment="1">
      <alignment horizontal="center" vertical="center"/>
    </xf>
    <xf numFmtId="0" fontId="13" fillId="7" borderId="4" xfId="10" applyFont="1" applyFill="1" applyBorder="1" applyAlignment="1">
      <alignment vertical="center" wrapText="1"/>
    </xf>
    <xf numFmtId="3" fontId="13" fillId="0" borderId="4" xfId="10" applyNumberFormat="1" applyFont="1" applyBorder="1" applyAlignment="1">
      <alignment horizontal="center" vertical="center" wrapText="1"/>
    </xf>
    <xf numFmtId="3" fontId="13" fillId="0" borderId="4" xfId="14" applyNumberFormat="1" applyFont="1" applyBorder="1" applyAlignment="1">
      <alignment horizontal="center" vertical="center"/>
    </xf>
    <xf numFmtId="3" fontId="13" fillId="0" borderId="4" xfId="10" applyNumberFormat="1" applyFont="1" applyBorder="1" applyAlignment="1">
      <alignment horizontal="center" vertical="center"/>
    </xf>
    <xf numFmtId="1" fontId="28" fillId="9" borderId="30" xfId="73" applyNumberFormat="1" applyFont="1" applyFill="1" applyBorder="1" applyAlignment="1">
      <alignment vertical="center"/>
    </xf>
    <xf numFmtId="0" fontId="18" fillId="9" borderId="4" xfId="68" applyFont="1" applyFill="1" applyBorder="1" applyAlignment="1">
      <alignment horizontal="center" vertical="center"/>
    </xf>
    <xf numFmtId="10" fontId="13" fillId="9" borderId="4" xfId="39" applyNumberFormat="1" applyFont="1" applyFill="1" applyBorder="1" applyAlignment="1">
      <alignment horizontal="center" vertical="center"/>
    </xf>
    <xf numFmtId="4" fontId="13" fillId="0" borderId="4" xfId="14" applyNumberFormat="1" applyFont="1" applyBorder="1">
      <alignment vertical="center"/>
    </xf>
    <xf numFmtId="4" fontId="13" fillId="0" borderId="4" xfId="10" applyNumberFormat="1" applyFont="1" applyBorder="1" applyAlignment="1">
      <alignment horizontal="right"/>
    </xf>
    <xf numFmtId="4" fontId="13" fillId="0" borderId="4" xfId="14" applyNumberFormat="1" applyFont="1" applyBorder="1" applyAlignment="1">
      <alignment horizontal="right" vertical="center"/>
    </xf>
    <xf numFmtId="2" fontId="18" fillId="6" borderId="4" xfId="10" applyNumberFormat="1" applyFont="1" applyFill="1" applyBorder="1" applyAlignment="1">
      <alignment horizontal="right"/>
    </xf>
    <xf numFmtId="2" fontId="13" fillId="0" borderId="4" xfId="10" applyNumberFormat="1" applyFont="1" applyBorder="1" applyAlignment="1">
      <alignment horizontal="right"/>
    </xf>
    <xf numFmtId="0" fontId="6" fillId="0" borderId="4" xfId="10" applyBorder="1" applyAlignment="1">
      <alignment horizontal="left" vertical="center"/>
    </xf>
    <xf numFmtId="168" fontId="18" fillId="6" borderId="9" xfId="14" applyNumberFormat="1" applyFont="1" applyFill="1" applyBorder="1" applyAlignment="1">
      <alignment horizontal="center" vertical="center"/>
    </xf>
    <xf numFmtId="9" fontId="13" fillId="6" borderId="4" xfId="14" applyNumberFormat="1" applyFont="1" applyFill="1" applyBorder="1">
      <alignment vertical="center"/>
    </xf>
    <xf numFmtId="2" fontId="13" fillId="5" borderId="4" xfId="14" applyNumberFormat="1" applyFont="1" applyFill="1" applyBorder="1">
      <alignment vertical="center"/>
    </xf>
    <xf numFmtId="9" fontId="13" fillId="0" borderId="4" xfId="14" applyNumberFormat="1" applyFont="1" applyFill="1" applyBorder="1">
      <alignment vertical="center"/>
    </xf>
    <xf numFmtId="2" fontId="13" fillId="0" borderId="4" xfId="14" applyNumberFormat="1" applyFont="1" applyFill="1" applyBorder="1">
      <alignment vertical="center"/>
    </xf>
    <xf numFmtId="10" fontId="13" fillId="6" borderId="4" xfId="14" applyNumberFormat="1" applyFont="1" applyFill="1" applyBorder="1">
      <alignment vertical="center"/>
    </xf>
    <xf numFmtId="0" fontId="13" fillId="0" borderId="4" xfId="14" applyFont="1" applyFill="1" applyBorder="1" applyAlignment="1">
      <alignment horizontal="center" vertical="center"/>
    </xf>
    <xf numFmtId="0" fontId="13" fillId="0" borderId="4" xfId="14" applyFont="1" applyFill="1" applyBorder="1" applyAlignment="1">
      <alignment vertical="top" wrapText="1"/>
    </xf>
    <xf numFmtId="0" fontId="13" fillId="0" borderId="4" xfId="14" applyFont="1" applyFill="1" applyBorder="1">
      <alignment vertical="center"/>
    </xf>
    <xf numFmtId="0" fontId="29" fillId="0" borderId="4" xfId="0" applyFont="1" applyBorder="1" applyAlignment="1">
      <alignment horizontal="center"/>
    </xf>
    <xf numFmtId="1" fontId="18" fillId="6" borderId="4" xfId="10" applyNumberFormat="1" applyFont="1" applyFill="1" applyBorder="1" applyAlignment="1">
      <alignment horizontal="right" vertical="center"/>
    </xf>
    <xf numFmtId="0" fontId="13" fillId="0" borderId="5" xfId="68" applyFont="1" applyFill="1" applyBorder="1" applyAlignment="1">
      <alignment horizontal="center" vertical="center"/>
    </xf>
    <xf numFmtId="0" fontId="18" fillId="0" borderId="4" xfId="68" applyFont="1" applyFill="1" applyBorder="1" applyAlignment="1">
      <alignment horizontal="center" vertical="center"/>
    </xf>
    <xf numFmtId="10" fontId="13" fillId="0" borderId="4" xfId="39" applyNumberFormat="1" applyFont="1" applyFill="1" applyBorder="1" applyAlignment="1">
      <alignment horizontal="center" vertical="center"/>
    </xf>
    <xf numFmtId="2" fontId="13" fillId="0" borderId="4" xfId="68" applyNumberFormat="1" applyFont="1" applyFill="1" applyBorder="1" applyAlignment="1">
      <alignment horizontal="center" vertical="center"/>
    </xf>
    <xf numFmtId="0" fontId="18" fillId="0" borderId="4" xfId="14" applyFont="1" applyBorder="1" applyAlignment="1">
      <alignment horizontal="center" vertical="center" wrapText="1"/>
    </xf>
    <xf numFmtId="0" fontId="18" fillId="0" borderId="4" xfId="14" applyFont="1" applyBorder="1" applyAlignment="1">
      <alignment horizontal="center" vertical="center"/>
    </xf>
    <xf numFmtId="2" fontId="13" fillId="10" borderId="4" xfId="14" applyNumberFormat="1" applyFont="1" applyFill="1" applyBorder="1" applyAlignment="1">
      <alignment horizontal="right" vertical="center"/>
    </xf>
    <xf numFmtId="1" fontId="13" fillId="0" borderId="4" xfId="14" applyNumberFormat="1" applyFont="1" applyBorder="1" applyAlignment="1">
      <alignment horizontal="right" vertical="center"/>
    </xf>
    <xf numFmtId="3" fontId="13" fillId="0" borderId="4" xfId="14" applyNumberFormat="1" applyFont="1" applyBorder="1" applyAlignment="1">
      <alignment horizontal="right" vertical="center"/>
    </xf>
    <xf numFmtId="0" fontId="13" fillId="10" borderId="4" xfId="14" applyFont="1" applyFill="1" applyBorder="1" applyAlignment="1">
      <alignment horizontal="left" vertical="center"/>
    </xf>
    <xf numFmtId="2" fontId="18" fillId="10" borderId="4" xfId="14" applyNumberFormat="1" applyFont="1" applyFill="1" applyBorder="1">
      <alignment vertical="center"/>
    </xf>
    <xf numFmtId="1" fontId="18" fillId="6" borderId="4" xfId="14" applyNumberFormat="1" applyFont="1" applyFill="1" applyBorder="1">
      <alignment vertical="center"/>
    </xf>
    <xf numFmtId="2" fontId="13" fillId="10" borderId="4" xfId="14" applyNumberFormat="1" applyFont="1" applyFill="1" applyBorder="1">
      <alignment vertical="center"/>
    </xf>
    <xf numFmtId="1" fontId="13" fillId="0" borderId="4" xfId="14" applyNumberFormat="1" applyFont="1" applyBorder="1">
      <alignment vertical="center"/>
    </xf>
    <xf numFmtId="0" fontId="13" fillId="10" borderId="4" xfId="14" applyFont="1" applyFill="1" applyBorder="1">
      <alignment vertical="center"/>
    </xf>
    <xf numFmtId="2" fontId="18" fillId="10" borderId="4" xfId="14" applyNumberFormat="1" applyFont="1" applyFill="1" applyBorder="1" applyAlignment="1">
      <alignment horizontal="right" vertical="center"/>
    </xf>
    <xf numFmtId="3" fontId="18" fillId="6" borderId="4" xfId="14" applyNumberFormat="1" applyFont="1" applyFill="1" applyBorder="1" applyAlignment="1">
      <alignment horizontal="right" vertical="center"/>
    </xf>
    <xf numFmtId="1" fontId="18" fillId="6" borderId="4" xfId="14" applyNumberFormat="1" applyFont="1" applyFill="1" applyBorder="1" applyAlignment="1">
      <alignment horizontal="right" vertical="center"/>
    </xf>
    <xf numFmtId="0" fontId="18" fillId="0" borderId="0" xfId="0" applyFont="1" applyAlignment="1">
      <alignment horizontal="center"/>
    </xf>
    <xf numFmtId="1" fontId="13" fillId="0" borderId="4" xfId="14" applyNumberFormat="1" applyFont="1" applyBorder="1" applyAlignment="1">
      <alignment horizontal="center" vertical="center"/>
    </xf>
    <xf numFmtId="10" fontId="13" fillId="5" borderId="4" xfId="14" applyNumberFormat="1" applyFont="1" applyFill="1" applyBorder="1">
      <alignment vertical="center"/>
    </xf>
    <xf numFmtId="0" fontId="13" fillId="0" borderId="4" xfId="10" applyFont="1" applyBorder="1" applyAlignment="1">
      <alignment horizontal="center" vertical="center" wrapText="1"/>
    </xf>
    <xf numFmtId="0" fontId="13" fillId="0" borderId="4" xfId="10" applyFont="1" applyBorder="1" applyAlignment="1">
      <alignment horizontal="center" vertical="center"/>
    </xf>
    <xf numFmtId="0" fontId="30" fillId="0" borderId="4" xfId="10" applyFont="1" applyBorder="1"/>
    <xf numFmtId="1" fontId="30" fillId="0" borderId="4" xfId="10" applyNumberFormat="1" applyFont="1" applyBorder="1" applyAlignment="1">
      <alignment horizontal="center" vertical="center"/>
    </xf>
    <xf numFmtId="10" fontId="30" fillId="0" borderId="4" xfId="72" applyNumberFormat="1" applyFont="1" applyBorder="1" applyAlignment="1">
      <alignment horizontal="center" vertical="center"/>
    </xf>
    <xf numFmtId="0" fontId="31" fillId="2" borderId="4" xfId="10" applyFont="1" applyFill="1" applyBorder="1"/>
    <xf numFmtId="0" fontId="31" fillId="11" borderId="4" xfId="10" applyFont="1" applyFill="1" applyBorder="1" applyAlignment="1">
      <alignment horizontal="center"/>
    </xf>
    <xf numFmtId="1" fontId="31" fillId="0" borderId="4" xfId="10" applyNumberFormat="1" applyFont="1" applyBorder="1" applyAlignment="1">
      <alignment horizontal="center" vertical="center"/>
    </xf>
    <xf numFmtId="0" fontId="18" fillId="0" borderId="4" xfId="14" applyFont="1" applyBorder="1" applyAlignment="1">
      <alignment horizontal="center" vertical="center" wrapText="1"/>
    </xf>
    <xf numFmtId="0" fontId="18" fillId="0" borderId="4" xfId="14" applyFont="1" applyBorder="1" applyAlignment="1">
      <alignment horizontal="center" vertical="center"/>
    </xf>
    <xf numFmtId="0" fontId="13" fillId="12" borderId="9" xfId="14" applyFont="1" applyFill="1" applyBorder="1">
      <alignment vertical="center"/>
    </xf>
    <xf numFmtId="2" fontId="13" fillId="12" borderId="4" xfId="14" applyNumberFormat="1" applyFont="1" applyFill="1" applyBorder="1">
      <alignment vertical="center"/>
    </xf>
    <xf numFmtId="0" fontId="13" fillId="12" borderId="4" xfId="10" applyFont="1" applyFill="1" applyBorder="1" applyAlignment="1">
      <alignment horizontal="left" vertical="center"/>
    </xf>
    <xf numFmtId="0" fontId="13" fillId="0" borderId="23" xfId="14" applyFont="1" applyBorder="1">
      <alignment vertical="center"/>
    </xf>
    <xf numFmtId="0" fontId="13" fillId="5" borderId="4" xfId="14" applyFont="1" applyFill="1" applyBorder="1" applyAlignment="1">
      <alignment horizontal="center" vertical="center"/>
    </xf>
    <xf numFmtId="0" fontId="13" fillId="0" borderId="23" xfId="10" applyFont="1" applyBorder="1" applyAlignment="1">
      <alignment vertical="center"/>
    </xf>
    <xf numFmtId="0" fontId="18" fillId="0" borderId="4" xfId="14" applyFont="1" applyBorder="1" applyAlignment="1">
      <alignment horizontal="center" vertical="center" wrapText="1"/>
    </xf>
    <xf numFmtId="0" fontId="33" fillId="5" borderId="4" xfId="14" applyFont="1" applyFill="1" applyBorder="1" applyAlignment="1">
      <alignment horizontal="center" vertical="center"/>
    </xf>
    <xf numFmtId="2" fontId="33" fillId="5" borderId="4" xfId="10" applyNumberFormat="1" applyFont="1" applyFill="1" applyBorder="1" applyAlignment="1">
      <alignment vertical="center"/>
    </xf>
    <xf numFmtId="0" fontId="33" fillId="5" borderId="4" xfId="10" applyFont="1" applyFill="1" applyBorder="1" applyAlignment="1">
      <alignment horizontal="center" vertical="center" wrapText="1"/>
    </xf>
    <xf numFmtId="4" fontId="33" fillId="5" borderId="4" xfId="10" applyNumberFormat="1" applyFont="1" applyFill="1" applyBorder="1" applyAlignment="1">
      <alignment vertical="center"/>
    </xf>
    <xf numFmtId="0" fontId="33" fillId="5" borderId="9" xfId="14" applyFont="1" applyFill="1" applyBorder="1">
      <alignment vertical="center"/>
    </xf>
    <xf numFmtId="0" fontId="33" fillId="5" borderId="4" xfId="10" applyFont="1" applyFill="1" applyBorder="1" applyAlignment="1">
      <alignment horizontal="left" vertical="center"/>
    </xf>
    <xf numFmtId="0" fontId="34" fillId="5" borderId="4" xfId="14" applyFont="1" applyFill="1" applyBorder="1" applyAlignment="1">
      <alignment horizontal="center" vertical="center" wrapText="1"/>
    </xf>
    <xf numFmtId="0" fontId="33" fillId="5" borderId="4" xfId="10" applyFont="1" applyFill="1" applyBorder="1" applyAlignment="1">
      <alignment vertical="center"/>
    </xf>
    <xf numFmtId="2" fontId="13" fillId="5" borderId="4" xfId="10" applyNumberFormat="1" applyFont="1" applyFill="1" applyBorder="1" applyAlignment="1">
      <alignment vertical="center"/>
    </xf>
    <xf numFmtId="2" fontId="13" fillId="5" borderId="4" xfId="10" applyNumberFormat="1" applyFont="1" applyFill="1" applyBorder="1" applyAlignment="1">
      <alignment horizontal="left" vertical="center"/>
    </xf>
    <xf numFmtId="2" fontId="33" fillId="5" borderId="4" xfId="10" applyNumberFormat="1" applyFont="1" applyFill="1" applyBorder="1" applyAlignment="1">
      <alignment horizontal="left" vertical="center"/>
    </xf>
    <xf numFmtId="0" fontId="18" fillId="5" borderId="4" xfId="14" applyFont="1" applyFill="1" applyBorder="1" applyAlignment="1">
      <alignment horizontal="center" vertical="center" wrapText="1"/>
    </xf>
    <xf numFmtId="0" fontId="13" fillId="5" borderId="4" xfId="10" applyFont="1" applyFill="1" applyBorder="1" applyAlignment="1">
      <alignment vertical="center"/>
    </xf>
    <xf numFmtId="2" fontId="13" fillId="5" borderId="4" xfId="10" applyNumberFormat="1" applyFont="1" applyFill="1" applyBorder="1" applyAlignment="1">
      <alignment horizontal="center" vertical="center"/>
    </xf>
    <xf numFmtId="0" fontId="13" fillId="5" borderId="4" xfId="10" applyFont="1" applyFill="1" applyBorder="1" applyAlignment="1">
      <alignment horizontal="center" vertical="center"/>
    </xf>
    <xf numFmtId="10" fontId="13" fillId="5" borderId="4" xfId="72" applyNumberFormat="1" applyFont="1" applyFill="1" applyBorder="1" applyAlignment="1">
      <alignment horizontal="center" vertical="center"/>
    </xf>
    <xf numFmtId="2" fontId="33" fillId="5" borderId="4" xfId="10" applyNumberFormat="1" applyFont="1" applyFill="1" applyBorder="1" applyAlignment="1">
      <alignment horizontal="center" vertical="center"/>
    </xf>
    <xf numFmtId="0" fontId="33" fillId="5" borderId="4" xfId="10" applyFont="1" applyFill="1" applyBorder="1" applyAlignment="1">
      <alignment horizontal="center" vertical="center"/>
    </xf>
    <xf numFmtId="10" fontId="33" fillId="5" borderId="4" xfId="72" applyNumberFormat="1" applyFont="1" applyFill="1" applyBorder="1" applyAlignment="1">
      <alignment horizontal="center" vertical="center"/>
    </xf>
    <xf numFmtId="3" fontId="13" fillId="5" borderId="4" xfId="10" applyNumberFormat="1" applyFont="1" applyFill="1" applyBorder="1" applyAlignment="1">
      <alignment horizontal="center" vertical="center" wrapText="1"/>
    </xf>
    <xf numFmtId="169" fontId="13" fillId="5" borderId="4" xfId="10" applyNumberFormat="1" applyFont="1" applyFill="1" applyBorder="1" applyAlignment="1">
      <alignment horizontal="center" vertical="center" wrapText="1"/>
    </xf>
    <xf numFmtId="3" fontId="13" fillId="5" borderId="4" xfId="10" applyNumberFormat="1" applyFont="1" applyFill="1" applyBorder="1" applyAlignment="1">
      <alignment horizontal="center" vertical="center"/>
    </xf>
    <xf numFmtId="0" fontId="13" fillId="5" borderId="4" xfId="10" applyFont="1" applyFill="1" applyBorder="1" applyAlignment="1">
      <alignment horizontal="left" vertical="center"/>
    </xf>
    <xf numFmtId="0" fontId="13" fillId="5" borderId="4" xfId="10" applyFont="1" applyFill="1" applyBorder="1" applyAlignment="1">
      <alignment vertical="center" wrapText="1"/>
    </xf>
    <xf numFmtId="0" fontId="13" fillId="5" borderId="4" xfId="10" applyFont="1" applyFill="1" applyBorder="1" applyAlignment="1">
      <alignment horizontal="left" vertical="center" wrapText="1"/>
    </xf>
    <xf numFmtId="0" fontId="13" fillId="5" borderId="0" xfId="10" applyFont="1" applyFill="1" applyAlignment="1">
      <alignment vertical="center"/>
    </xf>
    <xf numFmtId="0" fontId="18" fillId="5" borderId="0" xfId="10" applyFont="1" applyFill="1" applyAlignment="1">
      <alignment horizontal="left" vertical="center"/>
    </xf>
    <xf numFmtId="0" fontId="18" fillId="5" borderId="0" xfId="14" applyFont="1" applyFill="1" applyAlignment="1">
      <alignment horizontal="right" vertical="center"/>
    </xf>
    <xf numFmtId="0" fontId="18" fillId="5" borderId="6" xfId="14" applyFont="1" applyFill="1" applyBorder="1" applyAlignment="1">
      <alignment horizontal="center" vertical="center" wrapText="1"/>
    </xf>
    <xf numFmtId="0" fontId="18" fillId="5" borderId="4" xfId="10" applyFont="1" applyFill="1" applyBorder="1" applyAlignment="1">
      <alignment vertical="center"/>
    </xf>
    <xf numFmtId="4" fontId="13" fillId="5" borderId="4" xfId="10" applyNumberFormat="1" applyFont="1" applyFill="1" applyBorder="1" applyAlignment="1">
      <alignment vertical="center"/>
    </xf>
    <xf numFmtId="0" fontId="18" fillId="5" borderId="0" xfId="10" applyFont="1" applyFill="1" applyAlignment="1">
      <alignment horizontal="center" vertical="center"/>
    </xf>
    <xf numFmtId="0" fontId="18" fillId="5" borderId="0" xfId="10" applyFont="1" applyFill="1" applyAlignment="1">
      <alignment horizontal="right" vertical="center"/>
    </xf>
    <xf numFmtId="0" fontId="18" fillId="5" borderId="0" xfId="10" applyFont="1" applyFill="1" applyAlignment="1">
      <alignment vertical="center"/>
    </xf>
    <xf numFmtId="0" fontId="13" fillId="5" borderId="4" xfId="10" applyFont="1" applyFill="1" applyBorder="1" applyAlignment="1">
      <alignment horizontal="center" vertical="center" wrapText="1"/>
    </xf>
    <xf numFmtId="2" fontId="13" fillId="5" borderId="4" xfId="10" applyNumberFormat="1" applyFont="1" applyFill="1" applyBorder="1" applyAlignment="1">
      <alignment horizontal="center" vertical="center" wrapText="1"/>
    </xf>
    <xf numFmtId="0" fontId="13" fillId="5" borderId="9" xfId="14" applyFont="1" applyFill="1" applyBorder="1">
      <alignment vertical="center"/>
    </xf>
    <xf numFmtId="2" fontId="33" fillId="5" borderId="4" xfId="14" applyNumberFormat="1" applyFont="1" applyFill="1" applyBorder="1">
      <alignment vertical="center"/>
    </xf>
    <xf numFmtId="2" fontId="13" fillId="5" borderId="4" xfId="14" applyNumberFormat="1" applyFont="1" applyFill="1" applyBorder="1" applyAlignment="1">
      <alignment horizontal="center" vertical="center"/>
    </xf>
    <xf numFmtId="10" fontId="13" fillId="5" borderId="4" xfId="14" applyNumberFormat="1" applyFont="1" applyFill="1" applyBorder="1" applyAlignment="1">
      <alignment horizontal="center" vertical="center"/>
    </xf>
    <xf numFmtId="1" fontId="13" fillId="5" borderId="4" xfId="10" applyNumberFormat="1" applyFont="1" applyFill="1" applyBorder="1" applyAlignment="1">
      <alignment horizontal="right" vertical="center" wrapText="1"/>
    </xf>
    <xf numFmtId="1" fontId="13" fillId="5" borderId="4" xfId="10" applyNumberFormat="1" applyFont="1" applyFill="1" applyBorder="1" applyAlignment="1">
      <alignment vertical="center"/>
    </xf>
    <xf numFmtId="10" fontId="13" fillId="5" borderId="4" xfId="10" applyNumberFormat="1" applyFont="1" applyFill="1" applyBorder="1" applyAlignment="1">
      <alignment horizontal="right" vertical="center"/>
    </xf>
    <xf numFmtId="10" fontId="13" fillId="5" borderId="4" xfId="72" applyNumberFormat="1" applyFont="1" applyFill="1" applyBorder="1" applyAlignment="1">
      <alignment horizontal="right" vertical="center" wrapText="1"/>
    </xf>
    <xf numFmtId="10" fontId="13" fillId="5" borderId="4" xfId="72" applyNumberFormat="1" applyFont="1" applyFill="1" applyBorder="1" applyAlignment="1">
      <alignment horizontal="right" vertical="center"/>
    </xf>
    <xf numFmtId="168" fontId="13" fillId="5" borderId="4" xfId="10" applyNumberFormat="1" applyFont="1" applyFill="1" applyBorder="1" applyAlignment="1">
      <alignment horizontal="right" vertical="center"/>
    </xf>
    <xf numFmtId="9" fontId="13" fillId="5" borderId="4" xfId="10" applyNumberFormat="1" applyFont="1" applyFill="1" applyBorder="1" applyAlignment="1">
      <alignment horizontal="right" vertical="center"/>
    </xf>
    <xf numFmtId="2" fontId="13" fillId="5" borderId="4" xfId="10" applyNumberFormat="1" applyFont="1" applyFill="1" applyBorder="1" applyAlignment="1">
      <alignment horizontal="right" vertical="center" wrapText="1"/>
    </xf>
    <xf numFmtId="9" fontId="13" fillId="5" borderId="4" xfId="10" applyNumberFormat="1" applyFont="1" applyFill="1" applyBorder="1" applyAlignment="1">
      <alignment horizontal="right" vertical="center" wrapText="1"/>
    </xf>
    <xf numFmtId="2" fontId="18" fillId="5" borderId="9" xfId="14" applyNumberFormat="1" applyFont="1" applyFill="1" applyBorder="1" applyAlignment="1">
      <alignment horizontal="center" vertical="center"/>
    </xf>
    <xf numFmtId="0" fontId="13" fillId="0" borderId="4" xfId="10" applyFont="1" applyBorder="1" applyAlignment="1">
      <alignment vertical="center"/>
    </xf>
    <xf numFmtId="4" fontId="13" fillId="13" borderId="4" xfId="10" applyNumberFormat="1" applyFont="1" applyFill="1" applyBorder="1" applyAlignment="1">
      <alignment vertical="center"/>
    </xf>
    <xf numFmtId="9" fontId="13" fillId="5" borderId="4" xfId="72" applyFont="1" applyFill="1" applyBorder="1" applyAlignment="1">
      <alignment horizontal="center" vertical="center"/>
    </xf>
    <xf numFmtId="0" fontId="18" fillId="0" borderId="4" xfId="14" applyFont="1" applyFill="1" applyBorder="1" applyAlignment="1">
      <alignment horizontal="center" vertical="center" wrapText="1"/>
    </xf>
    <xf numFmtId="0" fontId="33" fillId="0" borderId="4" xfId="10" applyFont="1" applyFill="1" applyBorder="1" applyAlignment="1">
      <alignment horizontal="center" vertical="center" wrapText="1"/>
    </xf>
    <xf numFmtId="2" fontId="33" fillId="0" borderId="4" xfId="10" applyNumberFormat="1" applyFont="1" applyFill="1" applyBorder="1" applyAlignment="1">
      <alignment vertical="center"/>
    </xf>
    <xf numFmtId="0" fontId="33" fillId="0" borderId="4" xfId="10" applyFont="1" applyFill="1" applyBorder="1" applyAlignment="1">
      <alignment horizontal="left" vertical="center"/>
    </xf>
    <xf numFmtId="2" fontId="33" fillId="0" borderId="4" xfId="10" applyNumberFormat="1" applyFont="1" applyFill="1" applyBorder="1" applyAlignment="1">
      <alignment horizontal="left" vertical="center"/>
    </xf>
    <xf numFmtId="0" fontId="18" fillId="5" borderId="0" xfId="0" applyFont="1" applyFill="1" applyAlignment="1">
      <alignment horizontal="center"/>
    </xf>
    <xf numFmtId="0" fontId="13" fillId="5" borderId="0" xfId="14" applyFont="1" applyFill="1">
      <alignment vertical="center"/>
    </xf>
    <xf numFmtId="0" fontId="13" fillId="5" borderId="0" xfId="10" applyFont="1" applyFill="1"/>
    <xf numFmtId="0" fontId="18" fillId="5" borderId="0" xfId="14" applyFont="1" applyFill="1">
      <alignment vertical="center"/>
    </xf>
    <xf numFmtId="0" fontId="13" fillId="5" borderId="4" xfId="14" applyFont="1" applyFill="1" applyBorder="1">
      <alignment vertical="center"/>
    </xf>
    <xf numFmtId="2" fontId="13" fillId="5" borderId="4" xfId="14" applyNumberFormat="1" applyFont="1" applyFill="1" applyBorder="1" applyAlignment="1">
      <alignment horizontal="right" vertical="center"/>
    </xf>
    <xf numFmtId="1" fontId="13" fillId="5" borderId="4" xfId="14" applyNumberFormat="1" applyFont="1" applyFill="1" applyBorder="1" applyAlignment="1">
      <alignment horizontal="center" vertical="center"/>
    </xf>
    <xf numFmtId="0" fontId="13" fillId="5" borderId="4" xfId="14" applyFont="1" applyFill="1" applyBorder="1" applyAlignment="1">
      <alignment vertical="top" wrapText="1"/>
    </xf>
    <xf numFmtId="0" fontId="13" fillId="5" borderId="4" xfId="14" applyFont="1" applyFill="1" applyBorder="1" applyAlignment="1">
      <alignment vertical="top"/>
    </xf>
    <xf numFmtId="168" fontId="13" fillId="5" borderId="4" xfId="14" applyNumberFormat="1" applyFont="1" applyFill="1" applyBorder="1" applyAlignment="1">
      <alignment horizontal="center" vertical="center"/>
    </xf>
    <xf numFmtId="0" fontId="18" fillId="5" borderId="4" xfId="14" applyFont="1" applyFill="1" applyBorder="1">
      <alignment vertical="center"/>
    </xf>
    <xf numFmtId="2" fontId="18" fillId="5" borderId="4" xfId="14" applyNumberFormat="1" applyFont="1" applyFill="1" applyBorder="1">
      <alignment vertical="center"/>
    </xf>
    <xf numFmtId="1" fontId="18" fillId="5" borderId="4" xfId="14" applyNumberFormat="1" applyFont="1" applyFill="1" applyBorder="1" applyAlignment="1">
      <alignment horizontal="center" vertical="center"/>
    </xf>
    <xf numFmtId="0" fontId="18" fillId="5" borderId="0" xfId="14" applyFont="1" applyFill="1" applyAlignment="1">
      <alignment horizontal="left" vertical="center" wrapText="1"/>
    </xf>
    <xf numFmtId="0" fontId="13" fillId="5" borderId="0" xfId="14" applyFont="1" applyFill="1" applyAlignment="1">
      <alignment horizontal="left" vertical="center"/>
    </xf>
    <xf numFmtId="3" fontId="13" fillId="5" borderId="4" xfId="14" applyNumberFormat="1" applyFont="1" applyFill="1" applyBorder="1" applyAlignment="1">
      <alignment horizontal="center" vertical="center"/>
    </xf>
    <xf numFmtId="2" fontId="18" fillId="5" borderId="4" xfId="14" applyNumberFormat="1" applyFont="1" applyFill="1" applyBorder="1" applyAlignment="1">
      <alignment horizontal="right" vertical="center"/>
    </xf>
    <xf numFmtId="4" fontId="13" fillId="5" borderId="4" xfId="14" applyNumberFormat="1" applyFont="1" applyFill="1" applyBorder="1" applyAlignment="1">
      <alignment horizontal="center" vertical="center"/>
    </xf>
    <xf numFmtId="4" fontId="18" fillId="5" borderId="4" xfId="10" applyNumberFormat="1" applyFont="1" applyFill="1" applyBorder="1" applyAlignment="1">
      <alignment horizontal="right" vertical="center"/>
    </xf>
    <xf numFmtId="2" fontId="18" fillId="5" borderId="4" xfId="10" applyNumberFormat="1" applyFont="1" applyFill="1" applyBorder="1" applyAlignment="1">
      <alignment horizontal="right" vertical="center"/>
    </xf>
    <xf numFmtId="2" fontId="18" fillId="5" borderId="4" xfId="10" applyNumberFormat="1" applyFont="1" applyFill="1" applyBorder="1" applyAlignment="1">
      <alignment horizontal="right"/>
    </xf>
    <xf numFmtId="2" fontId="13" fillId="5" borderId="4" xfId="10" applyNumberFormat="1" applyFont="1" applyFill="1" applyBorder="1" applyAlignment="1">
      <alignment horizontal="right"/>
    </xf>
    <xf numFmtId="2" fontId="18" fillId="5" borderId="0" xfId="14" applyNumberFormat="1" applyFont="1" applyFill="1">
      <alignment vertical="center"/>
    </xf>
    <xf numFmtId="0" fontId="13" fillId="5" borderId="0" xfId="10" applyFont="1" applyFill="1" applyAlignment="1">
      <alignment horizontal="centerContinuous"/>
    </xf>
    <xf numFmtId="0" fontId="13" fillId="5" borderId="4" xfId="14" applyFont="1" applyFill="1" applyBorder="1" applyAlignment="1">
      <alignment horizontal="right" vertical="center"/>
    </xf>
    <xf numFmtId="4" fontId="13" fillId="5" borderId="4" xfId="14" applyNumberFormat="1" applyFont="1" applyFill="1" applyBorder="1" applyAlignment="1">
      <alignment horizontal="right" vertical="center"/>
    </xf>
    <xf numFmtId="2" fontId="18" fillId="5" borderId="4" xfId="10" applyNumberFormat="1" applyFont="1" applyFill="1" applyBorder="1"/>
    <xf numFmtId="2" fontId="18" fillId="5" borderId="4" xfId="14" applyNumberFormat="1" applyFont="1" applyFill="1" applyBorder="1" applyAlignment="1">
      <alignment horizontal="center" vertical="center"/>
    </xf>
    <xf numFmtId="4" fontId="13" fillId="5" borderId="4" xfId="14" applyNumberFormat="1" applyFont="1" applyFill="1" applyBorder="1">
      <alignment vertical="center"/>
    </xf>
    <xf numFmtId="4" fontId="18" fillId="5" borderId="4" xfId="14" applyNumberFormat="1" applyFont="1" applyFill="1" applyBorder="1">
      <alignment vertical="center"/>
    </xf>
    <xf numFmtId="10" fontId="13" fillId="5" borderId="4" xfId="72" applyNumberFormat="1" applyFont="1" applyFill="1" applyBorder="1" applyAlignment="1">
      <alignment vertical="center"/>
    </xf>
    <xf numFmtId="169" fontId="13" fillId="5" borderId="4" xfId="14" applyNumberFormat="1" applyFont="1" applyFill="1" applyBorder="1">
      <alignment vertical="center"/>
    </xf>
    <xf numFmtId="4" fontId="18" fillId="5" borderId="4" xfId="14" applyNumberFormat="1" applyFont="1" applyFill="1" applyBorder="1" applyAlignment="1">
      <alignment horizontal="center" vertical="center"/>
    </xf>
    <xf numFmtId="0" fontId="13" fillId="5" borderId="5" xfId="68" applyFont="1" applyFill="1" applyBorder="1" applyAlignment="1">
      <alignment horizontal="center" vertical="center"/>
    </xf>
    <xf numFmtId="1" fontId="27" fillId="5" borderId="30" xfId="73" applyNumberFormat="1" applyFont="1" applyFill="1" applyBorder="1" applyAlignment="1">
      <alignment vertical="center"/>
    </xf>
    <xf numFmtId="0" fontId="18" fillId="5" borderId="4" xfId="68" applyFont="1" applyFill="1" applyBorder="1" applyAlignment="1">
      <alignment horizontal="center" vertical="center"/>
    </xf>
    <xf numFmtId="10" fontId="13" fillId="5" borderId="4" xfId="68" applyNumberFormat="1" applyFont="1" applyFill="1" applyBorder="1" applyAlignment="1">
      <alignment horizontal="center" vertical="center"/>
    </xf>
    <xf numFmtId="2" fontId="13" fillId="5" borderId="4" xfId="68" applyNumberFormat="1" applyFont="1" applyFill="1" applyBorder="1" applyAlignment="1">
      <alignment horizontal="center" vertical="center"/>
    </xf>
    <xf numFmtId="1" fontId="28" fillId="5" borderId="30" xfId="73" applyNumberFormat="1" applyFont="1" applyFill="1" applyBorder="1" applyAlignment="1">
      <alignment vertical="center"/>
    </xf>
    <xf numFmtId="10" fontId="13" fillId="5" borderId="4" xfId="39" applyNumberFormat="1" applyFont="1" applyFill="1" applyBorder="1" applyAlignment="1">
      <alignment horizontal="center" vertical="center"/>
    </xf>
    <xf numFmtId="2" fontId="18" fillId="5" borderId="4" xfId="68" applyNumberFormat="1" applyFont="1" applyFill="1" applyBorder="1" applyAlignment="1">
      <alignment horizontal="center" vertical="center"/>
    </xf>
    <xf numFmtId="0" fontId="13" fillId="5" borderId="4" xfId="68" applyFont="1" applyFill="1" applyBorder="1" applyAlignment="1">
      <alignment horizontal="left" vertical="center"/>
    </xf>
    <xf numFmtId="0" fontId="18" fillId="5" borderId="4" xfId="68" applyFont="1" applyFill="1" applyBorder="1" applyAlignment="1">
      <alignment horizontal="left" vertical="center"/>
    </xf>
    <xf numFmtId="0" fontId="13" fillId="5" borderId="29" xfId="68" applyFont="1" applyFill="1" applyBorder="1" applyAlignment="1">
      <alignment horizontal="center" vertical="center"/>
    </xf>
    <xf numFmtId="0" fontId="18" fillId="5" borderId="8" xfId="68" applyFont="1" applyFill="1" applyBorder="1" applyAlignment="1">
      <alignment horizontal="left" vertical="center" wrapText="1"/>
    </xf>
    <xf numFmtId="0" fontId="13" fillId="5" borderId="27" xfId="68" applyFont="1" applyFill="1" applyBorder="1" applyAlignment="1">
      <alignment horizontal="center" vertical="center"/>
    </xf>
    <xf numFmtId="0" fontId="18" fillId="5" borderId="4" xfId="0" applyFont="1" applyFill="1" applyBorder="1" applyAlignment="1">
      <alignment horizontal="justify" vertical="center" wrapText="1"/>
    </xf>
    <xf numFmtId="0" fontId="18" fillId="5" borderId="9" xfId="68" applyFont="1" applyFill="1" applyBorder="1" applyAlignment="1">
      <alignment horizontal="center" vertical="center"/>
    </xf>
    <xf numFmtId="0" fontId="13" fillId="5" borderId="4" xfId="0" applyFont="1" applyFill="1" applyBorder="1" applyAlignment="1">
      <alignment horizontal="justify" vertical="center" wrapText="1"/>
    </xf>
    <xf numFmtId="10" fontId="20" fillId="5" borderId="4" xfId="39" applyNumberFormat="1" applyFont="1" applyFill="1" applyBorder="1" applyAlignment="1">
      <alignment horizontal="center" vertical="center"/>
    </xf>
    <xf numFmtId="0" fontId="13" fillId="5" borderId="12" xfId="68" applyFont="1" applyFill="1" applyBorder="1" applyAlignment="1">
      <alignment horizontal="center" vertical="center"/>
    </xf>
    <xf numFmtId="0" fontId="18" fillId="5" borderId="13" xfId="68" applyFont="1" applyFill="1" applyBorder="1" applyAlignment="1">
      <alignment horizontal="center" vertical="center"/>
    </xf>
    <xf numFmtId="0" fontId="13" fillId="5" borderId="13" xfId="68" applyFont="1" applyFill="1" applyBorder="1" applyAlignment="1">
      <alignment horizontal="center" vertical="center"/>
    </xf>
    <xf numFmtId="2" fontId="18" fillId="5" borderId="13" xfId="19" applyNumberFormat="1" applyFont="1" applyFill="1" applyBorder="1" applyAlignment="1">
      <alignment horizontal="center" vertical="center"/>
    </xf>
    <xf numFmtId="2" fontId="18" fillId="5" borderId="14" xfId="19" applyNumberFormat="1" applyFont="1" applyFill="1" applyBorder="1" applyAlignment="1">
      <alignment horizontal="center" vertical="center"/>
    </xf>
    <xf numFmtId="2" fontId="13" fillId="5" borderId="0" xfId="10" applyNumberFormat="1" applyFont="1" applyFill="1" applyAlignment="1">
      <alignment vertical="center"/>
    </xf>
    <xf numFmtId="0" fontId="18" fillId="5" borderId="13" xfId="68" applyFont="1" applyFill="1" applyBorder="1" applyAlignment="1">
      <alignment horizontal="center" vertical="center" wrapText="1"/>
    </xf>
    <xf numFmtId="0" fontId="18" fillId="5" borderId="14" xfId="68" applyFont="1" applyFill="1" applyBorder="1" applyAlignment="1">
      <alignment horizontal="center" vertical="center" wrapText="1"/>
    </xf>
    <xf numFmtId="10" fontId="13" fillId="5" borderId="4" xfId="10" applyNumberFormat="1" applyFont="1" applyFill="1" applyBorder="1" applyAlignment="1">
      <alignment horizontal="center" vertical="center" wrapText="1"/>
    </xf>
    <xf numFmtId="1" fontId="13" fillId="5" borderId="4" xfId="10" applyNumberFormat="1" applyFont="1" applyFill="1" applyBorder="1" applyAlignment="1">
      <alignment horizontal="center" vertical="center" wrapText="1"/>
    </xf>
    <xf numFmtId="10" fontId="13" fillId="5" borderId="4" xfId="10" applyNumberFormat="1" applyFont="1" applyFill="1" applyBorder="1" applyAlignment="1">
      <alignment horizontal="center" vertical="center"/>
    </xf>
    <xf numFmtId="10" fontId="13" fillId="5" borderId="4" xfId="72" applyNumberFormat="1" applyFont="1" applyFill="1" applyBorder="1" applyAlignment="1">
      <alignment horizontal="center" vertical="center" wrapText="1"/>
    </xf>
    <xf numFmtId="168" fontId="13" fillId="5" borderId="4" xfId="10" applyNumberFormat="1" applyFont="1" applyFill="1" applyBorder="1" applyAlignment="1">
      <alignment horizontal="center" vertical="center"/>
    </xf>
    <xf numFmtId="9" fontId="13" fillId="5" borderId="4" xfId="10" applyNumberFormat="1" applyFont="1" applyFill="1" applyBorder="1" applyAlignment="1">
      <alignment horizontal="center" vertical="center"/>
    </xf>
    <xf numFmtId="1" fontId="13" fillId="5" borderId="4" xfId="10" applyNumberFormat="1" applyFont="1" applyFill="1" applyBorder="1" applyAlignment="1">
      <alignment horizontal="center" vertical="center"/>
    </xf>
    <xf numFmtId="9" fontId="13" fillId="5" borderId="4" xfId="10" applyNumberFormat="1" applyFont="1" applyFill="1" applyBorder="1" applyAlignment="1">
      <alignment horizontal="center" vertical="center" wrapText="1"/>
    </xf>
    <xf numFmtId="0" fontId="18" fillId="0" borderId="4" xfId="14" applyFont="1" applyBorder="1" applyAlignment="1">
      <alignment horizontal="center" vertical="center" wrapText="1"/>
    </xf>
    <xf numFmtId="0" fontId="13" fillId="0" borderId="4" xfId="10" applyFont="1" applyBorder="1" applyAlignment="1">
      <alignment horizontal="center" vertical="center" wrapText="1"/>
    </xf>
    <xf numFmtId="0" fontId="18" fillId="0" borderId="8" xfId="14" applyFont="1" applyBorder="1" applyAlignment="1">
      <alignment horizontal="center" vertical="center" wrapText="1"/>
    </xf>
    <xf numFmtId="0" fontId="18" fillId="0" borderId="10" xfId="14" applyFont="1" applyBorder="1" applyAlignment="1">
      <alignment horizontal="center" vertical="center" wrapText="1"/>
    </xf>
    <xf numFmtId="0" fontId="13" fillId="0" borderId="7" xfId="10" applyFont="1" applyBorder="1" applyAlignment="1">
      <alignment horizontal="center" vertical="center" wrapText="1"/>
    </xf>
    <xf numFmtId="0" fontId="18" fillId="0" borderId="4" xfId="14" applyFont="1" applyBorder="1" applyAlignment="1">
      <alignment horizontal="center" vertical="center"/>
    </xf>
    <xf numFmtId="0" fontId="13" fillId="0" borderId="4" xfId="10" applyFont="1" applyBorder="1" applyAlignment="1">
      <alignment horizontal="center" vertical="center"/>
    </xf>
    <xf numFmtId="0" fontId="18" fillId="0" borderId="6" xfId="14" applyFont="1" applyBorder="1" applyAlignment="1">
      <alignment horizontal="center" vertical="center" wrapText="1"/>
    </xf>
    <xf numFmtId="0" fontId="18" fillId="0" borderId="3" xfId="14" applyFont="1" applyBorder="1" applyAlignment="1">
      <alignment horizontal="center" vertical="center" wrapText="1"/>
    </xf>
    <xf numFmtId="0" fontId="18" fillId="0" borderId="9" xfId="14" applyFont="1" applyBorder="1" applyAlignment="1">
      <alignment horizontal="center" vertical="center" wrapText="1"/>
    </xf>
    <xf numFmtId="0" fontId="18" fillId="0" borderId="4" xfId="10" applyFont="1" applyBorder="1" applyAlignment="1">
      <alignment horizontal="center" vertical="center"/>
    </xf>
    <xf numFmtId="0" fontId="18" fillId="5" borderId="4" xfId="10" applyFont="1" applyFill="1" applyBorder="1" applyAlignment="1">
      <alignment horizontal="center" vertical="center"/>
    </xf>
    <xf numFmtId="0" fontId="18" fillId="5" borderId="4" xfId="14" applyFont="1" applyFill="1" applyBorder="1" applyAlignment="1">
      <alignment horizontal="center" vertical="center"/>
    </xf>
    <xf numFmtId="0" fontId="13" fillId="5" borderId="4" xfId="10" applyFont="1" applyFill="1" applyBorder="1" applyAlignment="1">
      <alignment horizontal="center" vertical="center"/>
    </xf>
    <xf numFmtId="0" fontId="18" fillId="5" borderId="6" xfId="14" applyFont="1" applyFill="1" applyBorder="1" applyAlignment="1">
      <alignment horizontal="center" vertical="center" wrapText="1"/>
    </xf>
    <xf numFmtId="0" fontId="18" fillId="5" borderId="3" xfId="14" applyFont="1" applyFill="1" applyBorder="1" applyAlignment="1">
      <alignment horizontal="center" vertical="center" wrapText="1"/>
    </xf>
    <xf numFmtId="0" fontId="18" fillId="5" borderId="9" xfId="14" applyFont="1" applyFill="1" applyBorder="1" applyAlignment="1">
      <alignment horizontal="center" vertical="center" wrapText="1"/>
    </xf>
    <xf numFmtId="0" fontId="18" fillId="4" borderId="6" xfId="10" applyFont="1" applyFill="1" applyBorder="1" applyAlignment="1">
      <alignment horizontal="center" vertical="center"/>
    </xf>
    <xf numFmtId="0" fontId="18" fillId="4" borderId="9" xfId="10" applyFont="1" applyFill="1" applyBorder="1" applyAlignment="1">
      <alignment horizontal="center" vertical="center"/>
    </xf>
    <xf numFmtId="0" fontId="18" fillId="0" borderId="7" xfId="14" applyFont="1" applyBorder="1" applyAlignment="1">
      <alignment horizontal="center" vertical="center" wrapText="1"/>
    </xf>
    <xf numFmtId="0" fontId="18" fillId="0" borderId="21" xfId="14" applyFont="1" applyBorder="1" applyAlignment="1">
      <alignment horizontal="center" vertical="center"/>
    </xf>
    <xf numFmtId="0" fontId="18" fillId="0" borderId="22" xfId="14" applyFont="1" applyBorder="1" applyAlignment="1">
      <alignment horizontal="center" vertical="center"/>
    </xf>
    <xf numFmtId="0" fontId="18" fillId="0" borderId="23" xfId="14" applyFont="1" applyBorder="1" applyAlignment="1">
      <alignment horizontal="center" vertical="center"/>
    </xf>
    <xf numFmtId="0" fontId="18" fillId="0" borderId="24" xfId="14" applyFont="1" applyBorder="1" applyAlignment="1">
      <alignment horizontal="center" vertical="center"/>
    </xf>
    <xf numFmtId="0" fontId="18" fillId="0" borderId="25" xfId="14" applyFont="1" applyBorder="1" applyAlignment="1">
      <alignment horizontal="center" vertical="center"/>
    </xf>
    <xf numFmtId="0" fontId="18" fillId="0" borderId="26" xfId="14" applyFont="1" applyBorder="1" applyAlignment="1">
      <alignment horizontal="center" vertical="center"/>
    </xf>
    <xf numFmtId="0" fontId="18" fillId="0" borderId="8" xfId="14" applyFont="1" applyBorder="1" applyAlignment="1">
      <alignment horizontal="center" vertical="center"/>
    </xf>
    <xf numFmtId="0" fontId="18" fillId="0" borderId="7" xfId="14" applyFont="1" applyBorder="1" applyAlignment="1">
      <alignment horizontal="center" vertical="center"/>
    </xf>
    <xf numFmtId="0" fontId="18" fillId="0" borderId="6" xfId="10" applyFont="1" applyBorder="1" applyAlignment="1">
      <alignment horizontal="center" vertical="center"/>
    </xf>
    <xf numFmtId="0" fontId="18" fillId="0" borderId="3" xfId="10" applyFont="1" applyBorder="1" applyAlignment="1">
      <alignment horizontal="center" vertical="center"/>
    </xf>
    <xf numFmtId="0" fontId="18" fillId="0" borderId="9" xfId="1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4" borderId="6" xfId="10" applyFont="1" applyFill="1" applyBorder="1" applyAlignment="1">
      <alignment horizontal="left" vertical="center"/>
    </xf>
    <xf numFmtId="0" fontId="18" fillId="4" borderId="9" xfId="10" applyFont="1" applyFill="1" applyBorder="1" applyAlignment="1">
      <alignment horizontal="left" vertical="center"/>
    </xf>
    <xf numFmtId="0" fontId="18" fillId="4" borderId="4" xfId="10" applyFont="1" applyFill="1" applyBorder="1" applyAlignment="1">
      <alignment horizontal="center" vertical="center"/>
    </xf>
    <xf numFmtId="0" fontId="18" fillId="6" borderId="6" xfId="10" applyFont="1" applyFill="1" applyBorder="1" applyAlignment="1">
      <alignment horizontal="center" vertical="center"/>
    </xf>
    <xf numFmtId="0" fontId="18" fillId="6" borderId="9" xfId="10" applyFont="1" applyFill="1" applyBorder="1" applyAlignment="1">
      <alignment horizontal="center" vertical="center"/>
    </xf>
    <xf numFmtId="0" fontId="18" fillId="6" borderId="4" xfId="10" applyFont="1" applyFill="1" applyBorder="1" applyAlignment="1">
      <alignment horizontal="center" vertical="center"/>
    </xf>
    <xf numFmtId="0" fontId="18" fillId="4" borderId="4" xfId="10" applyFont="1" applyFill="1" applyBorder="1" applyAlignment="1">
      <alignment horizontal="left" vertical="center"/>
    </xf>
    <xf numFmtId="0" fontId="18" fillId="0" borderId="6" xfId="10" applyFont="1" applyFill="1" applyBorder="1" applyAlignment="1">
      <alignment horizontal="center" vertical="center"/>
    </xf>
    <xf numFmtId="0" fontId="18" fillId="0" borderId="9" xfId="10" applyFont="1" applyFill="1" applyBorder="1" applyAlignment="1">
      <alignment horizontal="center" vertical="center"/>
    </xf>
    <xf numFmtId="0" fontId="18" fillId="4" borderId="8" xfId="10" applyFont="1" applyFill="1" applyBorder="1" applyAlignment="1">
      <alignment horizontal="center" vertical="center"/>
    </xf>
    <xf numFmtId="0" fontId="18" fillId="4" borderId="10" xfId="10" applyFont="1" applyFill="1" applyBorder="1" applyAlignment="1">
      <alignment horizontal="center" vertical="center"/>
    </xf>
    <xf numFmtId="0" fontId="18" fillId="4" borderId="7" xfId="10" applyFont="1" applyFill="1" applyBorder="1" applyAlignment="1">
      <alignment horizontal="center" vertical="center"/>
    </xf>
    <xf numFmtId="0" fontId="18" fillId="0" borderId="8" xfId="10" applyFont="1" applyBorder="1" applyAlignment="1">
      <alignment horizontal="center" vertical="center" wrapText="1"/>
    </xf>
    <xf numFmtId="0" fontId="18" fillId="0" borderId="10" xfId="10" applyFont="1" applyBorder="1" applyAlignment="1">
      <alignment horizontal="center" vertical="center" wrapText="1"/>
    </xf>
    <xf numFmtId="0" fontId="18" fillId="0" borderId="7" xfId="10" applyFont="1" applyBorder="1" applyAlignment="1">
      <alignment horizontal="center" vertical="center" wrapText="1"/>
    </xf>
    <xf numFmtId="0" fontId="18" fillId="0" borderId="4" xfId="10" applyFont="1" applyBorder="1" applyAlignment="1">
      <alignment horizontal="center" vertical="center" wrapText="1"/>
    </xf>
    <xf numFmtId="0" fontId="13" fillId="0" borderId="4" xfId="10" applyFont="1" applyBorder="1" applyAlignment="1">
      <alignment vertical="center"/>
    </xf>
    <xf numFmtId="0" fontId="18" fillId="0" borderId="6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18" fillId="4" borderId="15" xfId="68" applyFont="1" applyFill="1" applyBorder="1" applyAlignment="1">
      <alignment horizontal="center" vertical="center"/>
    </xf>
    <xf numFmtId="0" fontId="18" fillId="4" borderId="16" xfId="68" applyFont="1" applyFill="1" applyBorder="1" applyAlignment="1">
      <alignment horizontal="center" vertical="center"/>
    </xf>
    <xf numFmtId="0" fontId="18" fillId="4" borderId="17" xfId="68" applyFont="1" applyFill="1" applyBorder="1" applyAlignment="1">
      <alignment horizontal="center" vertical="center"/>
    </xf>
    <xf numFmtId="0" fontId="18" fillId="4" borderId="5" xfId="68" applyFont="1" applyFill="1" applyBorder="1" applyAlignment="1">
      <alignment horizontal="center" vertical="center" wrapText="1"/>
    </xf>
    <xf numFmtId="0" fontId="18" fillId="4" borderId="8" xfId="68" quotePrefix="1" applyFont="1" applyFill="1" applyBorder="1" applyAlignment="1">
      <alignment horizontal="center" vertical="center" wrapText="1"/>
    </xf>
    <xf numFmtId="0" fontId="18" fillId="4" borderId="7" xfId="68" quotePrefix="1" applyFont="1" applyFill="1" applyBorder="1" applyAlignment="1">
      <alignment horizontal="center" vertical="center" wrapText="1"/>
    </xf>
    <xf numFmtId="0" fontId="18" fillId="4" borderId="4" xfId="68" applyFont="1" applyFill="1" applyBorder="1" applyAlignment="1">
      <alignment horizontal="center" vertical="center" wrapText="1"/>
    </xf>
    <xf numFmtId="0" fontId="18" fillId="4" borderId="11" xfId="68" applyFont="1" applyFill="1" applyBorder="1" applyAlignment="1">
      <alignment horizontal="center" vertical="center" wrapText="1"/>
    </xf>
    <xf numFmtId="0" fontId="18" fillId="4" borderId="18" xfId="68" applyFont="1" applyFill="1" applyBorder="1" applyAlignment="1">
      <alignment horizontal="center" vertical="center"/>
    </xf>
    <xf numFmtId="0" fontId="18" fillId="4" borderId="19" xfId="68" applyFont="1" applyFill="1" applyBorder="1" applyAlignment="1">
      <alignment horizontal="center" vertical="center"/>
    </xf>
    <xf numFmtId="0" fontId="18" fillId="4" borderId="20" xfId="68" applyFont="1" applyFill="1" applyBorder="1" applyAlignment="1">
      <alignment horizontal="center" vertical="center"/>
    </xf>
    <xf numFmtId="0" fontId="18" fillId="4" borderId="12" xfId="68" applyFont="1" applyFill="1" applyBorder="1" applyAlignment="1">
      <alignment horizontal="center" vertical="center" wrapText="1"/>
    </xf>
    <xf numFmtId="0" fontId="18" fillId="4" borderId="28" xfId="68" quotePrefix="1" applyFont="1" applyFill="1" applyBorder="1" applyAlignment="1">
      <alignment horizontal="center" vertical="center" wrapText="1"/>
    </xf>
    <xf numFmtId="0" fontId="18" fillId="4" borderId="13" xfId="68" applyFont="1" applyFill="1" applyBorder="1" applyAlignment="1">
      <alignment horizontal="center" vertical="center" wrapText="1"/>
    </xf>
    <xf numFmtId="0" fontId="18" fillId="5" borderId="18" xfId="68" applyFont="1" applyFill="1" applyBorder="1" applyAlignment="1">
      <alignment horizontal="center" vertical="center"/>
    </xf>
    <xf numFmtId="0" fontId="18" fillId="5" borderId="19" xfId="68" applyFont="1" applyFill="1" applyBorder="1" applyAlignment="1">
      <alignment horizontal="center" vertical="center"/>
    </xf>
    <xf numFmtId="0" fontId="18" fillId="5" borderId="20" xfId="68" applyFont="1" applyFill="1" applyBorder="1" applyAlignment="1">
      <alignment horizontal="center" vertical="center"/>
    </xf>
    <xf numFmtId="0" fontId="18" fillId="5" borderId="5" xfId="68" applyFont="1" applyFill="1" applyBorder="1" applyAlignment="1">
      <alignment horizontal="center" vertical="center" wrapText="1"/>
    </xf>
    <xf numFmtId="0" fontId="18" fillId="5" borderId="12" xfId="68" applyFont="1" applyFill="1" applyBorder="1" applyAlignment="1">
      <alignment horizontal="center" vertical="center" wrapText="1"/>
    </xf>
    <xf numFmtId="0" fontId="18" fillId="5" borderId="8" xfId="68" quotePrefix="1" applyFont="1" applyFill="1" applyBorder="1" applyAlignment="1">
      <alignment horizontal="center" vertical="center" wrapText="1"/>
    </xf>
    <xf numFmtId="0" fontId="18" fillId="5" borderId="28" xfId="68" quotePrefix="1" applyFont="1" applyFill="1" applyBorder="1" applyAlignment="1">
      <alignment horizontal="center" vertical="center" wrapText="1"/>
    </xf>
    <xf numFmtId="0" fontId="18" fillId="5" borderId="4" xfId="68" applyFont="1" applyFill="1" applyBorder="1" applyAlignment="1">
      <alignment horizontal="center" vertical="center" wrapText="1"/>
    </xf>
    <xf numFmtId="0" fontId="18" fillId="5" borderId="13" xfId="68" applyFont="1" applyFill="1" applyBorder="1" applyAlignment="1">
      <alignment horizontal="center" vertical="center" wrapText="1"/>
    </xf>
    <xf numFmtId="0" fontId="18" fillId="5" borderId="11" xfId="68" applyFont="1" applyFill="1" applyBorder="1" applyAlignment="1">
      <alignment horizontal="center" vertical="center" wrapText="1"/>
    </xf>
    <xf numFmtId="0" fontId="18" fillId="5" borderId="8" xfId="14" applyFont="1" applyFill="1" applyBorder="1" applyAlignment="1">
      <alignment horizontal="center" vertical="center"/>
    </xf>
    <xf numFmtId="0" fontId="18" fillId="5" borderId="10" xfId="14" applyFont="1" applyFill="1" applyBorder="1" applyAlignment="1">
      <alignment horizontal="center" vertical="center"/>
    </xf>
    <xf numFmtId="0" fontId="18" fillId="5" borderId="7" xfId="14" applyFont="1" applyFill="1" applyBorder="1" applyAlignment="1">
      <alignment horizontal="center" vertical="center"/>
    </xf>
    <xf numFmtId="0" fontId="18" fillId="5" borderId="6" xfId="10" applyFont="1" applyFill="1" applyBorder="1" applyAlignment="1">
      <alignment horizontal="center" vertical="center"/>
    </xf>
    <xf numFmtId="0" fontId="18" fillId="5" borderId="3" xfId="10" applyFont="1" applyFill="1" applyBorder="1" applyAlignment="1">
      <alignment horizontal="center" vertical="center"/>
    </xf>
    <xf numFmtId="0" fontId="18" fillId="5" borderId="9" xfId="10" applyFont="1" applyFill="1" applyBorder="1" applyAlignment="1">
      <alignment horizontal="center" vertical="center"/>
    </xf>
    <xf numFmtId="0" fontId="32" fillId="11" borderId="4" xfId="10" applyFont="1" applyFill="1" applyBorder="1" applyAlignment="1">
      <alignment horizontal="center"/>
    </xf>
    <xf numFmtId="0" fontId="24" fillId="0" borderId="21" xfId="0" applyFont="1" applyBorder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0" fontId="24" fillId="0" borderId="23" xfId="0" applyFont="1" applyBorder="1" applyAlignment="1">
      <alignment horizontal="center" vertical="center"/>
    </xf>
    <xf numFmtId="0" fontId="24" fillId="0" borderId="24" xfId="0" applyFont="1" applyBorder="1" applyAlignment="1">
      <alignment horizontal="center" vertical="center"/>
    </xf>
    <xf numFmtId="0" fontId="24" fillId="0" borderId="25" xfId="0" applyFont="1" applyBorder="1" applyAlignment="1">
      <alignment horizontal="center" vertical="center"/>
    </xf>
    <xf numFmtId="0" fontId="24" fillId="0" borderId="26" xfId="0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 wrapText="1"/>
    </xf>
    <xf numFmtId="0" fontId="18" fillId="0" borderId="6" xfId="14" applyFont="1" applyBorder="1" applyAlignment="1">
      <alignment horizontal="center" vertical="center"/>
    </xf>
    <xf numFmtId="0" fontId="18" fillId="0" borderId="9" xfId="14" applyFont="1" applyBorder="1" applyAlignment="1">
      <alignment horizontal="center" vertical="center"/>
    </xf>
    <xf numFmtId="0" fontId="23" fillId="0" borderId="4" xfId="0" applyFont="1" applyBorder="1" applyAlignment="1">
      <alignment horizontal="left" vertical="center"/>
    </xf>
    <xf numFmtId="0" fontId="24" fillId="0" borderId="4" xfId="0" applyFont="1" applyBorder="1" applyAlignment="1">
      <alignment horizontal="left" vertical="center"/>
    </xf>
    <xf numFmtId="0" fontId="24" fillId="0" borderId="6" xfId="52" applyFont="1" applyBorder="1" applyAlignment="1">
      <alignment horizontal="center" vertical="center" wrapText="1"/>
    </xf>
    <xf numFmtId="0" fontId="24" fillId="0" borderId="9" xfId="52" applyFont="1" applyBorder="1" applyAlignment="1">
      <alignment horizontal="center" vertical="center" wrapText="1"/>
    </xf>
    <xf numFmtId="0" fontId="24" fillId="0" borderId="4" xfId="52" applyFont="1" applyBorder="1" applyAlignment="1">
      <alignment horizontal="center" vertical="center"/>
    </xf>
    <xf numFmtId="0" fontId="24" fillId="0" borderId="4" xfId="52" applyFont="1" applyBorder="1" applyAlignment="1">
      <alignment horizontal="center" vertical="center" wrapText="1"/>
    </xf>
    <xf numFmtId="0" fontId="24" fillId="0" borderId="21" xfId="52" applyFont="1" applyBorder="1" applyAlignment="1">
      <alignment horizontal="center" vertical="center"/>
    </xf>
    <xf numFmtId="0" fontId="24" fillId="0" borderId="22" xfId="52" applyFont="1" applyBorder="1" applyAlignment="1">
      <alignment horizontal="center" vertical="center"/>
    </xf>
    <xf numFmtId="0" fontId="24" fillId="0" borderId="23" xfId="52" applyFont="1" applyBorder="1" applyAlignment="1">
      <alignment horizontal="center" vertical="center"/>
    </xf>
    <xf numFmtId="0" fontId="24" fillId="0" borderId="24" xfId="52" applyFont="1" applyBorder="1" applyAlignment="1">
      <alignment horizontal="center" vertical="center"/>
    </xf>
    <xf numFmtId="0" fontId="24" fillId="0" borderId="25" xfId="52" applyFont="1" applyBorder="1" applyAlignment="1">
      <alignment horizontal="center" vertical="center"/>
    </xf>
    <xf numFmtId="0" fontId="24" fillId="0" borderId="26" xfId="52" applyFont="1" applyBorder="1" applyAlignment="1">
      <alignment horizontal="center" vertical="center"/>
    </xf>
    <xf numFmtId="0" fontId="24" fillId="0" borderId="8" xfId="52" applyFont="1" applyBorder="1" applyAlignment="1">
      <alignment horizontal="center" vertical="center"/>
    </xf>
    <xf numFmtId="0" fontId="24" fillId="0" borderId="7" xfId="52" applyFont="1" applyBorder="1" applyAlignment="1">
      <alignment horizontal="center" vertical="center"/>
    </xf>
  </cellXfs>
  <cellStyles count="74">
    <cellStyle name="Body" xfId="1"/>
    <cellStyle name="Comma" xfId="71" builtinId="3"/>
    <cellStyle name="Comma  - Style1" xfId="2"/>
    <cellStyle name="Comma 11 2" xfId="19"/>
    <cellStyle name="Comma 2" xfId="24"/>
    <cellStyle name="Comma 2 2" xfId="25"/>
    <cellStyle name="Comma 2 2 2" xfId="63"/>
    <cellStyle name="Comma 2 3" xfId="26"/>
    <cellStyle name="Comma 2 4" xfId="56"/>
    <cellStyle name="Comma 3" xfId="27"/>
    <cellStyle name="Comma 3 2" xfId="62"/>
    <cellStyle name="Comma 4" xfId="28"/>
    <cellStyle name="Comma 4 2" xfId="64"/>
    <cellStyle name="Comma 5" xfId="29"/>
    <cellStyle name="Comma 6" xfId="48"/>
    <cellStyle name="Comma 6 2" xfId="49"/>
    <cellStyle name="Comma 6 3" xfId="50"/>
    <cellStyle name="Comma 6 4" xfId="51"/>
    <cellStyle name="Comma 7" xfId="21"/>
    <cellStyle name="Comma 8" xfId="65"/>
    <cellStyle name="Curren - Style2" xfId="3"/>
    <cellStyle name="Good" xfId="73" builtinId="26"/>
    <cellStyle name="Grey" xfId="4"/>
    <cellStyle name="Header1" xfId="5"/>
    <cellStyle name="Header2" xfId="6"/>
    <cellStyle name="Input [yellow]" xfId="7"/>
    <cellStyle name="no dec" xfId="8"/>
    <cellStyle name="Normal" xfId="0" builtinId="0"/>
    <cellStyle name="Normal - Style1" xfId="9"/>
    <cellStyle name="Normal 10" xfId="67"/>
    <cellStyle name="Normal 11" xfId="69"/>
    <cellStyle name="Normal 12" xfId="70"/>
    <cellStyle name="Normal 14 2" xfId="68"/>
    <cellStyle name="Normal 15" xfId="18"/>
    <cellStyle name="Normal 18" xfId="61"/>
    <cellStyle name="Normal 2" xfId="10"/>
    <cellStyle name="Normal 2 2" xfId="11"/>
    <cellStyle name="Normal 2 2 2" xfId="30"/>
    <cellStyle name="Normal 2 2 2 2" xfId="57"/>
    <cellStyle name="Normal 2 2_Working APR 2007-08 Mahagenco_Bhushan_1.3" xfId="31"/>
    <cellStyle name="Normal 2 3" xfId="12"/>
    <cellStyle name="Normal 2 4" xfId="52"/>
    <cellStyle name="Normal 2_ARR FINAL" xfId="32"/>
    <cellStyle name="Normal 3" xfId="13"/>
    <cellStyle name="Normal 3 2" xfId="33"/>
    <cellStyle name="Normal 3 2 2" xfId="58"/>
    <cellStyle name="Normal 39" xfId="22"/>
    <cellStyle name="Normal 4" xfId="34"/>
    <cellStyle name="Normal 4 2" xfId="59"/>
    <cellStyle name="Normal 5" xfId="35"/>
    <cellStyle name="Normal 5 2" xfId="36"/>
    <cellStyle name="Normal 6" xfId="37"/>
    <cellStyle name="Normal 7" xfId="38"/>
    <cellStyle name="Normal 8" xfId="53"/>
    <cellStyle name="Normal 9" xfId="54"/>
    <cellStyle name="Normal_FORMATS 5 YEAR ALOKE 2" xfId="14"/>
    <cellStyle name="Percent" xfId="72" builtinId="5"/>
    <cellStyle name="Percent [0]_#6 Temps &amp; Contractors" xfId="15"/>
    <cellStyle name="Percent [2]" xfId="16"/>
    <cellStyle name="Percent 2" xfId="39"/>
    <cellStyle name="Percent 2 2" xfId="40"/>
    <cellStyle name="Percent 2 3" xfId="60"/>
    <cellStyle name="Percent 3" xfId="41"/>
    <cellStyle name="Percent 3 2" xfId="42"/>
    <cellStyle name="Percent 4" xfId="23"/>
    <cellStyle name="Percent 41" xfId="20"/>
    <cellStyle name="Percent 5" xfId="43"/>
    <cellStyle name="Percent 5 2" xfId="44"/>
    <cellStyle name="Percent 5 3" xfId="45"/>
    <cellStyle name="Percent 6" xfId="46"/>
    <cellStyle name="Percent 6 2" xfId="47"/>
    <cellStyle name="Percent 7" xfId="66"/>
    <cellStyle name="Style 1" xfId="17"/>
    <cellStyle name="Style 2" xfId="55"/>
  </cellStyles>
  <dxfs count="0"/>
  <tableStyles count="0" defaultTableStyle="TableStyleMedium9" defaultPivotStyle="PivotStyleLight16"/>
  <colors>
    <mruColors>
      <color rgb="FFFBCB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externalLink" Target="externalLinks/externalLink7.xml"/><Relationship Id="rId84" Type="http://schemas.openxmlformats.org/officeDocument/2006/relationships/externalLink" Target="externalLinks/externalLink15.xml"/><Relationship Id="rId89" Type="http://schemas.openxmlformats.org/officeDocument/2006/relationships/externalLink" Target="externalLinks/externalLink20.xml"/><Relationship Id="rId97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2.xml"/><Relationship Id="rId92" Type="http://schemas.openxmlformats.org/officeDocument/2006/relationships/externalLink" Target="externalLinks/externalLink2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externalLink" Target="externalLinks/externalLink5.xml"/><Relationship Id="rId79" Type="http://schemas.openxmlformats.org/officeDocument/2006/relationships/externalLink" Target="externalLinks/externalLink10.xml"/><Relationship Id="rId87" Type="http://schemas.openxmlformats.org/officeDocument/2006/relationships/externalLink" Target="externalLinks/externalLink18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externalLink" Target="externalLinks/externalLink13.xml"/><Relationship Id="rId90" Type="http://schemas.openxmlformats.org/officeDocument/2006/relationships/externalLink" Target="externalLinks/externalLink21.xml"/><Relationship Id="rId95" Type="http://schemas.openxmlformats.org/officeDocument/2006/relationships/styles" Target="style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externalLink" Target="externalLinks/externalLink8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3.xml"/><Relationship Id="rId80" Type="http://schemas.openxmlformats.org/officeDocument/2006/relationships/externalLink" Target="externalLinks/externalLink11.xml"/><Relationship Id="rId85" Type="http://schemas.openxmlformats.org/officeDocument/2006/relationships/externalLink" Target="externalLinks/externalLink16.xml"/><Relationship Id="rId93" Type="http://schemas.openxmlformats.org/officeDocument/2006/relationships/externalLink" Target="externalLinks/externalLink24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externalLink" Target="externalLinks/externalLink1.xml"/><Relationship Id="rId75" Type="http://schemas.openxmlformats.org/officeDocument/2006/relationships/externalLink" Target="externalLinks/externalLink6.xml"/><Relationship Id="rId83" Type="http://schemas.openxmlformats.org/officeDocument/2006/relationships/externalLink" Target="externalLinks/externalLink14.xml"/><Relationship Id="rId88" Type="http://schemas.openxmlformats.org/officeDocument/2006/relationships/externalLink" Target="externalLinks/externalLink19.xml"/><Relationship Id="rId91" Type="http://schemas.openxmlformats.org/officeDocument/2006/relationships/externalLink" Target="externalLinks/externalLink22.xml"/><Relationship Id="rId9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externalLink" Target="externalLinks/externalLink4.xml"/><Relationship Id="rId78" Type="http://schemas.openxmlformats.org/officeDocument/2006/relationships/externalLink" Target="externalLinks/externalLink9.xml"/><Relationship Id="rId81" Type="http://schemas.openxmlformats.org/officeDocument/2006/relationships/externalLink" Target="externalLinks/externalLink12.xml"/><Relationship Id="rId86" Type="http://schemas.openxmlformats.org/officeDocument/2006/relationships/externalLink" Target="externalLinks/externalLink17.xml"/><Relationship Id="rId94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h1\EMAIL\Performance\PERFORMANCE\ocm\Yearly_perf\OCMJAN2000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0D62F91\TSNPDCL%20O&amp;M%20Workbook%2018.01.23%20(1)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AEF74A6\O&amp;M%20Expenses%20data(15.1,15.2%20&amp;15.3)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pmgindia365-my.sharepoint.com/personal/trinathkoganti_kpmg_com/Documents/36.%20Telangana%20Power%20Utilities/ARR/Distribution%20Business/FY%2027%20filing/ARR/TGNPDCL/NPDCL%20Balance%20Sheet%202024-25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pmgindia365-my.sharepoint.com/personal/trinathkoganti_kpmg_com/Documents/36.%20Telangana%20Power%20Utilities/ARR/Distribution%20Business/FY%2027%20filing/ARR/TGNPDCL/TGNPDCL%20O&amp;M%20Workbook%2026-27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pmgindia365-my.sharepoint.com/22%20ARR%202025-26/2%20NPDCL%20ARR%202025-26%20Working/DB%20ARR%2025-26%20Working/db%20working%20models%2029.11.2024%2022.13PM/TSNPDCL%20O&amp;M%20Workbook%2018.01.23%20(1)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1%20ARR%202024-25\2%20NPDCL%20ARR%202024-25%20Working\ipc\Break%20up%20of%20DB%20&amp;%20RSB%20from%20FY%202006-07%20to%20FY%202022-23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51410FE3\Form%2016.1%20SAP(12.01.2024)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7A1DC17\Re%20NPDCL-Distribution-MYT%20formats%205th%20CP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pmgindia365-my.sharepoint.com/personal/trinathkoganti_kpmg_com/Documents/36.%20Telangana%20Power%20Utilities/ARR/Distribution%20Business/FY%2027%20filing/ARR/TGNPDCL/Form-18%20loans%20data%2028.08.2025%20revised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AEF74A6\Form-18%20loans%20data%20(29.02.2024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21\shared%20doc\ARR%202.6%20REV\Performance\PERFORMANCE\ocm\Yearly_perf\OCMJAN2000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71C6A52\Interest%20on%20CSD_TGNPDCL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18%20ARR%202019-20\Distribution%20Tariff%20Order%204th%20CP\DSB%20Tariff%20Order%20for%20FY%202019-20%20to%20FY%2020203-24%20Analysi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C0135D0\TSNPDCL%20Non-tariff%20income%20revised_23.7.2024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19%20ARR%202022-23\8%20Tariff%20Order%20FY2022-23\Analysis\Tariff%20Order%20for%20FY%202022-23%20Analysi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%20ARR%202023-24\6%20Tariff%20Order%20FY2023-24\Analysis\Tariff%20Order%20for%20FY%202023-24%20Analysi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Performance\PERFORMANCE\ocm\Yearly_perf\OCMJAN200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0D62F91\SPDCL-Distribution-MYT%20formats%205th%20CP-VBR_M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0D62F91\TSSPDCL%20DB%20MYT%20FORMATS%205TH%20CP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0D62F91\NPDCL-Distribution-MYT%20formats%205th%20CP-VBR%20(1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pmgindia365-my.sharepoint.com/personal/trinathkoganti_kpmg_com/Documents/36.%20Telangana%20Power%20Utilities/ARR/Distribution%20Business/FY%2027%20filing/ARR/TGNPDCL/DB%20True-up%20working%202024-25%20TGNPDCL%20(26.11.2025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pmgindia365-my.sharepoint.com/personal/trinathkoganti_kpmg_com/Documents/36.%20Telangana%20Power%20Utilities/ARR/Distribution%20Business/FY%2027%20filing/ARR/TGNPDCL/TGNPDCL-Distribution-MYT%20formats%2026-27%20working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pmgindia365-my.sharepoint.com/22%20ARR%202025-26/2%20NPDCL%20ARR%202025-26%20Working/DB%20ARR%2025-26%20Working/db%20filing%20final%20FY%2025-26%2030.11.2024/NPDCL-Distribution-MYT%20formats%205th%20CP-VBR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ily input"/>
      <sheetName val="Daily report"/>
      <sheetName val="OCM2"/>
      <sheetName val="OCM4"/>
      <sheetName val="OCM1"/>
      <sheetName val="OCM3"/>
      <sheetName val="OCM5"/>
      <sheetName val="OCM7"/>
      <sheetName val="INDEX"/>
      <sheetName val="OCM6"/>
      <sheetName val="highlight"/>
      <sheetName val="water"/>
      <sheetName val="AWARD"/>
      <sheetName val="CE"/>
      <sheetName val="hrawd"/>
      <sheetName val="2000-01"/>
      <sheetName val="04REL"/>
      <sheetName val="Inputs &amp; Assumptions"/>
      <sheetName val="Daily_input"/>
      <sheetName val="Daily_report"/>
      <sheetName val="Title"/>
      <sheetName val="CAPI_01-02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 refreshError="1"/>
      <sheetData sheetId="2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 sheet"/>
      <sheetName val="O&amp;M Projections New Methodology"/>
      <sheetName val="O&amp;M cost projections"/>
      <sheetName val="Escalation method"/>
      <sheetName val="Sales Method"/>
      <sheetName val="Inflation rates"/>
      <sheetName val="Revised Norms method"/>
      <sheetName val="R&amp;M Cost"/>
      <sheetName val="Network elements - Projected"/>
      <sheetName val="Network element - actuals"/>
      <sheetName val="Inflation for CAPEX"/>
      <sheetName val="Total DTR projections"/>
      <sheetName val="DTR Projections_Non Agri"/>
      <sheetName val="DTR Projections_Agri"/>
      <sheetName val="Network length summary"/>
      <sheetName val="Updated_DISCOM_Summary"/>
      <sheetName val="Updated summary - SS &amp; Feeders"/>
      <sheetName val="Consumer data projections"/>
      <sheetName val="Provisional O&amp;M cost FY 18-19"/>
      <sheetName val="Inflation rate"/>
      <sheetName val="4th CP GFA - Actuals "/>
      <sheetName val="GFA Projections"/>
      <sheetName val="O&amp;M Projections New Method Back"/>
      <sheetName val="tables for presenattion"/>
    </sheetNames>
    <sheetDataSet>
      <sheetData sheetId="0"/>
      <sheetData sheetId="1">
        <row r="5">
          <cell r="J5">
            <v>2711.5530192691463</v>
          </cell>
          <cell r="L5">
            <v>3486.5266523454998</v>
          </cell>
          <cell r="M5">
            <v>3735.504086704469</v>
          </cell>
          <cell r="N5">
            <v>4002.303586964149</v>
          </cell>
        </row>
        <row r="6">
          <cell r="L6">
            <v>334.36779834987681</v>
          </cell>
          <cell r="M6">
            <v>350.85213080852571</v>
          </cell>
          <cell r="N6">
            <v>368.14914085738599</v>
          </cell>
        </row>
        <row r="7">
          <cell r="L7">
            <v>195.1792513001065</v>
          </cell>
          <cell r="M7">
            <v>219.47484245847235</v>
          </cell>
          <cell r="N7">
            <v>246.39696811840571</v>
          </cell>
        </row>
        <row r="12">
          <cell r="L12">
            <v>15248.668530913019</v>
          </cell>
          <cell r="M12">
            <v>17149.495722150201</v>
          </cell>
          <cell r="N12">
            <v>19255.816501370446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15.1"/>
      <sheetName val="F15.2"/>
      <sheetName val="F15.3"/>
      <sheetName val="Title"/>
      <sheetName val="Checklist"/>
      <sheetName val="F1"/>
      <sheetName val="F2"/>
      <sheetName val="F3"/>
      <sheetName val="F4"/>
      <sheetName val="F4A"/>
      <sheetName val="F4B"/>
      <sheetName val="F5"/>
      <sheetName val="F6"/>
      <sheetName val="F7"/>
      <sheetName val="F8"/>
      <sheetName val="F9-Year(n-1)"/>
      <sheetName val="F9-Year(n)"/>
      <sheetName val="F9-Year(n+1)"/>
      <sheetName val="F9-Year(n+2)"/>
      <sheetName val="F9-Year(n+3)"/>
      <sheetName val="F9-Year(n+4)"/>
      <sheetName val="F9-Year(n+5)"/>
      <sheetName val="F10"/>
      <sheetName val="F11-Year(n-1)"/>
      <sheetName val="F11-Year(n)"/>
      <sheetName val="F11-Year(n+1)"/>
      <sheetName val="F11-Year(n+2)"/>
      <sheetName val="F11-Year(n+3)"/>
      <sheetName val="F11-Year(n+4)"/>
      <sheetName val="F11-Year(n+5)"/>
      <sheetName val="F12"/>
      <sheetName val="F13-Year(n-1)"/>
      <sheetName val="F13-Year(n)"/>
      <sheetName val="F13-Year(n+1)"/>
      <sheetName val="F13-Year(n+2)"/>
      <sheetName val="F13-Year(n+3)"/>
      <sheetName val="F13-Year(n+4)"/>
      <sheetName val="F13-Year(n+5)"/>
      <sheetName val="F14"/>
      <sheetName val="F15"/>
      <sheetName val="F16"/>
      <sheetName val="F16.1"/>
      <sheetName val="F16.2"/>
      <sheetName val="F17"/>
      <sheetName val="F18"/>
      <sheetName val="F19"/>
      <sheetName val="F20"/>
      <sheetName val="F21"/>
      <sheetName val="F22"/>
      <sheetName val="F23"/>
      <sheetName val="F24"/>
      <sheetName val="F24.1"/>
      <sheetName val="F24.2"/>
      <sheetName val="F24.3"/>
      <sheetName val="F24.4"/>
      <sheetName val="F24.5"/>
      <sheetName val="F24.6"/>
      <sheetName val="F24.7"/>
      <sheetName val="F24.8"/>
      <sheetName val="F25"/>
      <sheetName val="F26-Year(n-1)"/>
      <sheetName val="F26-Year(n+1)(Current Tariff)"/>
      <sheetName val="F26-Year(n+1)(Proposed Tarif)"/>
      <sheetName val="F27"/>
      <sheetName val="F28"/>
      <sheetName val="F29"/>
    </sheetNames>
    <sheetDataSet>
      <sheetData sheetId="0" refreshError="1">
        <row r="5">
          <cell r="C5">
            <v>753.61011496100002</v>
          </cell>
          <cell r="D5">
            <v>780.53873324099993</v>
          </cell>
          <cell r="E5">
            <v>797.66544691800004</v>
          </cell>
          <cell r="F5">
            <v>811.87</v>
          </cell>
        </row>
        <row r="6">
          <cell r="C6">
            <v>66.304229739999997</v>
          </cell>
          <cell r="D6">
            <v>123.69982584</v>
          </cell>
          <cell r="E6">
            <v>173.48435764999999</v>
          </cell>
          <cell r="F6">
            <v>229.15321714999999</v>
          </cell>
        </row>
        <row r="7">
          <cell r="C7">
            <v>27.994442069999998</v>
          </cell>
          <cell r="D7">
            <v>54.034532529999993</v>
          </cell>
          <cell r="E7">
            <v>59.282168599999999</v>
          </cell>
          <cell r="F7">
            <v>67.180000000000007</v>
          </cell>
        </row>
        <row r="8">
          <cell r="C8">
            <v>10.526063799999999</v>
          </cell>
          <cell r="D8">
            <v>11.172685550000001</v>
          </cell>
          <cell r="E8">
            <v>11.3708048</v>
          </cell>
          <cell r="F8">
            <v>11.4303855</v>
          </cell>
        </row>
        <row r="10">
          <cell r="C10">
            <v>111.67412640000001</v>
          </cell>
          <cell r="D10">
            <v>208.65295399999999</v>
          </cell>
          <cell r="E10">
            <v>97.2138597</v>
          </cell>
          <cell r="F10">
            <v>101.6690399</v>
          </cell>
        </row>
        <row r="11">
          <cell r="C11">
            <v>91.45</v>
          </cell>
          <cell r="D11">
            <v>70.264622320000001</v>
          </cell>
          <cell r="E11">
            <v>65.929320300000001</v>
          </cell>
          <cell r="F11">
            <v>59.89</v>
          </cell>
        </row>
        <row r="12">
          <cell r="C12">
            <v>16.8267621</v>
          </cell>
          <cell r="D12">
            <v>9.6869517799999993</v>
          </cell>
          <cell r="E12">
            <v>16.691386600000001</v>
          </cell>
          <cell r="F12">
            <v>24.13</v>
          </cell>
        </row>
        <row r="16">
          <cell r="C16">
            <v>3.0786844100000001</v>
          </cell>
          <cell r="D16">
            <v>3.8089866049999999</v>
          </cell>
          <cell r="E16">
            <v>4.1670583900000002</v>
          </cell>
          <cell r="F16">
            <v>2.1314493199999998</v>
          </cell>
        </row>
        <row r="23">
          <cell r="C23">
            <v>61.6</v>
          </cell>
          <cell r="D23">
            <v>73.62</v>
          </cell>
          <cell r="E23">
            <v>78.004760304000001</v>
          </cell>
          <cell r="F23">
            <v>84.490938579999991</v>
          </cell>
        </row>
        <row r="24">
          <cell r="C24">
            <v>185.8</v>
          </cell>
          <cell r="D24">
            <v>363.35</v>
          </cell>
          <cell r="E24">
            <v>328.87</v>
          </cell>
          <cell r="F24">
            <v>310.39999999999998</v>
          </cell>
        </row>
        <row r="26">
          <cell r="C26">
            <v>4.8319463999999996</v>
          </cell>
          <cell r="D26">
            <v>-0.2392301</v>
          </cell>
          <cell r="E26">
            <v>6.6808347000000001</v>
          </cell>
          <cell r="F26">
            <v>27.640720900000002</v>
          </cell>
        </row>
      </sheetData>
      <sheetData sheetId="1" refreshError="1">
        <row r="5">
          <cell r="C5">
            <v>3.9417773999999999</v>
          </cell>
          <cell r="D5">
            <v>1.888782296</v>
          </cell>
          <cell r="E5">
            <v>1.1096717199999999</v>
          </cell>
          <cell r="F5">
            <v>1.2597</v>
          </cell>
        </row>
        <row r="6">
          <cell r="C6">
            <v>8.3035411000000003E-2</v>
          </cell>
          <cell r="D6">
            <v>7.6063656000000007E-2</v>
          </cell>
          <cell r="E6">
            <v>6.0987411999999998E-2</v>
          </cell>
          <cell r="F6">
            <v>5.3899999999999997E-2</v>
          </cell>
        </row>
        <row r="7">
          <cell r="C7">
            <v>1.774659414</v>
          </cell>
          <cell r="D7">
            <v>2.8063642940000002</v>
          </cell>
          <cell r="E7">
            <v>3.928783353</v>
          </cell>
          <cell r="F7">
            <v>4.0922999999999998</v>
          </cell>
        </row>
        <row r="8">
          <cell r="C8">
            <v>0.65598690000000004</v>
          </cell>
          <cell r="D8">
            <v>0.91303449999999997</v>
          </cell>
          <cell r="E8">
            <v>1.0695046499999998</v>
          </cell>
          <cell r="F8">
            <v>2.9282999999999997</v>
          </cell>
        </row>
        <row r="9">
          <cell r="C9">
            <v>18.51937023</v>
          </cell>
          <cell r="D9">
            <v>15.339109591999998</v>
          </cell>
          <cell r="E9">
            <v>16.915769744999999</v>
          </cell>
          <cell r="F9">
            <v>23.045900000000003</v>
          </cell>
        </row>
        <row r="10">
          <cell r="C10">
            <v>13.870033299999999</v>
          </cell>
          <cell r="D10">
            <v>15.590052999999999</v>
          </cell>
          <cell r="E10">
            <v>13.86033645</v>
          </cell>
          <cell r="F10">
            <v>14.048399999999999</v>
          </cell>
        </row>
        <row r="11">
          <cell r="C11">
            <v>4.7346574459999999</v>
          </cell>
          <cell r="D11">
            <v>4.7779978729999995</v>
          </cell>
          <cell r="E11">
            <v>4.8152312319999995</v>
          </cell>
          <cell r="F11">
            <v>5.6592999999999991</v>
          </cell>
        </row>
        <row r="17">
          <cell r="C17">
            <v>2.7903187600000003</v>
          </cell>
          <cell r="D17">
            <v>3.1301399059999997</v>
          </cell>
          <cell r="E17">
            <v>2.7478870180000001</v>
          </cell>
          <cell r="F17">
            <v>4.0925000000000002</v>
          </cell>
        </row>
        <row r="18">
          <cell r="C18">
            <v>0.24400609500000001</v>
          </cell>
          <cell r="D18">
            <v>0.42872860599999996</v>
          </cell>
          <cell r="E18">
            <v>0.26313373799999995</v>
          </cell>
          <cell r="F18">
            <v>0.38670000000000004</v>
          </cell>
        </row>
        <row r="21">
          <cell r="C21">
            <v>5.9445481999999998</v>
          </cell>
          <cell r="D21">
            <v>0.52205000000000001</v>
          </cell>
          <cell r="E21">
            <v>3.3362695000000002</v>
          </cell>
          <cell r="F21">
            <v>4.0152999999999999</v>
          </cell>
        </row>
        <row r="22">
          <cell r="C22">
            <v>1.23270671</v>
          </cell>
          <cell r="D22">
            <v>1.091170561</v>
          </cell>
          <cell r="E22">
            <v>1.2066203090000001</v>
          </cell>
          <cell r="F22">
            <v>1.3433999999999999</v>
          </cell>
        </row>
        <row r="23">
          <cell r="C23">
            <v>9.7631454409999989</v>
          </cell>
          <cell r="D23">
            <v>9.4112574129999995</v>
          </cell>
          <cell r="E23">
            <v>13.435125765</v>
          </cell>
          <cell r="F23">
            <v>16.794499999999999</v>
          </cell>
        </row>
        <row r="28">
          <cell r="C28">
            <v>4.4738199999999999E-2</v>
          </cell>
          <cell r="D28">
            <v>0.64913564899999998</v>
          </cell>
          <cell r="E28">
            <v>0.42413494699999993</v>
          </cell>
          <cell r="F28">
            <v>0</v>
          </cell>
        </row>
        <row r="29">
          <cell r="C29">
            <v>5.4717254840000003</v>
          </cell>
          <cell r="D29">
            <v>37.382921317000005</v>
          </cell>
          <cell r="E29">
            <v>47.103105279000005</v>
          </cell>
          <cell r="F29">
            <v>31.876899999999999</v>
          </cell>
        </row>
        <row r="30">
          <cell r="C30">
            <v>10.992361149000001</v>
          </cell>
          <cell r="D30">
            <v>11.111675071000001</v>
          </cell>
          <cell r="E30">
            <v>10.752211881000001</v>
          </cell>
          <cell r="F30">
            <v>11.663000000000002</v>
          </cell>
        </row>
        <row r="32">
          <cell r="C32">
            <v>164.88914510499998</v>
          </cell>
          <cell r="D32">
            <v>24.912896694000001</v>
          </cell>
          <cell r="E32">
            <v>27.8447</v>
          </cell>
          <cell r="F32">
            <v>115.8216</v>
          </cell>
        </row>
        <row r="34">
          <cell r="C34">
            <v>8.7597875999999992</v>
          </cell>
          <cell r="D34">
            <v>6.7969881870000002</v>
          </cell>
          <cell r="E34">
            <v>7.0951034370000006</v>
          </cell>
          <cell r="F34">
            <v>7.6054999999999993</v>
          </cell>
        </row>
      </sheetData>
      <sheetData sheetId="2" refreshError="1">
        <row r="5">
          <cell r="C5">
            <v>44.100935</v>
          </cell>
          <cell r="D5">
            <v>48.156790527999995</v>
          </cell>
          <cell r="E5">
            <v>68.438390117000012</v>
          </cell>
          <cell r="F5">
            <v>85.452899999999985</v>
          </cell>
        </row>
        <row r="6">
          <cell r="C6">
            <v>6.4623041000000006E-2</v>
          </cell>
          <cell r="D6">
            <v>8.5066089999999997E-2</v>
          </cell>
          <cell r="E6">
            <v>7.3218352E-2</v>
          </cell>
          <cell r="F6">
            <v>6.7900000000000002E-2</v>
          </cell>
        </row>
        <row r="8">
          <cell r="C8">
            <v>13.196883868</v>
          </cell>
          <cell r="D8">
            <v>13.138698749</v>
          </cell>
          <cell r="E8">
            <v>11.943195470999999</v>
          </cell>
          <cell r="F8">
            <v>1.9706999999999999</v>
          </cell>
        </row>
        <row r="9">
          <cell r="C9">
            <v>0</v>
          </cell>
          <cell r="D9">
            <v>1.8584376E-2</v>
          </cell>
          <cell r="E9">
            <v>1.89718E-2</v>
          </cell>
          <cell r="F9">
            <v>2.2799999999999997E-2</v>
          </cell>
        </row>
        <row r="10">
          <cell r="C10">
            <v>10.435190993000001</v>
          </cell>
          <cell r="D10">
            <v>12.726864665000001</v>
          </cell>
          <cell r="E10">
            <v>19.52243378</v>
          </cell>
          <cell r="F10">
            <v>24.451999999999998</v>
          </cell>
        </row>
        <row r="11">
          <cell r="C11">
            <v>1.09679711</v>
          </cell>
          <cell r="D11">
            <v>6.1953229299999997</v>
          </cell>
          <cell r="E11">
            <v>3.1687452680000003</v>
          </cell>
          <cell r="F11">
            <v>4.4757999999999996</v>
          </cell>
        </row>
        <row r="13">
          <cell r="C13">
            <v>7030.47</v>
          </cell>
          <cell r="D13">
            <v>7887.88</v>
          </cell>
          <cell r="E13">
            <v>8606.74</v>
          </cell>
          <cell r="F13">
            <v>9054.74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SSAP20062023"/>
      <sheetName val="BSGLINRS21062023"/>
      <sheetName val="BSSAPINLAKHS200623"/>
      <sheetName val="BSSAP22062023"/>
      <sheetName val="BSSAP1290623"/>
      <sheetName val="BSSAP04072023"/>
      <sheetName val="BSSAP06072023 4 pm"/>
      <sheetName val="GL BS"/>
      <sheetName val="BS SAP"/>
      <sheetName val="BS "/>
      <sheetName val="P &amp; L"/>
      <sheetName val="Cash Flow"/>
      <sheetName val="Notes 1-12"/>
      <sheetName val="Loans Note 5.2"/>
      <sheetName val="Loans Note 5.3"/>
      <sheetName val="Loans Note 5.3(2)"/>
      <sheetName val="Loans Note 5.4"/>
      <sheetName val="Loan Notes No.5.5"/>
      <sheetName val="Note No.5.5 "/>
      <sheetName val="Loan Note.9.2"/>
      <sheetName val="Dep as per Comp 13"/>
      <sheetName val="Notes 14 - 26"/>
      <sheetName val="Actuiry&lt;1.2.99"/>
      <sheetName val="Actuiry&gt;1.2.99"/>
      <sheetName val="Notes 27-30"/>
      <sheetName val="Other Disclosures"/>
      <sheetName val="Ave Rea 2024-25"/>
      <sheetName val="Genral Notes"/>
      <sheetName val="Def.Tax2022.23 as per Auditors "/>
      <sheetName val="Dep. I.T.Act2022-23"/>
      <sheetName val="Income statement20-21"/>
      <sheetName val="Sheet1"/>
      <sheetName val="Sheet2"/>
      <sheetName val="Sheet3"/>
      <sheetName val="Sheet4"/>
      <sheetName val="General Notes"/>
      <sheetName val="Loans Shedule"/>
      <sheetName val="Repayment Shedule"/>
      <sheetName val="Sheet11"/>
      <sheetName val="Realted Party Disclosures"/>
      <sheetName val="Sch 1"/>
      <sheetName val="Sch 2"/>
      <sheetName val="Sch 3&amp;4"/>
      <sheetName val="Sch 5"/>
      <sheetName val="Sch 6&amp;7"/>
      <sheetName val="Sch 8"/>
      <sheetName val="Sch 9"/>
      <sheetName val="Sch 10&amp;11"/>
      <sheetName val="ADS2"/>
      <sheetName val="ADS3"/>
      <sheetName val="ADS 4"/>
      <sheetName val="ADS 5"/>
      <sheetName val="Cash loss"/>
      <sheetName val="Analaysis"/>
      <sheetName val="Weoghted avg cal"/>
      <sheetName val="MAT112-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8">
          <cell r="E8">
            <v>0.01</v>
          </cell>
          <cell r="F8">
            <v>3.4000000000000002E-3</v>
          </cell>
          <cell r="H8">
            <v>0</v>
          </cell>
          <cell r="I8">
            <v>0</v>
          </cell>
          <cell r="J8">
            <v>0</v>
          </cell>
        </row>
        <row r="9">
          <cell r="D9">
            <v>352.17539999999997</v>
          </cell>
          <cell r="E9">
            <v>10.84</v>
          </cell>
          <cell r="F9">
            <v>0.02</v>
          </cell>
          <cell r="H9">
            <v>89.307900000000004</v>
          </cell>
          <cell r="J9">
            <v>0</v>
          </cell>
        </row>
        <row r="11">
          <cell r="D11">
            <v>4604.6548000000003</v>
          </cell>
          <cell r="E11">
            <v>313.29000000000002</v>
          </cell>
          <cell r="F11">
            <v>7.53</v>
          </cell>
          <cell r="H11">
            <v>2524.3139000000001</v>
          </cell>
        </row>
        <row r="12">
          <cell r="D12">
            <v>4310.2257999999993</v>
          </cell>
          <cell r="E12">
            <v>544.54999999999995</v>
          </cell>
          <cell r="F12">
            <v>0</v>
          </cell>
          <cell r="H12">
            <v>2133.5644000000002</v>
          </cell>
        </row>
        <row r="13">
          <cell r="D13">
            <v>738.85750000000007</v>
          </cell>
          <cell r="E13">
            <v>40.19</v>
          </cell>
          <cell r="F13">
            <v>14.9</v>
          </cell>
          <cell r="H13">
            <v>433.70910000000003</v>
          </cell>
        </row>
        <row r="15">
          <cell r="D15">
            <v>19.102599999999995</v>
          </cell>
          <cell r="E15">
            <v>0.65</v>
          </cell>
          <cell r="F15">
            <v>0.21</v>
          </cell>
          <cell r="H15">
            <v>10.000900000000001</v>
          </cell>
        </row>
        <row r="16">
          <cell r="D16">
            <v>1.0789000000000002</v>
          </cell>
          <cell r="E16">
            <v>0.04</v>
          </cell>
          <cell r="F16">
            <v>0</v>
          </cell>
          <cell r="H16">
            <v>0.82880000000000009</v>
          </cell>
        </row>
        <row r="17">
          <cell r="D17">
            <v>5.3571000000000009</v>
          </cell>
          <cell r="E17">
            <v>0.25</v>
          </cell>
          <cell r="F17">
            <v>0</v>
          </cell>
          <cell r="H17">
            <v>3.9472999999999998</v>
          </cell>
        </row>
        <row r="18">
          <cell r="D18">
            <v>2.7237</v>
          </cell>
          <cell r="E18">
            <v>0</v>
          </cell>
          <cell r="F18">
            <v>0.04</v>
          </cell>
          <cell r="H18">
            <v>2.4503000000000004</v>
          </cell>
        </row>
        <row r="19">
          <cell r="D19">
            <v>84.182399999999987</v>
          </cell>
          <cell r="E19">
            <v>1.781352677999998</v>
          </cell>
          <cell r="F19">
            <v>0.29892547599999997</v>
          </cell>
          <cell r="H19">
            <v>70.494599999999991</v>
          </cell>
        </row>
        <row r="22">
          <cell r="D22">
            <v>34.94</v>
          </cell>
          <cell r="E22">
            <v>0.05</v>
          </cell>
          <cell r="F22">
            <v>0</v>
          </cell>
          <cell r="H22">
            <v>28.972200000000001</v>
          </cell>
        </row>
      </sheetData>
      <sheetData sheetId="21">
        <row r="329">
          <cell r="C329">
            <v>2495.65</v>
          </cell>
        </row>
        <row r="330">
          <cell r="C330">
            <v>60.12</v>
          </cell>
        </row>
      </sheetData>
      <sheetData sheetId="22"/>
      <sheetData sheetId="23"/>
      <sheetData sheetId="24">
        <row r="66">
          <cell r="C66">
            <v>10.61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 sheet"/>
      <sheetName val="O&amp;M Projections New Methodology"/>
      <sheetName val="O&amp;M cost projections"/>
      <sheetName val="Escalation method"/>
      <sheetName val="Sales Method"/>
      <sheetName val="Inflation rates"/>
      <sheetName val="Revised Norms method"/>
      <sheetName val="R&amp;M Cost"/>
      <sheetName val="Network elements - Projected"/>
      <sheetName val="Network element - actuals"/>
      <sheetName val="Inflation for CAPEX"/>
      <sheetName val="Total DTR projections"/>
      <sheetName val="DTR Projections_Non Agri"/>
      <sheetName val="DTR Projections_Agri"/>
      <sheetName val="Network length summary"/>
      <sheetName val="Updated_DISCOM_Summary"/>
      <sheetName val="Updated summary - SS &amp; Feeders"/>
      <sheetName val="Consumer data projections"/>
      <sheetName val="Provisional O&amp;M cost FY 18-19"/>
      <sheetName val="Inflation rate"/>
      <sheetName val="4th CP GFA - Actuals "/>
      <sheetName val="GFA Projections"/>
      <sheetName val="O&amp;M Projections Reg 2 of 2023"/>
      <sheetName val="O&amp;M Projections New Method Back"/>
      <sheetName val="tables for presenat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>
        <row r="5">
          <cell r="K5">
            <v>2640.1481350000004</v>
          </cell>
          <cell r="L5">
            <v>2793.0127120165007</v>
          </cell>
        </row>
        <row r="6">
          <cell r="J6">
            <v>153.13000000000002</v>
          </cell>
          <cell r="K6">
            <v>160.67930900000002</v>
          </cell>
          <cell r="L6">
            <v>168.60079893369999</v>
          </cell>
        </row>
        <row r="7">
          <cell r="J7">
            <v>133.73000000000002</v>
          </cell>
          <cell r="K7">
            <v>152.60211079749908</v>
          </cell>
          <cell r="L7">
            <v>169.16908399339505</v>
          </cell>
        </row>
        <row r="14">
          <cell r="J14">
            <v>10155.16</v>
          </cell>
          <cell r="K14">
            <v>11043.806627201999</v>
          </cell>
          <cell r="L14">
            <v>12242.757594638504</v>
          </cell>
        </row>
        <row r="15">
          <cell r="K15">
            <v>1.3168674841164494E-2</v>
          </cell>
        </row>
      </sheetData>
      <sheetData sheetId="23" refreshError="1"/>
      <sheetData sheetId="2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 sheet"/>
      <sheetName val="O&amp;M Projections New Methodology"/>
      <sheetName val="O&amp;M cost projections"/>
      <sheetName val="Escalation method"/>
      <sheetName val="Sales Method"/>
      <sheetName val="Inflation rates"/>
      <sheetName val="Revised Norms method"/>
      <sheetName val="R&amp;M Cost"/>
      <sheetName val="Network elements - Projected"/>
      <sheetName val="Network element - actuals"/>
      <sheetName val="Inflation for CAPEX"/>
      <sheetName val="Total DTR projections"/>
      <sheetName val="DTR Projections_Non Agri"/>
      <sheetName val="DTR Projections_Agri"/>
      <sheetName val="Network length summary"/>
      <sheetName val="Updated_DISCOM_Summary"/>
      <sheetName val="Updated summary - SS &amp; Feeders"/>
      <sheetName val="Consumer data projections"/>
      <sheetName val="Provisional O&amp;M cost FY 18-19"/>
      <sheetName val="Inflation rate"/>
      <sheetName val="4th CP GFA - Actuals "/>
      <sheetName val="GFA Projections"/>
      <sheetName val="O&amp;M Projections New Method Back"/>
      <sheetName val="tables for presenattion"/>
    </sheetNames>
    <sheetDataSet>
      <sheetData sheetId="0" refreshError="1"/>
      <sheetData sheetId="1">
        <row r="5">
          <cell r="J5">
            <v>2711.5530192691463</v>
          </cell>
          <cell r="L5">
            <v>3486.5266523454998</v>
          </cell>
          <cell r="M5">
            <v>3735.504086704469</v>
          </cell>
          <cell r="N5">
            <v>4002.303586964149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ex"/>
      <sheetName val="Sales &amp; Revenue"/>
      <sheetName val="FSA Approved"/>
      <sheetName val="Tables for DB Trueup 1st &amp; 2nd"/>
      <sheetName val="Other Expenses"/>
      <sheetName val="RRB"/>
      <sheetName val="Distribution Cost"/>
      <sheetName val="Capex Loans interest"/>
      <sheetName val="Capex loans"/>
      <sheetName val="Assets &amp; Depreciation (2)"/>
      <sheetName val="Assets &amp; Depreciation"/>
      <sheetName val="O&amp;M Cost"/>
      <sheetName val="Tables for DB Trueup 3rd cp"/>
      <sheetName val="PP Cost"/>
      <sheetName val="Interest &amp; Finance Charges"/>
      <sheetName val="Debt &amp; Equity"/>
      <sheetName val="CC&amp;Grants"/>
      <sheetName val="Addl. Subsidy"/>
      <sheetName val="Check with Annual Accounts"/>
      <sheetName val="Rev. from Sales of Power -12-13"/>
      <sheetName val="Sheet1"/>
      <sheetName val="Avg. Realisation for JAICA"/>
      <sheetName val="ISD"/>
      <sheetName val="Sheet2"/>
      <sheetName val="Sheet3"/>
      <sheetName val="Tables for DB Trueup 4th CP"/>
      <sheetName val="RRB (R)"/>
      <sheetName val="DB ARR (R)"/>
      <sheetName val="Tables for DB Trueup 4th CP (2"/>
      <sheetName val="Sheet4"/>
      <sheetName val="Sheet5"/>
      <sheetName val="Sheet6"/>
      <sheetName val="Sheet7"/>
      <sheetName val="Sheet8"/>
      <sheetName val="Sheet9"/>
    </sheetNames>
    <sheetDataSet>
      <sheetData sheetId="0">
        <row r="36">
          <cell r="T36">
            <v>503.38513469899999</v>
          </cell>
        </row>
        <row r="38">
          <cell r="T38">
            <v>547.85033098500026</v>
          </cell>
        </row>
        <row r="39">
          <cell r="T39">
            <v>595.2675962860003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2"/>
      <sheetName val="2023"/>
    </sheetNames>
    <sheetDataSet>
      <sheetData sheetId="0">
        <row r="60">
          <cell r="B60">
            <v>707.55838704799999</v>
          </cell>
          <cell r="E60">
            <v>547.84875044260957</v>
          </cell>
          <cell r="F60">
            <v>595.26999999999987</v>
          </cell>
        </row>
      </sheetData>
      <sheetData sheetId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erest cost"/>
      <sheetName val="RoE"/>
      <sheetName val="Index"/>
      <sheetName val="Dist ARR"/>
      <sheetName val="Capex Summary 5th MYT"/>
      <sheetName val="CC 5TH MYT"/>
      <sheetName val="Investment for 5th MYT"/>
      <sheetName val="GFA &amp; Dep-MYT 5th Control"/>
      <sheetName val="Voltage wise FA from SAP"/>
      <sheetName val="Int on Working cap"/>
      <sheetName val="NTI Proj"/>
      <sheetName val="Int cost 5th MYT (2)"/>
      <sheetName val="Existing Loans Details"/>
      <sheetName val="Working for O&amp;M"/>
      <sheetName val="For Wheeling"/>
      <sheetName val="Sheet3 (2)"/>
      <sheetName val="Status"/>
      <sheetName val="Existing loans Repayment &amp;Int"/>
      <sheetName val="Load for Wheeling "/>
      <sheetName val="Proposed Assets as per Invest"/>
      <sheetName val="Working for 1.1d"/>
      <sheetName val="Form 1.2"/>
      <sheetName val="Form 1.1"/>
      <sheetName val="Form 1.1j"/>
      <sheetName val="Form 1.1k"/>
      <sheetName val="Form 1.1d"/>
      <sheetName val="Form 1.1 g(i)"/>
      <sheetName val="Form 1.1a"/>
      <sheetName val="Form 1.1b"/>
      <sheetName val="Form 1.1g"/>
      <sheetName val="Form 1.1 c"/>
      <sheetName val="Form 1.1e"/>
      <sheetName val="Form 1.1n"/>
      <sheetName val="Form 1.0"/>
      <sheetName val="Form 1a"/>
      <sheetName val="Form 1c"/>
      <sheetName val="Form 1b"/>
      <sheetName val="Form 1.1h"/>
      <sheetName val="Form 1.3"/>
      <sheetName val="Form 1.3a"/>
      <sheetName val="Form 1.3(i)"/>
      <sheetName val="Form 1.3 i"/>
      <sheetName val="Form 3.3"/>
      <sheetName val="Form 7.0"/>
      <sheetName val="Form 8"/>
      <sheetName val="Form 9"/>
      <sheetName val="NTI"/>
      <sheetName val="Form 10"/>
      <sheetName val="Sheet1"/>
      <sheetName val="Sheet2"/>
      <sheetName val="Sheet3"/>
    </sheetNames>
    <sheetDataSet>
      <sheetData sheetId="0" refreshError="1">
        <row r="5">
          <cell r="D5">
            <v>1457.2456772747546</v>
          </cell>
          <cell r="G5">
            <v>1237.2692931243869</v>
          </cell>
          <cell r="H5">
            <v>1385.1745417187285</v>
          </cell>
          <cell r="I5">
            <v>1586.6924854150175</v>
          </cell>
        </row>
        <row r="15">
          <cell r="G15">
            <v>520.96470242406485</v>
          </cell>
          <cell r="H15">
            <v>585.34886255192305</v>
          </cell>
          <cell r="I15">
            <v>669.90339569037769</v>
          </cell>
        </row>
        <row r="29">
          <cell r="G29">
            <v>480.21141876553202</v>
          </cell>
          <cell r="H29">
            <v>556.47469115506374</v>
          </cell>
          <cell r="I29">
            <v>642.82258771103363</v>
          </cell>
        </row>
      </sheetData>
      <sheetData sheetId="1" refreshError="1">
        <row r="10">
          <cell r="D10">
            <v>0.14000000000000001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le"/>
      <sheetName val="Checklist"/>
      <sheetName val="F1"/>
      <sheetName val="F2"/>
      <sheetName val="F3"/>
      <sheetName val="F4"/>
      <sheetName val="F4A"/>
      <sheetName val="F4B"/>
      <sheetName val="F5"/>
      <sheetName val="F6"/>
      <sheetName val="F7"/>
      <sheetName val="F8"/>
      <sheetName val="F9-Year(n-1)"/>
      <sheetName val="F9-Year(n)"/>
      <sheetName val="F9-Year(n+1)"/>
      <sheetName val="F9-Year(n+2)"/>
      <sheetName val="F9-Year(n+3)"/>
      <sheetName val="F9-Year(n+4)"/>
      <sheetName val="F9-Year(n+5)"/>
      <sheetName val="F10"/>
      <sheetName val="F11-Year(n-1)"/>
      <sheetName val="F11-Year(n)"/>
      <sheetName val="F11-Year(n+1)"/>
      <sheetName val="F11-Year(n+2)"/>
      <sheetName val="F11-Year(n+3)"/>
      <sheetName val="F11-Year(n+4)"/>
      <sheetName val="F11-Year(n+5)"/>
      <sheetName val="F12"/>
      <sheetName val="F13-Year(n-1)"/>
      <sheetName val="F13-Year(n)"/>
      <sheetName val="F13-Year(n+1)"/>
      <sheetName val="F13-Year(n+2)"/>
      <sheetName val="F13-Year(n+3)"/>
      <sheetName val="F13-Year(n+4)"/>
      <sheetName val="F13-Year(n+5)"/>
      <sheetName val="F14"/>
      <sheetName val="F15"/>
      <sheetName val="F15.1"/>
      <sheetName val="F15.2"/>
      <sheetName val="F15.3"/>
      <sheetName val="F16"/>
      <sheetName val="F16.1"/>
      <sheetName val="F16.2"/>
      <sheetName val="F17"/>
      <sheetName val="F18"/>
      <sheetName val="F19"/>
      <sheetName val="F20"/>
      <sheetName val="F21"/>
      <sheetName val="F22"/>
      <sheetName val="F23"/>
      <sheetName val="F24"/>
      <sheetName val="F24.1"/>
      <sheetName val="F24.2"/>
      <sheetName val="F24.3"/>
      <sheetName val="F24.4"/>
      <sheetName val="F24.5"/>
      <sheetName val="F24.6"/>
      <sheetName val="F24.7"/>
      <sheetName val="F24.8"/>
      <sheetName val="F25"/>
      <sheetName val="F26-Year(n-1)"/>
      <sheetName val="F26-Year(n+1)(Current Tariff)"/>
      <sheetName val="F26-Year(n+1)(Proposed Tarif)"/>
      <sheetName val="F27"/>
      <sheetName val="F28"/>
      <sheetName val="F29"/>
      <sheetName val="Sheet1"/>
      <sheetName val="Sheet1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>
        <row r="7">
          <cell r="D7">
            <v>1944.89</v>
          </cell>
        </row>
        <row r="8">
          <cell r="D8">
            <v>381.26</v>
          </cell>
        </row>
        <row r="9">
          <cell r="D9">
            <v>304.14999999999998</v>
          </cell>
        </row>
        <row r="13">
          <cell r="D13">
            <v>222.06</v>
          </cell>
        </row>
        <row r="18">
          <cell r="D18">
            <v>7.37</v>
          </cell>
        </row>
        <row r="19">
          <cell r="D19">
            <v>0</v>
          </cell>
        </row>
        <row r="20">
          <cell r="D20">
            <v>0.97</v>
          </cell>
        </row>
        <row r="24">
          <cell r="D24">
            <v>3.22</v>
          </cell>
        </row>
        <row r="29">
          <cell r="D29">
            <v>0</v>
          </cell>
        </row>
        <row r="30">
          <cell r="D30">
            <v>50</v>
          </cell>
        </row>
        <row r="31">
          <cell r="D31">
            <v>0</v>
          </cell>
        </row>
        <row r="35">
          <cell r="D35">
            <v>0</v>
          </cell>
        </row>
        <row r="40">
          <cell r="D40">
            <v>84.710000000000008</v>
          </cell>
        </row>
        <row r="41">
          <cell r="D41">
            <v>0</v>
          </cell>
        </row>
        <row r="42">
          <cell r="D42">
            <v>12.56</v>
          </cell>
        </row>
        <row r="46">
          <cell r="D46">
            <v>9.2899999999999991</v>
          </cell>
        </row>
        <row r="50">
          <cell r="D50">
            <v>351.28</v>
          </cell>
        </row>
        <row r="60">
          <cell r="D60">
            <v>6.07</v>
          </cell>
        </row>
        <row r="66">
          <cell r="D66">
            <v>0</v>
          </cell>
        </row>
        <row r="81">
          <cell r="D81">
            <v>211.63</v>
          </cell>
        </row>
        <row r="83">
          <cell r="D83">
            <v>56.99</v>
          </cell>
          <cell r="G83">
            <v>56.970000000000006</v>
          </cell>
          <cell r="H83">
            <v>40.71</v>
          </cell>
        </row>
        <row r="87">
          <cell r="D87">
            <v>22.45</v>
          </cell>
          <cell r="G87">
            <v>15.395823999999998</v>
          </cell>
          <cell r="H87">
            <v>2.4588839999999976</v>
          </cell>
        </row>
        <row r="91">
          <cell r="D91">
            <v>1264</v>
          </cell>
        </row>
        <row r="92">
          <cell r="D92">
            <v>1250</v>
          </cell>
        </row>
        <row r="93">
          <cell r="D93">
            <v>680.67</v>
          </cell>
          <cell r="G93">
            <v>900</v>
          </cell>
          <cell r="H93">
            <v>33.33</v>
          </cell>
        </row>
        <row r="97">
          <cell r="D97">
            <v>194.7</v>
          </cell>
          <cell r="G97">
            <v>151.38196999999997</v>
          </cell>
        </row>
        <row r="111">
          <cell r="D111">
            <v>1222.56</v>
          </cell>
        </row>
        <row r="112">
          <cell r="D112">
            <v>227.88</v>
          </cell>
          <cell r="G112">
            <v>37.979999999999997</v>
          </cell>
        </row>
        <row r="113">
          <cell r="G113">
            <v>37.200000000000003</v>
          </cell>
          <cell r="H113">
            <v>37.200000000000003</v>
          </cell>
        </row>
        <row r="116">
          <cell r="D116">
            <v>10</v>
          </cell>
          <cell r="G116">
            <v>10.25</v>
          </cell>
          <cell r="H116">
            <v>10.25</v>
          </cell>
        </row>
        <row r="117">
          <cell r="D117">
            <v>124.93</v>
          </cell>
          <cell r="G117">
            <v>143.4640333333333</v>
          </cell>
          <cell r="H117">
            <v>146.92349999999999</v>
          </cell>
        </row>
        <row r="121">
          <cell r="D121">
            <v>458.33</v>
          </cell>
        </row>
        <row r="123">
          <cell r="D123">
            <v>45.83</v>
          </cell>
          <cell r="G123">
            <v>62.489999999999995</v>
          </cell>
          <cell r="H123">
            <v>62.489999999999995</v>
          </cell>
        </row>
        <row r="127">
          <cell r="D127">
            <v>39.770000000000003</v>
          </cell>
          <cell r="G127">
            <v>41.362666666666669</v>
          </cell>
          <cell r="H127">
            <v>25.627499999999998</v>
          </cell>
        </row>
        <row r="131">
          <cell r="D131">
            <v>416.25</v>
          </cell>
        </row>
        <row r="132">
          <cell r="D132">
            <v>585.70000000000005</v>
          </cell>
        </row>
        <row r="133">
          <cell r="D133">
            <v>503.23</v>
          </cell>
        </row>
        <row r="137">
          <cell r="D137">
            <v>46.18</v>
          </cell>
        </row>
        <row r="161">
          <cell r="D161">
            <v>2505.84</v>
          </cell>
        </row>
        <row r="163">
          <cell r="D163">
            <v>304.63</v>
          </cell>
          <cell r="G163">
            <v>324.54000000000002</v>
          </cell>
          <cell r="H163">
            <v>324.54000000000002</v>
          </cell>
        </row>
        <row r="167">
          <cell r="D167">
            <v>234.82</v>
          </cell>
          <cell r="G167">
            <v>204.36333333333334</v>
          </cell>
          <cell r="H167">
            <v>138.98600000000002</v>
          </cell>
        </row>
        <row r="171">
          <cell r="D171">
            <v>1222.57</v>
          </cell>
        </row>
        <row r="172">
          <cell r="D172">
            <v>227.88</v>
          </cell>
          <cell r="G172">
            <v>37.979999999999997</v>
          </cell>
          <cell r="H172">
            <v>0</v>
          </cell>
        </row>
        <row r="173">
          <cell r="G173">
            <v>74.429999999999993</v>
          </cell>
          <cell r="H173">
            <v>74.429999999999993</v>
          </cell>
        </row>
        <row r="176">
          <cell r="D176">
            <v>10</v>
          </cell>
          <cell r="G176">
            <v>10.25</v>
          </cell>
          <cell r="H176">
            <v>10.25</v>
          </cell>
        </row>
        <row r="177">
          <cell r="D177">
            <v>128.12</v>
          </cell>
          <cell r="G177">
            <v>148.74799999999999</v>
          </cell>
          <cell r="H177">
            <v>137.38331250000002</v>
          </cell>
        </row>
        <row r="181">
          <cell r="D181">
            <v>1998.39</v>
          </cell>
        </row>
        <row r="182">
          <cell r="D182">
            <v>4984</v>
          </cell>
          <cell r="G182">
            <v>2355.1799999999998</v>
          </cell>
        </row>
        <row r="183">
          <cell r="D183">
            <v>2988.76</v>
          </cell>
          <cell r="G183">
            <v>3751.74</v>
          </cell>
        </row>
        <row r="186">
          <cell r="D186">
            <v>10</v>
          </cell>
        </row>
        <row r="187">
          <cell r="D187">
            <v>332.31</v>
          </cell>
          <cell r="G187">
            <v>338.06866666666673</v>
          </cell>
        </row>
        <row r="262">
          <cell r="G262">
            <v>1518.7584806666666</v>
          </cell>
          <cell r="H262">
            <v>871.3671865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itle"/>
      <sheetName val="Checklist"/>
      <sheetName val="F1"/>
      <sheetName val="F2"/>
      <sheetName val="F3"/>
      <sheetName val="F4"/>
      <sheetName val="F4A"/>
      <sheetName val="F4B"/>
      <sheetName val="F5"/>
      <sheetName val="F6"/>
      <sheetName val="F7"/>
      <sheetName val="F8"/>
      <sheetName val="F9-Year(n-1)"/>
      <sheetName val="F9-Year(n)"/>
      <sheetName val="F9-Year(n+1)"/>
      <sheetName val="F9-Year(n+2)"/>
      <sheetName val="F9-Year(n+3)"/>
      <sheetName val="F9-Year(n+4)"/>
      <sheetName val="F9-Year(n+5)"/>
      <sheetName val="F10"/>
      <sheetName val="F11-Year(n-1)"/>
      <sheetName val="F11-Year(n)"/>
      <sheetName val="F11-Year(n+1)"/>
      <sheetName val="F11-Year(n+2)"/>
      <sheetName val="F11-Year(n+3)"/>
      <sheetName val="F11-Year(n+4)"/>
      <sheetName val="F11-Year(n+5)"/>
      <sheetName val="F12"/>
      <sheetName val="F13-Year(n-1)"/>
      <sheetName val="F13-Year(n)"/>
      <sheetName val="F13-Year(n+1)"/>
      <sheetName val="F13-Year(n+2)"/>
      <sheetName val="F13-Year(n+3)"/>
      <sheetName val="F13-Year(n+4)"/>
      <sheetName val="F13-Year(n+5)"/>
      <sheetName val="F14"/>
      <sheetName val="F15"/>
      <sheetName val="F15.1"/>
      <sheetName val="F15.2"/>
      <sheetName val="F15.3"/>
      <sheetName val="F16"/>
      <sheetName val="F16.1"/>
      <sheetName val="F16.2"/>
      <sheetName val="F17"/>
      <sheetName val="F18"/>
      <sheetName val="F19"/>
      <sheetName val="F20"/>
      <sheetName val="F21"/>
      <sheetName val="F22"/>
      <sheetName val="F23"/>
      <sheetName val="F24"/>
      <sheetName val="F24.1"/>
      <sheetName val="F24.2"/>
      <sheetName val="F24.3"/>
      <sheetName val="F24.4"/>
      <sheetName val="F24.5"/>
      <sheetName val="F24.6"/>
      <sheetName val="F24.7"/>
      <sheetName val="F24.8"/>
      <sheetName val="F25"/>
      <sheetName val="F26-Year(n-1)"/>
      <sheetName val="F26-Year(n+1)(Current Tariff)"/>
      <sheetName val="F26-Year(n+1)(Proposed Tarif)"/>
      <sheetName val="F27"/>
      <sheetName val="F28"/>
      <sheetName val="F29"/>
    </sheetNames>
    <sheetDataSet>
      <sheetData sheetId="0">
        <row r="7">
          <cell r="C7">
            <v>1504.86</v>
          </cell>
          <cell r="I7">
            <v>1466.7500000000002</v>
          </cell>
          <cell r="J7">
            <v>1260.2300000000002</v>
          </cell>
          <cell r="K7">
            <v>1053.7100000000003</v>
          </cell>
        </row>
        <row r="8">
          <cell r="I8">
            <v>0</v>
          </cell>
          <cell r="J8">
            <v>0</v>
          </cell>
          <cell r="K8">
            <v>0</v>
          </cell>
        </row>
        <row r="9">
          <cell r="I9">
            <v>206.52</v>
          </cell>
          <cell r="J9">
            <v>206.52</v>
          </cell>
          <cell r="K9">
            <v>206.52</v>
          </cell>
        </row>
        <row r="12">
          <cell r="C12">
            <v>11.61</v>
          </cell>
        </row>
        <row r="18">
          <cell r="I18">
            <v>0</v>
          </cell>
          <cell r="J18">
            <v>0</v>
          </cell>
          <cell r="K18">
            <v>0</v>
          </cell>
        </row>
        <row r="19">
          <cell r="I19">
            <v>13.4</v>
          </cell>
          <cell r="J19">
            <v>13.4</v>
          </cell>
          <cell r="K19">
            <v>13.4</v>
          </cell>
        </row>
        <row r="28">
          <cell r="F28">
            <v>0</v>
          </cell>
          <cell r="I28">
            <v>0</v>
          </cell>
          <cell r="J28">
            <v>0</v>
          </cell>
          <cell r="K28">
            <v>0</v>
          </cell>
        </row>
        <row r="29">
          <cell r="I29">
            <v>11.52</v>
          </cell>
          <cell r="J29">
            <v>11.52</v>
          </cell>
          <cell r="K29">
            <v>11.52</v>
          </cell>
        </row>
        <row r="38">
          <cell r="F38">
            <v>0</v>
          </cell>
          <cell r="I38">
            <v>0</v>
          </cell>
          <cell r="J38">
            <v>0</v>
          </cell>
          <cell r="K38">
            <v>0</v>
          </cell>
        </row>
        <row r="39">
          <cell r="F39">
            <v>0</v>
          </cell>
          <cell r="I39">
            <v>0</v>
          </cell>
          <cell r="J39">
            <v>0</v>
          </cell>
          <cell r="K39">
            <v>0</v>
          </cell>
        </row>
        <row r="62">
          <cell r="C62">
            <v>54.8</v>
          </cell>
          <cell r="D62">
            <v>247.8</v>
          </cell>
          <cell r="E62">
            <v>247.8</v>
          </cell>
          <cell r="I62">
            <v>104.22000000000003</v>
          </cell>
          <cell r="J62">
            <v>47.220000000000027</v>
          </cell>
          <cell r="K62">
            <v>11.720000000000027</v>
          </cell>
        </row>
        <row r="63">
          <cell r="C63">
            <v>200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</row>
        <row r="64">
          <cell r="C64">
            <v>7</v>
          </cell>
          <cell r="D64">
            <v>7.67</v>
          </cell>
          <cell r="E64">
            <v>21.91</v>
          </cell>
          <cell r="I64">
            <v>57</v>
          </cell>
          <cell r="J64">
            <v>35.5</v>
          </cell>
          <cell r="K64">
            <v>7</v>
          </cell>
        </row>
        <row r="68">
          <cell r="C68">
            <v>16.61</v>
          </cell>
          <cell r="D68">
            <v>14.34</v>
          </cell>
        </row>
        <row r="72">
          <cell r="C72">
            <v>1043.4100000000001</v>
          </cell>
          <cell r="D72">
            <v>654.66</v>
          </cell>
          <cell r="E72">
            <v>654.66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0</v>
          </cell>
          <cell r="E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</row>
        <row r="74">
          <cell r="C74">
            <v>388.75</v>
          </cell>
          <cell r="D74">
            <v>200</v>
          </cell>
          <cell r="E74">
            <v>300</v>
          </cell>
          <cell r="I74">
            <v>0</v>
          </cell>
          <cell r="J74">
            <v>0</v>
          </cell>
          <cell r="K74">
            <v>0</v>
          </cell>
        </row>
        <row r="78">
          <cell r="C78">
            <v>92.52</v>
          </cell>
          <cell r="D78">
            <v>33.75</v>
          </cell>
        </row>
        <row r="82">
          <cell r="C82">
            <v>2727.5</v>
          </cell>
          <cell r="D82">
            <v>2727.5</v>
          </cell>
          <cell r="E82">
            <v>2727.5</v>
          </cell>
          <cell r="I82">
            <v>1720.9300000000003</v>
          </cell>
          <cell r="J82">
            <v>1331.2900000000004</v>
          </cell>
          <cell r="K82">
            <v>941.65000000000043</v>
          </cell>
        </row>
        <row r="83">
          <cell r="C83">
            <v>0</v>
          </cell>
          <cell r="D83">
            <v>0</v>
          </cell>
          <cell r="E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</row>
        <row r="84">
          <cell r="C84">
            <v>0</v>
          </cell>
          <cell r="D84">
            <v>64.94</v>
          </cell>
          <cell r="E84">
            <v>162.35</v>
          </cell>
          <cell r="I84">
            <v>389.64</v>
          </cell>
          <cell r="J84">
            <v>389.64</v>
          </cell>
          <cell r="K84">
            <v>389.64</v>
          </cell>
        </row>
        <row r="92">
          <cell r="C92">
            <v>0</v>
          </cell>
          <cell r="D92">
            <v>637.04999999999995</v>
          </cell>
          <cell r="E92">
            <v>1021.6099999999999</v>
          </cell>
          <cell r="I92">
            <v>1643.03</v>
          </cell>
          <cell r="J92">
            <v>1493.78</v>
          </cell>
          <cell r="K92">
            <v>1344.53</v>
          </cell>
        </row>
        <row r="93">
          <cell r="C93">
            <v>637.04999999999995</v>
          </cell>
          <cell r="D93">
            <v>384.56</v>
          </cell>
          <cell r="E93">
            <v>485.02</v>
          </cell>
          <cell r="I93">
            <v>0</v>
          </cell>
          <cell r="J93">
            <v>0</v>
          </cell>
          <cell r="K93">
            <v>0</v>
          </cell>
        </row>
        <row r="94">
          <cell r="C94">
            <v>0</v>
          </cell>
          <cell r="D94">
            <v>0</v>
          </cell>
          <cell r="E94">
            <v>0</v>
          </cell>
          <cell r="I94">
            <v>149.25</v>
          </cell>
          <cell r="J94">
            <v>149.25</v>
          </cell>
          <cell r="K94">
            <v>149.25</v>
          </cell>
        </row>
        <row r="98">
          <cell r="C98">
            <v>21.65</v>
          </cell>
          <cell r="D98">
            <v>43.45</v>
          </cell>
        </row>
        <row r="102">
          <cell r="C102">
            <v>0</v>
          </cell>
          <cell r="D102">
            <v>0</v>
          </cell>
          <cell r="E102">
            <v>0</v>
          </cell>
          <cell r="I102">
            <v>858.33</v>
          </cell>
          <cell r="J102">
            <v>808.33</v>
          </cell>
          <cell r="K102">
            <v>758.33</v>
          </cell>
        </row>
        <row r="103">
          <cell r="C103">
            <v>0</v>
          </cell>
          <cell r="D103">
            <v>500</v>
          </cell>
          <cell r="E103">
            <v>500</v>
          </cell>
          <cell r="I103">
            <v>0</v>
          </cell>
          <cell r="J103">
            <v>0</v>
          </cell>
          <cell r="K103">
            <v>0</v>
          </cell>
        </row>
        <row r="104">
          <cell r="C104">
            <v>0</v>
          </cell>
          <cell r="D104">
            <v>12.5</v>
          </cell>
          <cell r="E104">
            <v>29.17</v>
          </cell>
          <cell r="I104">
            <v>50</v>
          </cell>
          <cell r="J104">
            <v>50</v>
          </cell>
          <cell r="K104">
            <v>50</v>
          </cell>
        </row>
        <row r="108">
          <cell r="C108">
            <v>0</v>
          </cell>
          <cell r="D108">
            <v>14.08</v>
          </cell>
        </row>
        <row r="112">
          <cell r="C112">
            <v>0</v>
          </cell>
          <cell r="D112">
            <v>490.5</v>
          </cell>
          <cell r="E112">
            <v>490.5</v>
          </cell>
          <cell r="I112">
            <v>4562</v>
          </cell>
          <cell r="J112">
            <v>4562</v>
          </cell>
          <cell r="K112">
            <v>4062</v>
          </cell>
        </row>
        <row r="113">
          <cell r="C113">
            <v>490.5</v>
          </cell>
          <cell r="D113">
            <v>2009.5</v>
          </cell>
          <cell r="E113">
            <v>2062</v>
          </cell>
          <cell r="I113">
            <v>0</v>
          </cell>
          <cell r="J113">
            <v>0</v>
          </cell>
          <cell r="K113">
            <v>0</v>
          </cell>
        </row>
        <row r="114">
          <cell r="C114">
            <v>0</v>
          </cell>
          <cell r="D114">
            <v>0</v>
          </cell>
          <cell r="E114">
            <v>0</v>
          </cell>
          <cell r="I114">
            <v>0</v>
          </cell>
          <cell r="J114">
            <v>500</v>
          </cell>
          <cell r="K114">
            <v>2000</v>
          </cell>
        </row>
        <row r="118">
          <cell r="C118">
            <v>2.06</v>
          </cell>
          <cell r="D118">
            <v>25</v>
          </cell>
        </row>
        <row r="142">
          <cell r="C142">
            <v>2716.91</v>
          </cell>
          <cell r="D142">
            <v>2716.91</v>
          </cell>
          <cell r="E142">
            <v>2716.91</v>
          </cell>
          <cell r="I142">
            <v>1709.63</v>
          </cell>
          <cell r="J142">
            <v>1321.5500000000002</v>
          </cell>
          <cell r="K142">
            <v>933.47000000000025</v>
          </cell>
        </row>
        <row r="143">
          <cell r="C143">
            <v>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</row>
        <row r="144">
          <cell r="C144">
            <v>0</v>
          </cell>
          <cell r="D144">
            <v>92.04</v>
          </cell>
          <cell r="E144">
            <v>139.08000000000001</v>
          </cell>
          <cell r="I144">
            <v>388.08</v>
          </cell>
          <cell r="J144">
            <v>388.08</v>
          </cell>
          <cell r="K144">
            <v>388.08</v>
          </cell>
        </row>
        <row r="148">
          <cell r="C148">
            <v>229.16</v>
          </cell>
          <cell r="D148">
            <v>133.03</v>
          </cell>
        </row>
        <row r="152">
          <cell r="C152">
            <v>0</v>
          </cell>
          <cell r="D152">
            <v>637.04999999999995</v>
          </cell>
          <cell r="E152">
            <v>637.04999999999995</v>
          </cell>
          <cell r="G152">
            <v>1506.6299999999999</v>
          </cell>
          <cell r="I152">
            <v>1643.03</v>
          </cell>
          <cell r="J152">
            <v>1493.78</v>
          </cell>
          <cell r="K152">
            <v>1344.53</v>
          </cell>
        </row>
        <row r="153">
          <cell r="C153">
            <v>637.04999999999995</v>
          </cell>
          <cell r="D153">
            <v>384.56</v>
          </cell>
          <cell r="E153">
            <v>485.02</v>
          </cell>
          <cell r="I153">
            <v>0</v>
          </cell>
          <cell r="J153">
            <v>0</v>
          </cell>
          <cell r="K153">
            <v>0</v>
          </cell>
        </row>
        <row r="154"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I154">
            <v>149.25</v>
          </cell>
          <cell r="J154">
            <v>149.25</v>
          </cell>
          <cell r="K154">
            <v>149.25</v>
          </cell>
        </row>
        <row r="158">
          <cell r="C158">
            <v>17.8</v>
          </cell>
          <cell r="D158">
            <v>46.06</v>
          </cell>
        </row>
        <row r="162">
          <cell r="C162">
            <v>0</v>
          </cell>
          <cell r="D162">
            <v>1000</v>
          </cell>
          <cell r="E162">
            <v>1000</v>
          </cell>
          <cell r="K162">
            <v>1000</v>
          </cell>
        </row>
        <row r="163">
          <cell r="C163">
            <v>1000</v>
          </cell>
          <cell r="D163">
            <v>1000</v>
          </cell>
          <cell r="E163">
            <v>607.88</v>
          </cell>
          <cell r="F163">
            <v>607.88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</row>
        <row r="164">
          <cell r="C164">
            <v>0</v>
          </cell>
          <cell r="D164">
            <v>0</v>
          </cell>
          <cell r="E164">
            <v>608.79999999999995</v>
          </cell>
          <cell r="F164">
            <v>608.79999999999995</v>
          </cell>
          <cell r="G164">
            <v>0</v>
          </cell>
          <cell r="H164">
            <v>0</v>
          </cell>
          <cell r="I164">
            <v>0</v>
          </cell>
          <cell r="K164">
            <v>0</v>
          </cell>
        </row>
        <row r="168">
          <cell r="C168">
            <v>1.69</v>
          </cell>
          <cell r="D168">
            <v>50</v>
          </cell>
        </row>
        <row r="172">
          <cell r="C172">
            <v>860.98</v>
          </cell>
          <cell r="D172">
            <v>272.38</v>
          </cell>
          <cell r="E172">
            <v>272.38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</row>
        <row r="173">
          <cell r="C173">
            <v>0</v>
          </cell>
          <cell r="D173">
            <v>0</v>
          </cell>
          <cell r="E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</row>
        <row r="174">
          <cell r="C174">
            <v>588.6</v>
          </cell>
          <cell r="D174">
            <v>131.58000000000001</v>
          </cell>
          <cell r="E174">
            <v>140.79999999999998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</row>
        <row r="178">
          <cell r="C178">
            <v>50.82</v>
          </cell>
          <cell r="D178">
            <v>10.36</v>
          </cell>
        </row>
        <row r="182">
          <cell r="C182">
            <v>924.02</v>
          </cell>
          <cell r="D182">
            <v>924.02</v>
          </cell>
          <cell r="E182">
            <v>924.02</v>
          </cell>
          <cell r="F182">
            <v>924.02</v>
          </cell>
          <cell r="G182">
            <v>924.02</v>
          </cell>
          <cell r="H182">
            <v>924.02</v>
          </cell>
          <cell r="I182">
            <v>924.02</v>
          </cell>
          <cell r="J182">
            <v>924.02</v>
          </cell>
          <cell r="K182">
            <v>924.02</v>
          </cell>
        </row>
        <row r="183"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</row>
        <row r="184"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924.02</v>
          </cell>
        </row>
        <row r="188">
          <cell r="C188">
            <v>92.06</v>
          </cell>
          <cell r="D188">
            <v>46.03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ily input"/>
      <sheetName val="Daily report"/>
      <sheetName val="OCM2"/>
      <sheetName val="OCM4"/>
      <sheetName val="OCM1"/>
      <sheetName val="OCM3"/>
      <sheetName val="OCM5"/>
      <sheetName val="OCM7"/>
      <sheetName val="INDEX"/>
      <sheetName val="OCM6"/>
      <sheetName val="highlight"/>
      <sheetName val="water"/>
      <sheetName val="AWARD"/>
      <sheetName val="CE"/>
      <sheetName val="hrawd"/>
      <sheetName val="Assumptions"/>
      <sheetName val="A 3.7"/>
      <sheetName val="water_bal"/>
      <sheetName val="Daily_input"/>
      <sheetName val="Daily_report"/>
      <sheetName val="A_3_7"/>
      <sheetName val="Clause 9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-Write up 17-18"/>
      <sheetName val="LIS-Write up 18-19"/>
      <sheetName val="LIS DETAILS CMD"/>
      <sheetName val="HT-V"/>
      <sheetName val="1.5 Int on CSD"/>
    </sheetNames>
    <sheetDataSet>
      <sheetData sheetId="0"/>
      <sheetData sheetId="1"/>
      <sheetData sheetId="2"/>
      <sheetData sheetId="3"/>
      <sheetData sheetId="4">
        <row r="173">
          <cell r="E173">
            <v>1136.5541324860001</v>
          </cell>
          <cell r="F173">
            <v>1318.6960000000001</v>
          </cell>
          <cell r="G173">
            <v>1416.0936999999999</v>
          </cell>
        </row>
        <row r="174">
          <cell r="E174">
            <v>182.14186751400007</v>
          </cell>
          <cell r="F174">
            <v>97.397699999999759</v>
          </cell>
          <cell r="G174">
            <v>178.17497050921403</v>
          </cell>
        </row>
        <row r="175">
          <cell r="E175">
            <v>1318.6960000000001</v>
          </cell>
          <cell r="F175">
            <v>1416.0936999999999</v>
          </cell>
          <cell r="G175">
            <v>1594.268670509214</v>
          </cell>
        </row>
        <row r="176">
          <cell r="E176">
            <v>1227.6250662430002</v>
          </cell>
          <cell r="F176">
            <v>1367.3948500000001</v>
          </cell>
          <cell r="G176">
            <v>1505.181185254607</v>
          </cell>
        </row>
        <row r="177">
          <cell r="E177">
            <v>6.2792624653642728E-2</v>
          </cell>
          <cell r="F177">
            <v>6.7500000000000004E-2</v>
          </cell>
          <cell r="G177">
            <v>6.7500000000000004E-2</v>
          </cell>
        </row>
        <row r="178">
          <cell r="E178">
            <v>77.085800000000006</v>
          </cell>
          <cell r="F178">
            <v>92.29915237500002</v>
          </cell>
          <cell r="G178">
            <v>101.59973000468598</v>
          </cell>
          <cell r="H178">
            <v>116.64110863270913</v>
          </cell>
          <cell r="I178">
            <v>133.90929505855928</v>
          </cell>
          <cell r="J178">
            <v>153.73395806400785</v>
          </cell>
          <cell r="K178">
            <v>176.49357239682868</v>
          </cell>
        </row>
      </sheetData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B ARR (R)"/>
      <sheetName val="DB ARR"/>
      <sheetName val="Investment"/>
      <sheetName val="DB T State"/>
      <sheetName val="addtns approved"/>
      <sheetName val="addtns approved (2)"/>
      <sheetName val="PRINT ARR&amp;INVE"/>
      <sheetName val="DB T State (R)"/>
      <sheetName val="Filed Vs App"/>
      <sheetName val="Filed Vs App (R)"/>
      <sheetName val="Table-Invest"/>
      <sheetName val="Voltage Wise Loss &amp; Wheeling Ch"/>
      <sheetName val="Voltage Wise Loss &amp; Wheelin (R)"/>
      <sheetName val="Table-Infra"/>
      <sheetName val="Table-O&amp;M Expen"/>
      <sheetName val="Table-RRB ROCE &amp; DEP"/>
      <sheetName val="Table-RRB ROCE &amp; DEP Revised"/>
      <sheetName val="DSB ARR Tariff &amp;Losses"/>
      <sheetName val="DSB ARR Tariff &amp;Losses revised"/>
      <sheetName val="Filed Vs App (R) (2)"/>
    </sheetNames>
    <sheetDataSet>
      <sheetData sheetId="0">
        <row r="13">
          <cell r="F13">
            <v>175.46</v>
          </cell>
          <cell r="G13">
            <v>188.44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n-Tariff Income"/>
    </sheetNames>
    <sheetDataSet>
      <sheetData sheetId="0">
        <row r="4">
          <cell r="D4">
            <v>22.469789688999999</v>
          </cell>
        </row>
        <row r="5">
          <cell r="E5">
            <v>0.15314075199999999</v>
          </cell>
          <cell r="F5">
            <v>0.15620356703999999</v>
          </cell>
        </row>
      </sheetData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&amp;L"/>
      <sheetName val="Sales_State"/>
      <sheetName val="TSERC Approved Sales"/>
      <sheetName val="Sales_SP"/>
      <sheetName val="Sales_NP"/>
      <sheetName val="Sheet4"/>
      <sheetName val="Sheet3"/>
      <sheetName val="Sheet3 (2)"/>
      <sheetName val="Losses &amp; PP Requirement"/>
      <sheetName val="Sales &amp; Revenue"/>
      <sheetName val="Sheet1"/>
      <sheetName val="Sheet2"/>
      <sheetName val="Subsidy Cross Subsidy  SP"/>
      <sheetName val="Subsidy Cross Subsidy"/>
      <sheetName val="Sheet5"/>
      <sheetName val="PP Cost"/>
      <sheetName val="Plant Wise Capacity for TS"/>
      <sheetName val="Capacity"/>
      <sheetName val="All Discoms ARR by TSERC"/>
      <sheetName val="Sheet6"/>
    </sheetNames>
    <sheetDataSet>
      <sheetData sheetId="0">
        <row r="5">
          <cell r="L5">
            <v>3601.25</v>
          </cell>
        </row>
        <row r="14">
          <cell r="L14">
            <v>29.41</v>
          </cell>
        </row>
      </sheetData>
      <sheetData sheetId="1"/>
      <sheetData sheetId="2">
        <row r="4">
          <cell r="C4">
            <v>10722.41</v>
          </cell>
        </row>
      </sheetData>
      <sheetData sheetId="3"/>
      <sheetData sheetId="4">
        <row r="5">
          <cell r="B5">
            <v>373.43</v>
          </cell>
        </row>
      </sheetData>
      <sheetData sheetId="5"/>
      <sheetData sheetId="6"/>
      <sheetData sheetId="7"/>
      <sheetData sheetId="8">
        <row r="22">
          <cell r="D22">
            <v>18265.015555628175</v>
          </cell>
        </row>
      </sheetData>
      <sheetData sheetId="9">
        <row r="7">
          <cell r="C7">
            <v>4258.9904120369001</v>
          </cell>
        </row>
      </sheetData>
      <sheetData sheetId="10"/>
      <sheetData sheetId="11"/>
      <sheetData sheetId="12"/>
      <sheetData sheetId="13">
        <row r="8">
          <cell r="G8">
            <v>727.72</v>
          </cell>
        </row>
      </sheetData>
      <sheetData sheetId="14"/>
      <sheetData sheetId="15"/>
      <sheetData sheetId="16"/>
      <sheetData sheetId="17"/>
      <sheetData sheetId="18">
        <row r="6">
          <cell r="D6">
            <v>3601.25</v>
          </cell>
        </row>
      </sheetData>
      <sheetData sheetId="19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&amp;L"/>
      <sheetName val="Sales_State"/>
      <sheetName val="TSERC Approved Sales"/>
      <sheetName val="Sales_SP"/>
      <sheetName val="Sales_NP (2)"/>
      <sheetName val="Sales_NP"/>
      <sheetName val="Sheet3"/>
      <sheetName val="Sheet3 (2)"/>
      <sheetName val="Losses &amp; PP Requirement"/>
      <sheetName val="Sales &amp; Revenue"/>
      <sheetName val="Sheet1"/>
      <sheetName val="Sheet2"/>
      <sheetName val="Subsidy Cross Subsidy  SP"/>
      <sheetName val="Subsidy Cross Subsidy"/>
      <sheetName val="Sheet5"/>
      <sheetName val="PP Cost"/>
      <sheetName val="Plant Wise Capacity for TS"/>
      <sheetName val="Capacity"/>
      <sheetName val="All Discoms ARR by TSERC"/>
      <sheetName val="Sheet6"/>
      <sheetName val="P&amp;L (2)"/>
    </sheetNames>
    <sheetDataSet>
      <sheetData sheetId="0">
        <row r="14">
          <cell r="E14">
            <v>33.81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ily input"/>
      <sheetName val="Daily report"/>
      <sheetName val="OCM2"/>
      <sheetName val="OCM4"/>
      <sheetName val="OCM1"/>
      <sheetName val="OCM3"/>
      <sheetName val="OCM5"/>
      <sheetName val="OCM7"/>
      <sheetName val="INDEX"/>
      <sheetName val="OCM6"/>
      <sheetName val="highlight"/>
      <sheetName val="water"/>
      <sheetName val="AWARD"/>
      <sheetName val="CE"/>
      <sheetName val="hrawd"/>
      <sheetName val="04REL"/>
      <sheetName val="Daily_input"/>
      <sheetName val="Daily_report"/>
      <sheetName val="Instruction Sheet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/>
      <sheetData sheetId="17"/>
      <sheetData sheetId="1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Wheeling Charges"/>
      <sheetName val="InputSheet"/>
      <sheetName val="Dist ARR"/>
      <sheetName val="Int on Working cap"/>
      <sheetName val="GFA &amp; Dep-MYT 5th Control"/>
      <sheetName val="Capex Summary 5th MYT"/>
      <sheetName val="Capex Summary inputs"/>
      <sheetName val="Investment for 5th MYT"/>
      <sheetName val="True Up &amp; True Down"/>
      <sheetName val="Employee Cost"/>
      <sheetName val="Interest cost"/>
      <sheetName val="Voltage wise FA from SAP"/>
      <sheetName val="RoE"/>
      <sheetName val="NTI proj"/>
      <sheetName val="Loan Portfolio"/>
      <sheetName val="Open Access"/>
      <sheetName val="Internal Discussion Notes"/>
      <sheetName val="Claim vs Approved Depreciation"/>
      <sheetName val="Base Capex"/>
      <sheetName val="SP NTI"/>
      <sheetName val="New Loans 5th MYT"/>
      <sheetName val="NTI"/>
      <sheetName val="Load for Wheeling "/>
      <sheetName val="Working for O&amp;M"/>
      <sheetName val="For Wheeling"/>
      <sheetName val="Sheet3 (2)"/>
      <sheetName val="Status"/>
      <sheetName val="Existing loans Repayment &amp;Int"/>
      <sheetName val="Proposed Assets as per Invest"/>
      <sheetName val="Working for 1.1d"/>
      <sheetName val="Form 1.2"/>
      <sheetName val="Form 1.1"/>
      <sheetName val="Form 1.1j"/>
      <sheetName val="Form 1.1k"/>
      <sheetName val="Form 1.1d"/>
      <sheetName val="Form 1.1 g(i)"/>
      <sheetName val="Form 1.1a"/>
      <sheetName val="Form 1.1b"/>
      <sheetName val="Existing Loans Details"/>
      <sheetName val="Form 1.1g"/>
      <sheetName val="Form 1.1 c"/>
      <sheetName val="Form 1.1e"/>
      <sheetName val="Form 1.1n"/>
      <sheetName val="Form 1.0"/>
      <sheetName val="Form 1a"/>
      <sheetName val="Form 1c"/>
      <sheetName val="Form 1b"/>
      <sheetName val="Form 1.1h"/>
      <sheetName val="Form 1.3"/>
      <sheetName val="Form 1.3a"/>
      <sheetName val="Form 1.3(i)"/>
      <sheetName val="Form 1.3 i"/>
      <sheetName val="Form 3.3"/>
      <sheetName val="Form 7.0"/>
      <sheetName val="Form 8"/>
      <sheetName val="Form 9"/>
      <sheetName val="Form 10"/>
      <sheetName val="Sheet1"/>
      <sheetName val="Sheet2"/>
      <sheetName val="Sheet3"/>
    </sheetNames>
    <sheetDataSet>
      <sheetData sheetId="0"/>
      <sheetData sheetId="1"/>
      <sheetData sheetId="2"/>
      <sheetData sheetId="3">
        <row r="5">
          <cell r="G5">
            <v>3152.0970000000002</v>
          </cell>
          <cell r="H5">
            <v>3603.8583151204007</v>
          </cell>
          <cell r="I5">
            <v>3822.6308115449069</v>
          </cell>
          <cell r="J5">
            <v>4747.5483202602436</v>
          </cell>
          <cell r="K5">
            <v>5097.5908865709052</v>
          </cell>
          <cell r="L5">
            <v>5475.1143008088748</v>
          </cell>
        </row>
        <row r="6">
          <cell r="H6">
            <v>784.29406775299378</v>
          </cell>
          <cell r="I6">
            <v>830.80690010636192</v>
          </cell>
          <cell r="J6">
            <v>904.84808896685524</v>
          </cell>
          <cell r="K6">
            <v>1004.0785791909668</v>
          </cell>
          <cell r="L6">
            <v>1126.5975399077574</v>
          </cell>
        </row>
        <row r="7">
          <cell r="H7">
            <v>429.08685178924486</v>
          </cell>
          <cell r="I7">
            <v>452.83190237014361</v>
          </cell>
          <cell r="J7">
            <v>516.7156954728348</v>
          </cell>
          <cell r="K7">
            <v>622.51232428019614</v>
          </cell>
          <cell r="L7">
            <v>761.98382904478535</v>
          </cell>
        </row>
        <row r="8">
          <cell r="H8">
            <v>124.79153448301055</v>
          </cell>
          <cell r="I8">
            <v>135</v>
          </cell>
          <cell r="J8">
            <v>161.7536262634012</v>
          </cell>
          <cell r="K8">
            <v>177.58857523041777</v>
          </cell>
          <cell r="L8">
            <v>195.78059397645555</v>
          </cell>
        </row>
        <row r="9">
          <cell r="H9">
            <v>170.21572085517303</v>
          </cell>
          <cell r="I9">
            <v>306.89472631185248</v>
          </cell>
          <cell r="J9">
            <v>337.08065445457106</v>
          </cell>
          <cell r="K9">
            <v>429.68990943280443</v>
          </cell>
          <cell r="L9">
            <v>541.87066403145241</v>
          </cell>
        </row>
        <row r="12">
          <cell r="H12">
            <v>1.21</v>
          </cell>
          <cell r="I12">
            <v>1.19</v>
          </cell>
          <cell r="J12">
            <v>0</v>
          </cell>
          <cell r="K12">
            <v>0</v>
          </cell>
          <cell r="L12">
            <v>0</v>
          </cell>
        </row>
        <row r="13">
          <cell r="H13">
            <v>130.8048</v>
          </cell>
          <cell r="I13">
            <v>133.420896</v>
          </cell>
          <cell r="J13">
            <v>143.77882708800001</v>
          </cell>
          <cell r="K13">
            <v>146.65440362976003</v>
          </cell>
          <cell r="L13">
            <v>149.58749170235524</v>
          </cell>
        </row>
        <row r="14"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</sheetData>
      <sheetData sheetId="4"/>
      <sheetData sheetId="5">
        <row r="3">
          <cell r="C3">
            <v>20432.528639337001</v>
          </cell>
        </row>
      </sheetData>
      <sheetData sheetId="6"/>
      <sheetData sheetId="7"/>
      <sheetData sheetId="8"/>
      <sheetData sheetId="9"/>
      <sheetData sheetId="10">
        <row r="18">
          <cell r="H18">
            <v>4786.9913056899995</v>
          </cell>
        </row>
      </sheetData>
      <sheetData sheetId="11">
        <row r="17">
          <cell r="D17">
            <v>1159.5280655631955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le"/>
      <sheetName val="Checklist"/>
      <sheetName val="F1"/>
      <sheetName val="F2"/>
      <sheetName val="F3"/>
      <sheetName val="F4"/>
      <sheetName val="F4A"/>
      <sheetName val="F4B"/>
      <sheetName val="F5"/>
      <sheetName val="F6"/>
      <sheetName val="F7"/>
      <sheetName val="F8"/>
      <sheetName val="F9-Year(n-1)"/>
      <sheetName val="F9-Year(n)"/>
      <sheetName val="F9-Year(n+1)"/>
      <sheetName val="F9-Year(n+2)"/>
      <sheetName val="F9-Year(n+3)"/>
      <sheetName val="F9-Year(n+4)"/>
      <sheetName val="F9-Year(n+5)"/>
      <sheetName val="F10"/>
      <sheetName val="F11-Year(n-1)"/>
      <sheetName val="F11-Year(n)"/>
      <sheetName val="F11-Year(n+1)"/>
      <sheetName val="F11-Year(n+2)"/>
      <sheetName val="F11-Year(n+3)"/>
      <sheetName val="F11-Year(n+4)"/>
      <sheetName val="F11-Year(n+5)"/>
      <sheetName val="F12"/>
      <sheetName val="F13-Year(n-1)"/>
      <sheetName val="F13-Year(n)"/>
      <sheetName val="F13-Year(n+1)"/>
      <sheetName val="F13-Year(n+2)"/>
      <sheetName val="F13-Year(n+3)"/>
      <sheetName val="F13-Year(n+4)"/>
      <sheetName val="F13-Year(n+5)"/>
      <sheetName val="F14"/>
      <sheetName val="F15"/>
      <sheetName val="F15.1"/>
      <sheetName val="F15.2"/>
      <sheetName val="F15.3"/>
      <sheetName val="F16"/>
      <sheetName val="F16.1"/>
      <sheetName val="F16.2"/>
      <sheetName val="F17"/>
      <sheetName val="F18"/>
      <sheetName val="F19"/>
      <sheetName val="F20"/>
      <sheetName val="F21"/>
      <sheetName val="F22"/>
      <sheetName val="F23"/>
      <sheetName val="F24"/>
      <sheetName val="F24.1"/>
      <sheetName val="F24.2"/>
      <sheetName val="F24.3"/>
      <sheetName val="F24.4"/>
      <sheetName val="F24.5"/>
      <sheetName val="F24.6"/>
      <sheetName val="F24.7"/>
      <sheetName val="F24.8"/>
      <sheetName val="F25"/>
      <sheetName val="F26-Year(n-1)"/>
      <sheetName val="F26-Year(n)"/>
      <sheetName val="F26-Year(n+1)(Current Tariff)"/>
      <sheetName val="F26-Year(n+1)(Proposed Tarif)"/>
      <sheetName val="F27"/>
      <sheetName val="F28"/>
      <sheetName val="F2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90">
          <cell r="E90">
            <v>0</v>
          </cell>
          <cell r="F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</row>
      </sheetData>
      <sheetData sheetId="28"/>
      <sheetData sheetId="29"/>
      <sheetData sheetId="30"/>
      <sheetData sheetId="31"/>
      <sheetData sheetId="32"/>
      <sheetData sheetId="33"/>
      <sheetData sheetId="34"/>
      <sheetData sheetId="35"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20"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5">
          <cell r="F25">
            <v>0</v>
          </cell>
          <cell r="G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</sheetData>
      <sheetData sheetId="36">
        <row r="23">
          <cell r="E23">
            <v>0</v>
          </cell>
          <cell r="F23">
            <v>5620.9320000000007</v>
          </cell>
          <cell r="H23">
            <v>5620.9296875</v>
          </cell>
          <cell r="I23">
            <v>0</v>
          </cell>
          <cell r="J23">
            <v>0</v>
          </cell>
          <cell r="K23">
            <v>5064.5969999999998</v>
          </cell>
        </row>
        <row r="33">
          <cell r="E33">
            <v>5064.59375</v>
          </cell>
          <cell r="F33">
            <v>504.77852551000012</v>
          </cell>
          <cell r="H33">
            <v>504.7783203125</v>
          </cell>
          <cell r="I33">
            <v>0</v>
          </cell>
          <cell r="J33">
            <v>0</v>
          </cell>
          <cell r="K33">
            <v>510.77200000000011</v>
          </cell>
        </row>
      </sheetData>
      <sheetData sheetId="37"/>
      <sheetData sheetId="38"/>
      <sheetData sheetId="39"/>
      <sheetData sheetId="40"/>
      <sheetData sheetId="41"/>
      <sheetData sheetId="42"/>
      <sheetData sheetId="43">
        <row r="366">
          <cell r="K366">
            <v>0</v>
          </cell>
          <cell r="L366">
            <v>0</v>
          </cell>
        </row>
        <row r="411">
          <cell r="K411">
            <v>797.6843153435899</v>
          </cell>
          <cell r="L411">
            <v>0</v>
          </cell>
        </row>
        <row r="683">
          <cell r="K683">
            <v>0</v>
          </cell>
          <cell r="L683">
            <v>0</v>
          </cell>
        </row>
        <row r="728">
          <cell r="K728">
            <v>88.631590593732213</v>
          </cell>
          <cell r="L728">
            <v>0</v>
          </cell>
        </row>
      </sheetData>
      <sheetData sheetId="44">
        <row r="126">
          <cell r="D126">
            <v>0</v>
          </cell>
          <cell r="E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</row>
        <row r="183">
          <cell r="D183">
            <v>0</v>
          </cell>
          <cell r="E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</row>
      </sheetData>
      <sheetData sheetId="45">
        <row r="32">
          <cell r="D32">
            <v>0</v>
          </cell>
          <cell r="E32" t="e">
            <v>#N/A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</row>
        <row r="43">
          <cell r="D43">
            <v>0</v>
          </cell>
          <cell r="E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</row>
        <row r="47">
          <cell r="D47">
            <v>0</v>
          </cell>
          <cell r="E47" t="e">
            <v>#N/A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</row>
      </sheetData>
      <sheetData sheetId="46">
        <row r="40">
          <cell r="D40">
            <v>0</v>
          </cell>
          <cell r="E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</row>
        <row r="59">
          <cell r="D59">
            <v>0</v>
          </cell>
          <cell r="E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</sheetData>
      <sheetData sheetId="47">
        <row r="40">
          <cell r="D40">
            <v>0</v>
          </cell>
          <cell r="E40">
            <v>0</v>
          </cell>
          <cell r="G40">
            <v>0</v>
          </cell>
          <cell r="H40">
            <v>0</v>
          </cell>
          <cell r="I40">
            <v>0</v>
          </cell>
          <cell r="J40">
            <v>150.54</v>
          </cell>
        </row>
      </sheetData>
      <sheetData sheetId="48">
        <row r="18">
          <cell r="D18">
            <v>0</v>
          </cell>
          <cell r="E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</row>
        <row r="26">
          <cell r="D26">
            <v>0</v>
          </cell>
          <cell r="E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</row>
      </sheetData>
      <sheetData sheetId="49">
        <row r="9"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0">
          <cell r="D10">
            <v>0</v>
          </cell>
          <cell r="E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</row>
      </sheetData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>
        <row r="32">
          <cell r="D32">
            <v>0</v>
          </cell>
          <cell r="F32">
            <v>0</v>
          </cell>
        </row>
        <row r="47">
          <cell r="D47">
            <v>0</v>
          </cell>
          <cell r="F47">
            <v>0</v>
          </cell>
        </row>
      </sheetData>
      <sheetData sheetId="6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Input Sheet"/>
      <sheetName val="Dist ARR"/>
      <sheetName val="Int on Working cap"/>
      <sheetName val="RoE"/>
      <sheetName val="True Up and True Down"/>
      <sheetName val="GFA &amp; Dep-MYT 5th Control"/>
      <sheetName val="Interest cost"/>
      <sheetName val="Employee Cost"/>
      <sheetName val="Employee Cost (Abridged)"/>
      <sheetName val="Capex Summary 5th MYT"/>
      <sheetName val="Investment for 5th MYT"/>
      <sheetName val="Voltage wise FA from SAP"/>
      <sheetName val="NTI Proj"/>
      <sheetName val="Loan Portfolio"/>
      <sheetName val="Open Access"/>
      <sheetName val="Claim vs Approved Depreciation"/>
      <sheetName val="Int cost 5th MYT (2)"/>
      <sheetName val="Existing Loans Details"/>
      <sheetName val="Working for O&amp;M"/>
      <sheetName val="For Wheeling"/>
      <sheetName val="Sheet3 (2)"/>
      <sheetName val="Status"/>
      <sheetName val="Existing loans Repayment &amp;Int"/>
      <sheetName val="Load for Wheeling "/>
      <sheetName val="Proposed Assets as per Invest"/>
      <sheetName val="Working for 1.1d"/>
      <sheetName val="Form 1.2"/>
      <sheetName val="Form 1.1"/>
      <sheetName val="Form 1.1j"/>
      <sheetName val="Form 1.1k"/>
      <sheetName val="Form 1.1d"/>
      <sheetName val="Form 1.1 g(i)"/>
      <sheetName val="Form 1.1a"/>
      <sheetName val="Form 1.1b"/>
      <sheetName val="Form 1.1g"/>
      <sheetName val="Form 1.1 c"/>
      <sheetName val="Form 1.1e"/>
      <sheetName val="Form 1.1n"/>
      <sheetName val="Form 1.0"/>
      <sheetName val="Form 1a"/>
      <sheetName val="Form 1c"/>
      <sheetName val="Form 1b"/>
      <sheetName val="Form 1.1h"/>
      <sheetName val="Form 1.3"/>
      <sheetName val="Form 1.3a"/>
      <sheetName val="Form 1.3(i)"/>
      <sheetName val="Form 1.3 i"/>
      <sheetName val="Form 3.3"/>
      <sheetName val="Form 7.0"/>
      <sheetName val="Form 8"/>
      <sheetName val="Form 9"/>
      <sheetName val="NTI"/>
      <sheetName val="Form 10"/>
      <sheetName val="Sheet1"/>
      <sheetName val="Sheet2"/>
      <sheetName val="Sheet3"/>
    </sheetNames>
    <sheetDataSet>
      <sheetData sheetId="0"/>
      <sheetData sheetId="1"/>
      <sheetData sheetId="2">
        <row r="5">
          <cell r="E5">
            <v>2781.8098</v>
          </cell>
          <cell r="H5">
            <v>3614.216992701758</v>
          </cell>
          <cell r="I5">
            <v>3874.9986148801431</v>
          </cell>
          <cell r="J5">
            <v>4154.9153872517691</v>
          </cell>
        </row>
        <row r="6">
          <cell r="E6">
            <v>369.09419478558482</v>
          </cell>
          <cell r="H6">
            <v>479.10186138867778</v>
          </cell>
          <cell r="I6">
            <v>541.74327773500295</v>
          </cell>
          <cell r="J6">
            <v>622.56736194974405</v>
          </cell>
        </row>
        <row r="7">
          <cell r="E7">
            <v>307.28145911148539</v>
          </cell>
          <cell r="H7">
            <v>445.39368651438338</v>
          </cell>
          <cell r="I7">
            <v>509.76383629717225</v>
          </cell>
          <cell r="J7">
            <v>577.78500202309658</v>
          </cell>
        </row>
        <row r="8">
          <cell r="E8">
            <v>79.821337389682895</v>
          </cell>
          <cell r="H8">
            <v>112.62529762853606</v>
          </cell>
          <cell r="I8">
            <v>124.97873635370109</v>
          </cell>
          <cell r="J8">
            <v>138.09920494734999</v>
          </cell>
        </row>
        <row r="9">
          <cell r="E9">
            <v>136.86311304902355</v>
          </cell>
          <cell r="H9">
            <v>222.19588420743196</v>
          </cell>
          <cell r="I9">
            <v>264.98064798570294</v>
          </cell>
          <cell r="J9">
            <v>310.90107707889098</v>
          </cell>
        </row>
        <row r="11">
          <cell r="E11">
            <v>2.4712880720000001</v>
          </cell>
          <cell r="H11">
            <v>9.2025263497320857</v>
          </cell>
          <cell r="I11">
            <v>10.549792515443476</v>
          </cell>
          <cell r="J11">
            <v>12.010482235016001</v>
          </cell>
        </row>
        <row r="12">
          <cell r="E12">
            <v>165.48035299800003</v>
          </cell>
          <cell r="H12">
            <v>178.76577684319983</v>
          </cell>
          <cell r="I12">
            <v>182.34109238006383</v>
          </cell>
          <cell r="J12">
            <v>185.98791422766513</v>
          </cell>
        </row>
      </sheetData>
      <sheetData sheetId="3">
        <row r="4">
          <cell r="D4">
            <v>231.81748333333331</v>
          </cell>
          <cell r="G4">
            <v>334.64972154645903</v>
          </cell>
          <cell r="H4">
            <v>358.79616804445766</v>
          </cell>
          <cell r="I4">
            <v>384.7143877084971</v>
          </cell>
        </row>
        <row r="5">
          <cell r="G5">
            <v>134.94350348111254</v>
          </cell>
          <cell r="H5">
            <v>152.48668530913019</v>
          </cell>
          <cell r="I5">
            <v>171.49495722150201</v>
          </cell>
        </row>
        <row r="6">
          <cell r="G6">
            <v>644.56259599173904</v>
          </cell>
          <cell r="H6">
            <v>704.41962714563556</v>
          </cell>
          <cell r="I6">
            <v>770.43112741579159</v>
          </cell>
        </row>
        <row r="9">
          <cell r="G9">
            <v>1114.1558210193107</v>
          </cell>
          <cell r="H9">
            <v>1215.7024804992234</v>
          </cell>
          <cell r="I9">
            <v>1326.6404723457908</v>
          </cell>
        </row>
        <row r="10">
          <cell r="D10">
            <v>0.105</v>
          </cell>
          <cell r="G10">
            <v>0.105</v>
          </cell>
          <cell r="H10">
            <v>0.105</v>
          </cell>
          <cell r="I10">
            <v>0.105</v>
          </cell>
        </row>
      </sheetData>
      <sheetData sheetId="4">
        <row r="4">
          <cell r="D4">
            <v>949.31729896500042</v>
          </cell>
          <cell r="G4">
            <v>1602.1613774134621</v>
          </cell>
          <cell r="H4">
            <v>1924.7574195299017</v>
          </cell>
          <cell r="I4">
            <v>2281.2846119891924</v>
          </cell>
        </row>
        <row r="5">
          <cell r="G5">
            <v>1561.5686828017656</v>
          </cell>
          <cell r="H5">
            <v>1695.9161912371869</v>
          </cell>
          <cell r="I5">
            <v>1888.9951792202432</v>
          </cell>
        </row>
        <row r="6">
          <cell r="G6">
            <v>390.3921707004414</v>
          </cell>
          <cell r="H6">
            <v>423.97904780929673</v>
          </cell>
          <cell r="I6">
            <v>472.24879480506081</v>
          </cell>
        </row>
        <row r="9">
          <cell r="G9">
            <v>1924.7574195299017</v>
          </cell>
          <cell r="H9">
            <v>2281.2846119891924</v>
          </cell>
          <cell r="I9">
            <v>2653.653119421775</v>
          </cell>
        </row>
        <row r="11">
          <cell r="G11">
            <v>0.14000000000000001</v>
          </cell>
          <cell r="H11">
            <v>0.14000000000000001</v>
          </cell>
          <cell r="I11">
            <v>0.14000000000000001</v>
          </cell>
        </row>
        <row r="15">
          <cell r="G15">
            <v>224.3025928378847</v>
          </cell>
          <cell r="H15">
            <v>269.46603873418627</v>
          </cell>
          <cell r="I15">
            <v>319.37984567848696</v>
          </cell>
        </row>
        <row r="16">
          <cell r="G16">
            <v>22.581722948150762</v>
          </cell>
          <cell r="H16">
            <v>24.956903472150337</v>
          </cell>
          <cell r="I16">
            <v>26.065795520280812</v>
          </cell>
        </row>
      </sheetData>
      <sheetData sheetId="5"/>
      <sheetData sheetId="6">
        <row r="3">
          <cell r="C3">
            <v>9602.5944019660001</v>
          </cell>
        </row>
        <row r="31">
          <cell r="O31">
            <v>788.06514492184465</v>
          </cell>
          <cell r="P31">
            <v>853.87911418745466</v>
          </cell>
          <cell r="Q31">
            <v>946.18981117615272</v>
          </cell>
        </row>
        <row r="32">
          <cell r="O32">
            <v>856.03110597476245</v>
          </cell>
          <cell r="P32">
            <v>927.52114110963259</v>
          </cell>
          <cell r="Q32">
            <v>1027.7930901302598</v>
          </cell>
        </row>
        <row r="33">
          <cell r="O33">
            <v>18.882526345223912</v>
          </cell>
          <cell r="P33">
            <v>20.459469592301389</v>
          </cell>
          <cell r="Q33">
            <v>22.671290758441071</v>
          </cell>
        </row>
        <row r="34">
          <cell r="O34">
            <v>5.1316332620692302</v>
          </cell>
          <cell r="P34">
            <v>5.5601932053283631</v>
          </cell>
          <cell r="Q34">
            <v>6.1612915360494558</v>
          </cell>
        </row>
        <row r="35">
          <cell r="O35">
            <v>22.586685497165387</v>
          </cell>
          <cell r="P35">
            <v>24.472975526233814</v>
          </cell>
          <cell r="Q35">
            <v>27.118686600176353</v>
          </cell>
        </row>
        <row r="36">
          <cell r="O36">
            <v>15.287051191732084</v>
          </cell>
          <cell r="P36">
            <v>16.563724222861055</v>
          </cell>
          <cell r="Q36">
            <v>18.354386275997086</v>
          </cell>
        </row>
        <row r="37">
          <cell r="O37">
            <v>48.334035608968009</v>
          </cell>
          <cell r="P37">
            <v>52.370573393375409</v>
          </cell>
          <cell r="Q37">
            <v>58.032222743167267</v>
          </cell>
        </row>
        <row r="107">
          <cell r="G107">
            <v>1.5895540527272697E-2</v>
          </cell>
          <cell r="H107">
            <v>1.5895540527272725E-2</v>
          </cell>
          <cell r="I107">
            <v>1.5895540527272684E-2</v>
          </cell>
        </row>
        <row r="108">
          <cell r="G108">
            <v>10.422149788716524</v>
          </cell>
          <cell r="H108">
            <v>10.800710371051292</v>
          </cell>
          <cell r="I108">
            <v>11.148343188820114</v>
          </cell>
        </row>
        <row r="109">
          <cell r="G109">
            <v>17.431315204807351</v>
          </cell>
          <cell r="H109">
            <v>24.799373602183103</v>
          </cell>
          <cell r="I109">
            <v>33.078251812423815</v>
          </cell>
        </row>
        <row r="113">
          <cell r="G113">
            <v>3.6382629322670071E-2</v>
          </cell>
          <cell r="H113">
            <v>3.4604289936735644E-2</v>
          </cell>
          <cell r="I113">
            <v>4.8365327756221682E-2</v>
          </cell>
        </row>
        <row r="114">
          <cell r="G114">
            <v>108.83758466143078</v>
          </cell>
          <cell r="H114">
            <v>116.09499467240755</v>
          </cell>
          <cell r="I114">
            <v>135.19324689359996</v>
          </cell>
        </row>
        <row r="115">
          <cell r="G115">
            <v>164.96117662543452</v>
          </cell>
          <cell r="H115">
            <v>187.03842251922646</v>
          </cell>
          <cell r="I115">
            <v>210.89803878784255</v>
          </cell>
        </row>
        <row r="119">
          <cell r="G119">
            <v>35.844085182818546</v>
          </cell>
          <cell r="H119">
            <v>33.973992376914794</v>
          </cell>
          <cell r="I119">
            <v>36.066859418213774</v>
          </cell>
        </row>
        <row r="122">
          <cell r="G122">
            <v>22.307355425749666</v>
          </cell>
          <cell r="H122">
            <v>26.73437659047655</v>
          </cell>
          <cell r="I122">
            <v>31.569543015838459</v>
          </cell>
        </row>
        <row r="123">
          <cell r="G123">
            <v>70.290227247986792</v>
          </cell>
          <cell r="H123">
            <v>84.043376370620749</v>
          </cell>
          <cell r="I123">
            <v>98.493101566491077</v>
          </cell>
        </row>
        <row r="124">
          <cell r="G124">
            <v>98.098720064456899</v>
          </cell>
          <cell r="H124">
            <v>114.36439152351269</v>
          </cell>
          <cell r="I124">
            <v>132.28692657278401</v>
          </cell>
        </row>
        <row r="126">
          <cell r="E126">
            <v>1.0336502999996888E-3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</row>
        <row r="127">
          <cell r="G127">
            <v>0.13990812320999702</v>
          </cell>
          <cell r="H127">
            <v>0.14114734381000016</v>
          </cell>
          <cell r="I127">
            <v>0.10244127958000249</v>
          </cell>
        </row>
        <row r="128">
          <cell r="G128">
            <v>3.9506010485142973</v>
          </cell>
          <cell r="H128">
            <v>3.8956900604473117</v>
          </cell>
          <cell r="I128">
            <v>2.8404998736158493</v>
          </cell>
        </row>
      </sheetData>
      <sheetData sheetId="7">
        <row r="4">
          <cell r="D4">
            <v>2847.9518968950015</v>
          </cell>
          <cell r="G4">
            <v>4289.319036857949</v>
          </cell>
          <cell r="H4">
            <v>4968.8378245666991</v>
          </cell>
          <cell r="I4">
            <v>5679.3091059434782</v>
          </cell>
        </row>
        <row r="5">
          <cell r="G5">
            <v>1171.1765121013241</v>
          </cell>
          <cell r="H5">
            <v>1271.9371434278901</v>
          </cell>
          <cell r="I5">
            <v>1416.7463844151825</v>
          </cell>
        </row>
        <row r="6">
          <cell r="G6">
            <v>532.33540154297532</v>
          </cell>
          <cell r="H6">
            <v>601.93697526111441</v>
          </cell>
          <cell r="I6">
            <v>691.74151327749337</v>
          </cell>
        </row>
        <row r="8">
          <cell r="G8">
            <v>4968.8378245666991</v>
          </cell>
          <cell r="H8">
            <v>5679.3091059434782</v>
          </cell>
          <cell r="I8">
            <v>6464.2421495046547</v>
          </cell>
        </row>
        <row r="12">
          <cell r="G12">
            <v>0.10690721302570755</v>
          </cell>
          <cell r="H12">
            <v>0.10638550843611919</v>
          </cell>
          <cell r="I12">
            <v>0.10573238784547417</v>
          </cell>
        </row>
        <row r="13">
          <cell r="G13">
            <v>494.88187390487042</v>
          </cell>
          <cell r="H13">
            <v>566.40426255241357</v>
          </cell>
          <cell r="I13">
            <v>641.9833355812184</v>
          </cell>
        </row>
      </sheetData>
      <sheetData sheetId="8">
        <row r="29">
          <cell r="F29">
            <v>50.599899999999998</v>
          </cell>
          <cell r="I29">
            <v>0</v>
          </cell>
          <cell r="J29">
            <v>0</v>
          </cell>
          <cell r="K29">
            <v>0</v>
          </cell>
        </row>
      </sheetData>
      <sheetData sheetId="9">
        <row r="9">
          <cell r="E9">
            <v>1758.7078999999999</v>
          </cell>
          <cell r="H9">
            <v>2557.2017368817001</v>
          </cell>
          <cell r="I9">
            <v>2736.2058584634192</v>
          </cell>
          <cell r="J9">
            <v>2927.7402685558586</v>
          </cell>
        </row>
        <row r="10">
          <cell r="H10">
            <v>222.50070635660003</v>
          </cell>
          <cell r="I10">
            <v>238.07575580156205</v>
          </cell>
          <cell r="J10">
            <v>254.74105870767141</v>
          </cell>
        </row>
        <row r="11">
          <cell r="H11">
            <v>150.27080521089999</v>
          </cell>
          <cell r="I11">
            <v>160.78976157566299</v>
          </cell>
          <cell r="J11">
            <v>172.04504488595941</v>
          </cell>
        </row>
        <row r="12">
          <cell r="H12">
            <v>11.974170209599999</v>
          </cell>
          <cell r="I12">
            <v>12.812362124271999</v>
          </cell>
          <cell r="J12">
            <v>13.70922747297104</v>
          </cell>
        </row>
        <row r="13">
          <cell r="H13">
            <v>492.05686947839996</v>
          </cell>
          <cell r="I13">
            <v>531.42141903667198</v>
          </cell>
          <cell r="J13">
            <v>573.93513255960579</v>
          </cell>
        </row>
        <row r="14">
          <cell r="H14">
            <v>2.5632971467000001</v>
          </cell>
          <cell r="I14">
            <v>2.7427279469690005</v>
          </cell>
          <cell r="J14">
            <v>2.9347189032568308</v>
          </cell>
        </row>
        <row r="15">
          <cell r="H15">
            <v>0</v>
          </cell>
          <cell r="I15">
            <v>0</v>
          </cell>
          <cell r="J15">
            <v>0</v>
          </cell>
        </row>
        <row r="16">
          <cell r="H16">
            <v>49.959067061600003</v>
          </cell>
          <cell r="I16">
            <v>53.456201755912005</v>
          </cell>
          <cell r="J16">
            <v>57.198135878825852</v>
          </cell>
        </row>
      </sheetData>
      <sheetData sheetId="10"/>
      <sheetData sheetId="11">
        <row r="133">
          <cell r="B133">
            <v>550.80240000000003</v>
          </cell>
        </row>
        <row r="214">
          <cell r="B214">
            <v>1782.7158004549219</v>
          </cell>
          <cell r="F214">
            <v>1875.1619785312446</v>
          </cell>
          <cell r="I214">
            <v>1754.3181828017655</v>
          </cell>
          <cell r="J214">
            <v>1903.559596184401</v>
          </cell>
        </row>
        <row r="241">
          <cell r="B241">
            <v>1903.559596184401</v>
          </cell>
          <cell r="F241">
            <v>2059.7998517663641</v>
          </cell>
          <cell r="I241">
            <v>1900.827191237187</v>
          </cell>
          <cell r="J241">
            <v>2062.5322567135781</v>
          </cell>
        </row>
        <row r="268">
          <cell r="B268">
            <v>2062.5322567135781</v>
          </cell>
          <cell r="F268">
            <v>2329.2958901176221</v>
          </cell>
          <cell r="I268">
            <v>2106.3207792202434</v>
          </cell>
          <cell r="J268">
            <v>2285.5073676109564</v>
          </cell>
        </row>
      </sheetData>
      <sheetData sheetId="12">
        <row r="31">
          <cell r="N31">
            <v>1.7491999999999999</v>
          </cell>
        </row>
      </sheetData>
      <sheetData sheetId="13">
        <row r="6">
          <cell r="I6">
            <v>140.714603377</v>
          </cell>
          <cell r="L6">
            <v>149.32746282049942</v>
          </cell>
          <cell r="M6">
            <v>152.31401207690942</v>
          </cell>
          <cell r="N6">
            <v>155.36029231844762</v>
          </cell>
        </row>
        <row r="7">
          <cell r="L7">
            <v>0.87361950769819208</v>
          </cell>
          <cell r="M7">
            <v>0.89109189785215592</v>
          </cell>
          <cell r="N7">
            <v>0.9089137358091991</v>
          </cell>
        </row>
        <row r="8">
          <cell r="L8">
            <v>6.9409800237240002</v>
          </cell>
          <cell r="M8">
            <v>7.07979962419848</v>
          </cell>
          <cell r="N8">
            <v>7.2213956166824493</v>
          </cell>
        </row>
        <row r="9">
          <cell r="L9">
            <v>0</v>
          </cell>
          <cell r="M9">
            <v>0</v>
          </cell>
          <cell r="N9">
            <v>0</v>
          </cell>
        </row>
        <row r="10">
          <cell r="L10">
            <v>4.1357683640951999</v>
          </cell>
          <cell r="M10">
            <v>4.2184837313771038</v>
          </cell>
          <cell r="N10">
            <v>4.3028534060046457</v>
          </cell>
        </row>
        <row r="11">
          <cell r="L11">
            <v>6.0884244994127039</v>
          </cell>
          <cell r="M11">
            <v>6.2101929894009578</v>
          </cell>
          <cell r="N11">
            <v>6.3343968491889768</v>
          </cell>
        </row>
        <row r="12">
          <cell r="L12">
            <v>11.399521627770314</v>
          </cell>
          <cell r="M12">
            <v>11.627512060325721</v>
          </cell>
          <cell r="N12">
            <v>11.860062301532235</v>
          </cell>
        </row>
        <row r="13">
          <cell r="L13">
            <v>0</v>
          </cell>
          <cell r="M13">
            <v>0</v>
          </cell>
          <cell r="N1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"/>
      <sheetName val="NP"/>
      <sheetName val="RRB (R) (2)"/>
      <sheetName val="RoE"/>
      <sheetName val="Interest and finance charges "/>
      <sheetName val="Interest on Working Capital"/>
      <sheetName val="Capex &amp; Depreciation"/>
      <sheetName val="Sheet1"/>
    </sheetNames>
    <sheetDataSet>
      <sheetData sheetId="0"/>
      <sheetData sheetId="1">
        <row r="5">
          <cell r="E5">
            <v>2782.51</v>
          </cell>
        </row>
        <row r="6">
          <cell r="E6">
            <v>413.97440905052974</v>
          </cell>
        </row>
        <row r="7">
          <cell r="E7">
            <v>327.69425031353137</v>
          </cell>
        </row>
        <row r="8">
          <cell r="E8">
            <v>81.866016117873073</v>
          </cell>
        </row>
        <row r="9">
          <cell r="E9">
            <v>177.22876614644431</v>
          </cell>
        </row>
        <row r="10">
          <cell r="E10">
            <v>25.14</v>
          </cell>
        </row>
        <row r="12">
          <cell r="E12">
            <v>175.41185183299999</v>
          </cell>
        </row>
        <row r="13">
          <cell r="E13">
            <v>0.23818218700000002</v>
          </cell>
        </row>
      </sheetData>
      <sheetData sheetId="2"/>
      <sheetData sheetId="3"/>
      <sheetData sheetId="4">
        <row r="16">
          <cell r="E16">
            <v>3117.4261405965672</v>
          </cell>
        </row>
        <row r="17">
          <cell r="E17">
            <v>540.75416629500205</v>
          </cell>
        </row>
        <row r="18">
          <cell r="E18">
            <v>413.97440905052974</v>
          </cell>
        </row>
        <row r="21">
          <cell r="E21">
            <v>3270.1114412403344</v>
          </cell>
        </row>
        <row r="23">
          <cell r="E23">
            <v>0.10260424963927788</v>
          </cell>
        </row>
        <row r="24">
          <cell r="E24">
            <v>327.69425031353137</v>
          </cell>
        </row>
      </sheetData>
      <sheetData sheetId="5">
        <row r="4">
          <cell r="E4">
            <v>231.87583333333336</v>
          </cell>
        </row>
        <row r="5">
          <cell r="E5">
            <v>101.55161761113047</v>
          </cell>
        </row>
        <row r="6">
          <cell r="E6">
            <v>447.87494066404668</v>
          </cell>
        </row>
        <row r="11">
          <cell r="E11">
            <v>82.036751118893605</v>
          </cell>
        </row>
      </sheetData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Input Sheet"/>
      <sheetName val="Dist ARR"/>
      <sheetName val="Int on Working cap"/>
      <sheetName val="RoE"/>
      <sheetName val="True Up and True Down"/>
      <sheetName val="GFA &amp; Dep-MYT 5th Control"/>
      <sheetName val="Voltage wise FA from SAP"/>
      <sheetName val="Interest cost"/>
      <sheetName val="Employee Cost"/>
      <sheetName val="Employee Cost (Abridged)"/>
      <sheetName val="Capex Summary 5th MYT"/>
      <sheetName val="Investment for 5th MYT"/>
      <sheetName val="NTI Proj"/>
      <sheetName val="Loan Portfolio"/>
      <sheetName val="Open Access"/>
      <sheetName val="Claim vs Approved Depreciation"/>
      <sheetName val="Int cost 5th MYT (2)"/>
      <sheetName val="Existing Loans Details"/>
      <sheetName val="Working for O&amp;M"/>
      <sheetName val="For Wheeling"/>
      <sheetName val="Sheet3 (2)"/>
      <sheetName val="Status"/>
      <sheetName val="Existing loans Repayment &amp;Int"/>
      <sheetName val="Load for Wheeling "/>
      <sheetName val="Proposed Assets as per Invest"/>
      <sheetName val="Working for 1.1d"/>
      <sheetName val="Form 1.2"/>
      <sheetName val="Form 1.1"/>
      <sheetName val="Form 1.1j"/>
      <sheetName val="Form 1.1k"/>
      <sheetName val="Form 1.1d"/>
      <sheetName val="Form 1.1 g(i)"/>
      <sheetName val="Form 1.1a"/>
      <sheetName val="Form 1.1b"/>
      <sheetName val="Form 1.1g"/>
      <sheetName val="Form 1.1 c"/>
      <sheetName val="Form 1.1e"/>
      <sheetName val="Form 1.1n"/>
      <sheetName val="Form 1.0"/>
      <sheetName val="Form 1a"/>
      <sheetName val="Form 1c"/>
      <sheetName val="Form 1b"/>
      <sheetName val="Form 1.1h"/>
      <sheetName val="Form 1.3"/>
      <sheetName val="Form 1.3a"/>
      <sheetName val="Form 1.3(i)"/>
      <sheetName val="Form 1.3 i"/>
      <sheetName val="Form 3.3"/>
      <sheetName val="Form 7.0"/>
      <sheetName val="Form 8"/>
      <sheetName val="Form 9"/>
      <sheetName val="NTI"/>
      <sheetName val="Form 10"/>
    </sheetNames>
    <sheetDataSet>
      <sheetData sheetId="0" refreshError="1"/>
      <sheetData sheetId="1" refreshError="1"/>
      <sheetData sheetId="2">
        <row r="5">
          <cell r="G5">
            <v>2658.0865993177495</v>
          </cell>
        </row>
        <row r="7">
          <cell r="G7">
            <v>328.23355685951651</v>
          </cell>
          <cell r="H7">
            <v>360.00347302476325</v>
          </cell>
        </row>
        <row r="11">
          <cell r="G11">
            <v>2.6818878979947822</v>
          </cell>
          <cell r="H11">
            <v>3.2326893113754496</v>
          </cell>
        </row>
        <row r="91">
          <cell r="G91">
            <v>0</v>
          </cell>
        </row>
      </sheetData>
      <sheetData sheetId="3">
        <row r="42">
          <cell r="F42">
            <v>246.11912956645827</v>
          </cell>
          <cell r="G42">
            <v>260.89854957863298</v>
          </cell>
        </row>
        <row r="43">
          <cell r="F43">
            <v>110.43809126940057</v>
          </cell>
          <cell r="G43">
            <v>122.42757594638505</v>
          </cell>
        </row>
        <row r="44">
          <cell r="F44">
            <v>479.08082478673686</v>
          </cell>
          <cell r="G44">
            <v>596.0465876619113</v>
          </cell>
        </row>
        <row r="48">
          <cell r="F48">
            <v>0.10249999999999999</v>
          </cell>
          <cell r="G48">
            <v>0.10249999999999999</v>
          </cell>
        </row>
      </sheetData>
      <sheetData sheetId="4">
        <row r="4">
          <cell r="E4">
            <v>1039.1420468655224</v>
          </cell>
          <cell r="F4">
            <v>1176.2175299650312</v>
          </cell>
          <cell r="G4">
            <v>1375.2520639801273</v>
          </cell>
        </row>
        <row r="5">
          <cell r="E5">
            <v>721.00555506000273</v>
          </cell>
          <cell r="F5">
            <v>1039.245467698448</v>
          </cell>
          <cell r="G5">
            <v>1399.9075805375583</v>
          </cell>
        </row>
        <row r="6">
          <cell r="E6">
            <v>180.25138876500068</v>
          </cell>
          <cell r="F6">
            <v>259.811366924612</v>
          </cell>
          <cell r="G6">
            <v>349.97689513438957</v>
          </cell>
        </row>
        <row r="7">
          <cell r="E7">
            <v>43.175905665491769</v>
          </cell>
          <cell r="F7">
            <v>60.776832909515747</v>
          </cell>
          <cell r="G7">
            <v>42.920095536497001</v>
          </cell>
        </row>
        <row r="9">
          <cell r="E9">
            <v>1176.2175299650312</v>
          </cell>
          <cell r="F9">
            <v>1375.2520639801273</v>
          </cell>
          <cell r="G9">
            <v>1682.3088635780198</v>
          </cell>
        </row>
        <row r="11">
          <cell r="E11">
            <v>0.16</v>
          </cell>
          <cell r="F11">
            <v>0.16</v>
          </cell>
          <cell r="G11">
            <v>0.16</v>
          </cell>
        </row>
        <row r="15">
          <cell r="E15">
            <v>166.2627274984836</v>
          </cell>
          <cell r="F15">
            <v>188.194804794405</v>
          </cell>
          <cell r="G15">
            <v>220.04033023682038</v>
          </cell>
        </row>
        <row r="16">
          <cell r="E16">
            <v>10.966038647960714</v>
          </cell>
          <cell r="F16">
            <v>15.9227627212077</v>
          </cell>
          <cell r="G16">
            <v>24.564543967831405</v>
          </cell>
        </row>
      </sheetData>
      <sheetData sheetId="5" refreshError="1"/>
      <sheetData sheetId="6">
        <row r="4">
          <cell r="F4">
            <v>1715.6265265776719</v>
          </cell>
        </row>
        <row r="19">
          <cell r="D19">
            <v>1.8594890980000012</v>
          </cell>
        </row>
        <row r="49">
          <cell r="F49">
            <v>10.090930415093617</v>
          </cell>
          <cell r="G49">
            <v>13.227547513450361</v>
          </cell>
        </row>
        <row r="50">
          <cell r="F50">
            <v>14.909394153319095</v>
          </cell>
          <cell r="G50">
            <v>19.543759737437227</v>
          </cell>
        </row>
        <row r="51">
          <cell r="F51">
            <v>35.692258054774967</v>
          </cell>
          <cell r="G51">
            <v>46.78667078862096</v>
          </cell>
        </row>
        <row r="55">
          <cell r="F55">
            <v>93.576199546495715</v>
          </cell>
          <cell r="G55">
            <v>122.66298296715595</v>
          </cell>
        </row>
        <row r="56">
          <cell r="F56">
            <v>116.40593480907117</v>
          </cell>
          <cell r="G56">
            <v>152.58900519534595</v>
          </cell>
        </row>
        <row r="57">
          <cell r="F57">
            <v>343.46514247268476</v>
          </cell>
          <cell r="G57">
            <v>450.22622338926186</v>
          </cell>
        </row>
        <row r="61">
          <cell r="F61">
            <v>12.464291315638439</v>
          </cell>
          <cell r="G61">
            <v>16.338632694611103</v>
          </cell>
        </row>
        <row r="64">
          <cell r="F64">
            <v>72.038793955789004</v>
          </cell>
          <cell r="G64">
            <v>94.430992055653718</v>
          </cell>
        </row>
        <row r="65">
          <cell r="F65">
            <v>227.15125349354162</v>
          </cell>
          <cell r="G65">
            <v>297.75787511440825</v>
          </cell>
        </row>
        <row r="66">
          <cell r="F66">
            <v>269.76689584706907</v>
          </cell>
          <cell r="G66">
            <v>353.61996224210577</v>
          </cell>
        </row>
        <row r="70">
          <cell r="F70">
            <v>3.3873736349706856</v>
          </cell>
          <cell r="G70">
            <v>4.4402888395071862</v>
          </cell>
        </row>
        <row r="107">
          <cell r="G107">
            <v>0</v>
          </cell>
        </row>
        <row r="108">
          <cell r="E108">
            <v>9.2435632797682139</v>
          </cell>
          <cell r="F108">
            <v>9.1674473999695678</v>
          </cell>
          <cell r="G108">
            <v>9.4558330036222458</v>
          </cell>
        </row>
        <row r="109">
          <cell r="E109">
            <v>4.1444613201381353</v>
          </cell>
          <cell r="F109">
            <v>2.9711727492818203</v>
          </cell>
          <cell r="G109">
            <v>9.2450858881228086</v>
          </cell>
        </row>
        <row r="113">
          <cell r="E113">
            <v>3.7008020148349683</v>
          </cell>
          <cell r="F113">
            <v>58.022521894483852</v>
          </cell>
          <cell r="G113">
            <v>71.622453810942716</v>
          </cell>
        </row>
        <row r="114">
          <cell r="E114">
            <v>90.056325959111604</v>
          </cell>
          <cell r="F114">
            <v>59.996322472107124</v>
          </cell>
          <cell r="G114">
            <v>80.253008593375313</v>
          </cell>
        </row>
        <row r="115">
          <cell r="E115">
            <v>122.47875146773575</v>
          </cell>
          <cell r="F115">
            <v>260.53175977967788</v>
          </cell>
          <cell r="G115">
            <v>265.36855602691747</v>
          </cell>
        </row>
        <row r="119">
          <cell r="E119">
            <v>30.515359686216282</v>
          </cell>
          <cell r="F119">
            <v>38.349898276278623</v>
          </cell>
          <cell r="G119">
            <v>44.916124557865594</v>
          </cell>
        </row>
        <row r="122">
          <cell r="E122">
            <v>14.236828085508886</v>
          </cell>
          <cell r="F122">
            <v>14.589603834354751</v>
          </cell>
          <cell r="G122">
            <v>19.388953034100226</v>
          </cell>
        </row>
        <row r="123">
          <cell r="E123">
            <v>53.286281367555858</v>
          </cell>
          <cell r="F123">
            <v>55.416940280065752</v>
          </cell>
          <cell r="G123">
            <v>70.321570608517533</v>
          </cell>
        </row>
        <row r="124">
          <cell r="E124">
            <v>79.29828080082379</v>
          </cell>
          <cell r="F124">
            <v>70.619543784922755</v>
          </cell>
          <cell r="G124">
            <v>87.637337587477248</v>
          </cell>
        </row>
        <row r="126">
          <cell r="E126">
            <v>5.9999999999999995E-4</v>
          </cell>
          <cell r="F126">
            <v>0</v>
          </cell>
        </row>
        <row r="127">
          <cell r="E127">
            <v>0.16719270789827398</v>
          </cell>
          <cell r="F127">
            <v>0.17688507346767057</v>
          </cell>
          <cell r="G127">
            <v>0.17648627094000346</v>
          </cell>
        </row>
        <row r="128">
          <cell r="E128">
            <v>6.8459623609373148</v>
          </cell>
          <cell r="F128">
            <v>4.3796037735084035</v>
          </cell>
          <cell r="G128">
            <v>2.5516550043287403</v>
          </cell>
        </row>
      </sheetData>
      <sheetData sheetId="7" refreshError="1"/>
      <sheetData sheetId="8">
        <row r="5">
          <cell r="F5">
            <v>779.43410077383601</v>
          </cell>
          <cell r="G5">
            <v>1049.9306854031688</v>
          </cell>
        </row>
        <row r="6">
          <cell r="F6">
            <v>574.22169931811823</v>
          </cell>
          <cell r="G6">
            <v>660.93707918831001</v>
          </cell>
        </row>
        <row r="8">
          <cell r="F8">
            <v>3511.7899424417619</v>
          </cell>
          <cell r="G8">
            <v>3926.5356059785181</v>
          </cell>
        </row>
        <row r="12">
          <cell r="F12">
            <v>0.10755212481963894</v>
          </cell>
          <cell r="G12">
            <v>0.10755212481963894</v>
          </cell>
        </row>
        <row r="13">
          <cell r="F13">
            <v>364.70395206612943</v>
          </cell>
          <cell r="G13">
            <v>400.0038589164036</v>
          </cell>
        </row>
      </sheetData>
      <sheetData sheetId="9" refreshError="1"/>
      <sheetData sheetId="10" refreshError="1"/>
      <sheetData sheetId="11" refreshError="1"/>
      <sheetData sheetId="12">
        <row r="160">
          <cell r="B160">
            <v>721.4</v>
          </cell>
          <cell r="F160">
            <v>823.04492720199812</v>
          </cell>
          <cell r="I160">
            <v>888.64492720199814</v>
          </cell>
        </row>
        <row r="187">
          <cell r="F187">
            <v>1844.0925514980145</v>
          </cell>
          <cell r="I187">
            <v>1198.948467698448</v>
          </cell>
        </row>
        <row r="214">
          <cell r="F214">
            <v>1976.0032484305375</v>
          </cell>
          <cell r="I214">
            <v>1571.6239405375582</v>
          </cell>
        </row>
      </sheetData>
      <sheetData sheetId="13">
        <row r="6">
          <cell r="I6">
            <v>140.714603377</v>
          </cell>
          <cell r="J6">
            <v>154.564374184</v>
          </cell>
          <cell r="K6">
            <v>157.65566166767999</v>
          </cell>
          <cell r="L6">
            <v>160.80877490103359</v>
          </cell>
        </row>
        <row r="7">
          <cell r="I7">
            <v>-2.0299999999999998</v>
          </cell>
          <cell r="J7">
            <v>-1.1713289999999991E-2</v>
          </cell>
          <cell r="K7">
            <v>0</v>
          </cell>
          <cell r="L7">
            <v>0</v>
          </cell>
        </row>
        <row r="8">
          <cell r="I8">
            <v>6.5406405000000003</v>
          </cell>
          <cell r="J8">
            <v>5.981096</v>
          </cell>
          <cell r="K8">
            <v>6.1007179200000001</v>
          </cell>
          <cell r="L8">
            <v>6.2227322784000005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3.8972269000000002</v>
          </cell>
          <cell r="J10">
            <v>-0.13518259399999999</v>
          </cell>
          <cell r="K10">
            <v>0</v>
          </cell>
          <cell r="L10">
            <v>0</v>
          </cell>
        </row>
        <row r="11">
          <cell r="I11">
            <v>5.7372583879999999</v>
          </cell>
          <cell r="J11">
            <v>7.9510575319999992</v>
          </cell>
          <cell r="K11">
            <v>8.1100786826399993</v>
          </cell>
          <cell r="L11">
            <v>8.2722802562927988</v>
          </cell>
        </row>
        <row r="12">
          <cell r="I12">
            <v>10.620671350000009</v>
          </cell>
          <cell r="J12">
            <v>7.0622200009999858</v>
          </cell>
          <cell r="K12">
            <v>7.2034644010199855</v>
          </cell>
          <cell r="L12">
            <v>7.3475336890403851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Input Sheet"/>
      <sheetName val="Dist ARR"/>
      <sheetName val="Int on Working cap"/>
      <sheetName val="RoE"/>
      <sheetName val="True Up and True Down"/>
      <sheetName val="GFA &amp; Dep-MYT 5th Control"/>
      <sheetName val="Interest cost"/>
      <sheetName val="Employee Cost"/>
      <sheetName val="Employee Cost (Abridged)"/>
      <sheetName val="Capex Summary 5th MYT"/>
      <sheetName val="Investment for 5th MYT"/>
      <sheetName val="Voltage wise FA from SAP"/>
      <sheetName val="NTI Proj"/>
      <sheetName val="Loan Portfolio"/>
      <sheetName val="Open Access"/>
      <sheetName val="Claim vs Approved Depreciation"/>
      <sheetName val="Int cost 5th MYT (2)"/>
      <sheetName val="Existing Loans Details"/>
      <sheetName val="Working for O&amp;M"/>
      <sheetName val="For Wheeling"/>
      <sheetName val="Sheet3 (2)"/>
      <sheetName val="Status"/>
      <sheetName val="Existing loans Repayment &amp;Int"/>
      <sheetName val="Load for Wheeling "/>
      <sheetName val="Proposed Assets as per Invest"/>
      <sheetName val="Working for 1.1d"/>
      <sheetName val="Form 1.2"/>
      <sheetName val="Form 1.1"/>
      <sheetName val="Form 1.1j"/>
      <sheetName val="Form 1.1k"/>
      <sheetName val="Form 1.1d"/>
      <sheetName val="Form 1.1 g(i)"/>
      <sheetName val="Form 1.1a"/>
      <sheetName val="Form 1.1b"/>
      <sheetName val="Form 1.1g"/>
      <sheetName val="Form 1.1 c"/>
      <sheetName val="Form 1.1e"/>
      <sheetName val="Form 1.1n"/>
      <sheetName val="Form 1.0"/>
      <sheetName val="Form 1a"/>
      <sheetName val="Form 1c"/>
      <sheetName val="Form 1b"/>
      <sheetName val="Form 1.1h"/>
      <sheetName val="Form 1.3"/>
      <sheetName val="Form 1.3a"/>
      <sheetName val="Form 1.3(i)"/>
      <sheetName val="Form 1.3 i"/>
      <sheetName val="Form 3.3"/>
      <sheetName val="Form 7.0"/>
      <sheetName val="Form 8"/>
      <sheetName val="Form 9"/>
      <sheetName val="NTI"/>
      <sheetName val="Form 10"/>
      <sheetName val="Sheet1"/>
      <sheetName val="Sheet2"/>
      <sheetName val="Sheet3"/>
    </sheetNames>
    <sheetDataSet>
      <sheetData sheetId="0"/>
      <sheetData sheetId="1"/>
      <sheetData sheetId="2">
        <row r="5">
          <cell r="F5">
            <v>2831.0401979512767</v>
          </cell>
        </row>
        <row r="13">
          <cell r="F13">
            <v>0</v>
          </cell>
          <cell r="G13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10"/>
  <sheetViews>
    <sheetView showGridLines="0" view="pageBreakPreview" zoomScaleSheetLayoutView="100" workbookViewId="0">
      <selection activeCell="H10" sqref="H10"/>
    </sheetView>
  </sheetViews>
  <sheetFormatPr defaultColWidth="9.109375" defaultRowHeight="13.8" x14ac:dyDescent="0.25"/>
  <cols>
    <col min="1" max="16384" width="9.109375" style="75"/>
  </cols>
  <sheetData>
    <row r="10" spans="7:7" ht="22.8" x14ac:dyDescent="0.25">
      <c r="G10" s="80" t="s">
        <v>732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136"/>
  <sheetViews>
    <sheetView showGridLines="0" zoomScale="75" zoomScaleNormal="75" workbookViewId="0">
      <selection activeCell="E57" sqref="E57"/>
    </sheetView>
  </sheetViews>
  <sheetFormatPr defaultColWidth="9.109375" defaultRowHeight="13.8" x14ac:dyDescent="0.25"/>
  <cols>
    <col min="1" max="1" width="4.109375" style="4" customWidth="1"/>
    <col min="2" max="2" width="8.109375" style="4" customWidth="1"/>
    <col min="3" max="3" width="23.6640625" style="4" customWidth="1"/>
    <col min="4" max="4" width="15.33203125" style="4" customWidth="1"/>
    <col min="5" max="5" width="23.6640625" style="4" customWidth="1"/>
    <col min="6" max="6" width="12.33203125" style="4" customWidth="1"/>
    <col min="7" max="7" width="13.88671875" style="4" customWidth="1"/>
    <col min="8" max="8" width="13.109375" style="4" customWidth="1"/>
    <col min="9" max="9" width="22.44140625" style="4" customWidth="1"/>
    <col min="10" max="10" width="10.6640625" style="4" customWidth="1"/>
    <col min="11" max="16384" width="9.109375" style="4"/>
  </cols>
  <sheetData>
    <row r="1" spans="2:9" x14ac:dyDescent="0.25">
      <c r="B1" s="83"/>
    </row>
    <row r="2" spans="2:9" x14ac:dyDescent="0.25">
      <c r="E2" s="25" t="s">
        <v>240</v>
      </c>
    </row>
    <row r="3" spans="2:9" x14ac:dyDescent="0.25">
      <c r="C3" s="84"/>
      <c r="D3" s="84"/>
      <c r="E3" s="27" t="s">
        <v>304</v>
      </c>
      <c r="F3" s="84"/>
      <c r="G3" s="84"/>
    </row>
    <row r="5" spans="2:9" x14ac:dyDescent="0.25">
      <c r="B5" s="24" t="s">
        <v>278</v>
      </c>
      <c r="I5" s="27" t="s">
        <v>109</v>
      </c>
    </row>
    <row r="6" spans="2:9" ht="27.6" x14ac:dyDescent="0.25">
      <c r="B6" s="7" t="s">
        <v>140</v>
      </c>
      <c r="C6" s="7" t="s">
        <v>274</v>
      </c>
      <c r="D6" s="7" t="s">
        <v>268</v>
      </c>
      <c r="E6" s="7" t="s">
        <v>269</v>
      </c>
      <c r="F6" s="7" t="s">
        <v>270</v>
      </c>
      <c r="G6" s="7" t="s">
        <v>271</v>
      </c>
      <c r="H6" s="7" t="s">
        <v>272</v>
      </c>
      <c r="I6" s="7" t="s">
        <v>273</v>
      </c>
    </row>
    <row r="7" spans="2:9" x14ac:dyDescent="0.25">
      <c r="B7" s="7" t="s">
        <v>37</v>
      </c>
      <c r="C7" s="7" t="s">
        <v>279</v>
      </c>
      <c r="D7" s="7"/>
      <c r="E7" s="7"/>
      <c r="F7" s="7"/>
      <c r="G7" s="124"/>
      <c r="H7" s="7"/>
      <c r="I7" s="7"/>
    </row>
    <row r="8" spans="2:9" x14ac:dyDescent="0.25">
      <c r="B8" s="12">
        <v>1</v>
      </c>
      <c r="C8" s="18" t="s">
        <v>275</v>
      </c>
      <c r="D8" s="18"/>
      <c r="E8" s="18"/>
      <c r="F8" s="18"/>
      <c r="G8" s="18"/>
      <c r="H8" s="123">
        <f>G8-E8</f>
        <v>0</v>
      </c>
      <c r="I8" s="125" t="e">
        <f>H8/E8</f>
        <v>#DIV/0!</v>
      </c>
    </row>
    <row r="9" spans="2:9" x14ac:dyDescent="0.25">
      <c r="B9" s="12">
        <f>B8+1</f>
        <v>2</v>
      </c>
      <c r="C9" s="18" t="s">
        <v>276</v>
      </c>
      <c r="D9" s="18"/>
      <c r="E9" s="18"/>
      <c r="F9" s="18"/>
      <c r="G9" s="18"/>
      <c r="H9" s="123">
        <f>G9-E9</f>
        <v>0</v>
      </c>
      <c r="I9" s="125" t="e">
        <f>H9/E9</f>
        <v>#DIV/0!</v>
      </c>
    </row>
    <row r="10" spans="2:9" x14ac:dyDescent="0.25">
      <c r="B10" s="12"/>
      <c r="C10" s="18" t="s">
        <v>9</v>
      </c>
      <c r="D10" s="18"/>
      <c r="E10" s="18"/>
      <c r="F10" s="18"/>
      <c r="G10" s="30"/>
      <c r="H10" s="18"/>
      <c r="I10" s="126"/>
    </row>
    <row r="11" spans="2:9" x14ac:dyDescent="0.25">
      <c r="B11" s="12"/>
      <c r="C11" s="14" t="s">
        <v>281</v>
      </c>
      <c r="D11" s="18"/>
      <c r="E11" s="18"/>
      <c r="F11" s="18"/>
      <c r="G11" s="124"/>
      <c r="H11" s="18"/>
      <c r="I11" s="126"/>
    </row>
    <row r="12" spans="2:9" x14ac:dyDescent="0.25">
      <c r="B12" s="7" t="s">
        <v>40</v>
      </c>
      <c r="C12" s="7" t="s">
        <v>280</v>
      </c>
      <c r="D12" s="18"/>
      <c r="E12" s="18"/>
      <c r="F12" s="18"/>
      <c r="G12" s="18"/>
      <c r="H12" s="18"/>
      <c r="I12" s="126"/>
    </row>
    <row r="13" spans="2:9" x14ac:dyDescent="0.25">
      <c r="B13" s="12">
        <v>1</v>
      </c>
      <c r="C13" s="18" t="s">
        <v>275</v>
      </c>
      <c r="D13" s="18"/>
      <c r="E13" s="18"/>
      <c r="F13" s="18"/>
      <c r="G13" s="18"/>
      <c r="H13" s="123">
        <f>G13-E13</f>
        <v>0</v>
      </c>
      <c r="I13" s="125" t="e">
        <f>H13/E13</f>
        <v>#DIV/0!</v>
      </c>
    </row>
    <row r="14" spans="2:9" x14ac:dyDescent="0.25">
      <c r="B14" s="12">
        <f>B13+1</f>
        <v>2</v>
      </c>
      <c r="C14" s="18" t="s">
        <v>276</v>
      </c>
      <c r="D14" s="18"/>
      <c r="E14" s="18"/>
      <c r="F14" s="18"/>
      <c r="G14" s="18"/>
      <c r="H14" s="123">
        <f>G14-E14</f>
        <v>0</v>
      </c>
      <c r="I14" s="125" t="e">
        <f>H14/E14</f>
        <v>#DIV/0!</v>
      </c>
    </row>
    <row r="15" spans="2:9" x14ac:dyDescent="0.25">
      <c r="B15" s="12"/>
      <c r="C15" s="18" t="s">
        <v>9</v>
      </c>
      <c r="D15" s="18"/>
      <c r="E15" s="18"/>
      <c r="F15" s="18"/>
      <c r="G15" s="18"/>
      <c r="H15" s="18"/>
      <c r="I15" s="126"/>
    </row>
    <row r="16" spans="2:9" x14ac:dyDescent="0.25">
      <c r="B16" s="12"/>
      <c r="C16" s="14" t="s">
        <v>282</v>
      </c>
      <c r="D16" s="18"/>
      <c r="E16" s="18"/>
      <c r="F16" s="18"/>
      <c r="G16" s="124"/>
      <c r="H16" s="18"/>
      <c r="I16" s="126"/>
    </row>
    <row r="17" spans="2:9" x14ac:dyDescent="0.25">
      <c r="B17" s="7" t="s">
        <v>41</v>
      </c>
      <c r="C17" s="7" t="s">
        <v>283</v>
      </c>
      <c r="D17" s="18"/>
      <c r="E17" s="18"/>
      <c r="F17" s="18"/>
      <c r="G17" s="18"/>
      <c r="H17" s="18"/>
      <c r="I17" s="126"/>
    </row>
    <row r="18" spans="2:9" x14ac:dyDescent="0.25">
      <c r="B18" s="12">
        <v>1</v>
      </c>
      <c r="C18" s="18" t="s">
        <v>275</v>
      </c>
      <c r="D18" s="18"/>
      <c r="E18" s="18"/>
      <c r="F18" s="18"/>
      <c r="G18" s="18"/>
      <c r="H18" s="123">
        <f>G18-E18</f>
        <v>0</v>
      </c>
      <c r="I18" s="125" t="e">
        <f>H18/E18</f>
        <v>#DIV/0!</v>
      </c>
    </row>
    <row r="19" spans="2:9" x14ac:dyDescent="0.25">
      <c r="B19" s="12">
        <f>B18+1</f>
        <v>2</v>
      </c>
      <c r="C19" s="18" t="s">
        <v>276</v>
      </c>
      <c r="D19" s="18"/>
      <c r="E19" s="18"/>
      <c r="F19" s="18"/>
      <c r="G19" s="18"/>
      <c r="H19" s="123">
        <f>G19-E19</f>
        <v>0</v>
      </c>
      <c r="I19" s="125" t="e">
        <f>H19/E19</f>
        <v>#DIV/0!</v>
      </c>
    </row>
    <row r="20" spans="2:9" x14ac:dyDescent="0.25">
      <c r="B20" s="12"/>
      <c r="C20" s="18" t="s">
        <v>9</v>
      </c>
      <c r="D20" s="18"/>
      <c r="E20" s="18"/>
      <c r="F20" s="18"/>
      <c r="G20" s="18"/>
      <c r="H20" s="18"/>
      <c r="I20" s="18"/>
    </row>
    <row r="21" spans="2:9" x14ac:dyDescent="0.25">
      <c r="B21" s="12"/>
      <c r="C21" s="14" t="s">
        <v>282</v>
      </c>
      <c r="D21" s="18"/>
      <c r="E21" s="18"/>
      <c r="F21" s="18"/>
      <c r="G21" s="18"/>
      <c r="H21" s="18"/>
      <c r="I21" s="18"/>
    </row>
    <row r="22" spans="2:9" ht="14.25" customHeight="1" x14ac:dyDescent="0.25">
      <c r="B22" s="439" t="s">
        <v>277</v>
      </c>
      <c r="C22" s="441"/>
      <c r="D22" s="18"/>
      <c r="E22" s="18"/>
      <c r="F22" s="18"/>
      <c r="G22" s="18"/>
      <c r="H22" s="18"/>
      <c r="I22" s="18"/>
    </row>
    <row r="24" spans="2:9" x14ac:dyDescent="0.25">
      <c r="B24" s="24" t="s">
        <v>642</v>
      </c>
    </row>
    <row r="25" spans="2:9" ht="27.6" x14ac:dyDescent="0.25">
      <c r="B25" s="7" t="s">
        <v>140</v>
      </c>
      <c r="C25" s="7" t="s">
        <v>274</v>
      </c>
      <c r="D25" s="7" t="s">
        <v>268</v>
      </c>
      <c r="E25" s="7" t="s">
        <v>269</v>
      </c>
      <c r="F25" s="7" t="s">
        <v>270</v>
      </c>
      <c r="G25" s="7" t="s">
        <v>271</v>
      </c>
      <c r="H25" s="7" t="s">
        <v>272</v>
      </c>
      <c r="I25" s="7" t="s">
        <v>273</v>
      </c>
    </row>
    <row r="26" spans="2:9" x14ac:dyDescent="0.25">
      <c r="B26" s="7" t="s">
        <v>37</v>
      </c>
      <c r="C26" s="7" t="s">
        <v>279</v>
      </c>
      <c r="D26" s="7"/>
      <c r="E26" s="7"/>
      <c r="F26" s="7"/>
      <c r="G26" s="7"/>
      <c r="H26" s="7"/>
      <c r="I26" s="7"/>
    </row>
    <row r="27" spans="2:9" x14ac:dyDescent="0.25">
      <c r="B27" s="12">
        <v>1</v>
      </c>
      <c r="C27" s="18" t="s">
        <v>275</v>
      </c>
      <c r="D27" s="18"/>
      <c r="E27" s="18"/>
      <c r="F27" s="18"/>
      <c r="G27" s="18"/>
      <c r="H27" s="123">
        <f>G27-E27</f>
        <v>0</v>
      </c>
      <c r="I27" s="125" t="e">
        <f>H27/E27</f>
        <v>#DIV/0!</v>
      </c>
    </row>
    <row r="28" spans="2:9" x14ac:dyDescent="0.25">
      <c r="B28" s="12">
        <f>B27+1</f>
        <v>2</v>
      </c>
      <c r="C28" s="18" t="s">
        <v>276</v>
      </c>
      <c r="D28" s="18"/>
      <c r="E28" s="18"/>
      <c r="F28" s="18"/>
      <c r="G28" s="18"/>
      <c r="H28" s="123">
        <f>G28-E28</f>
        <v>0</v>
      </c>
      <c r="I28" s="125" t="e">
        <f>H28/E28</f>
        <v>#DIV/0!</v>
      </c>
    </row>
    <row r="29" spans="2:9" x14ac:dyDescent="0.25">
      <c r="B29" s="12"/>
      <c r="C29" s="18" t="s">
        <v>9</v>
      </c>
      <c r="D29" s="18"/>
      <c r="E29" s="18"/>
      <c r="F29" s="18"/>
      <c r="G29" s="18"/>
      <c r="H29" s="18"/>
      <c r="I29" s="126"/>
    </row>
    <row r="30" spans="2:9" x14ac:dyDescent="0.25">
      <c r="B30" s="12"/>
      <c r="C30" s="14" t="s">
        <v>281</v>
      </c>
      <c r="D30" s="18"/>
      <c r="E30" s="18"/>
      <c r="F30" s="18"/>
      <c r="G30" s="18"/>
      <c r="H30" s="18"/>
      <c r="I30" s="126"/>
    </row>
    <row r="31" spans="2:9" x14ac:dyDescent="0.25">
      <c r="B31" s="7" t="s">
        <v>40</v>
      </c>
      <c r="C31" s="7" t="s">
        <v>280</v>
      </c>
      <c r="D31" s="18"/>
      <c r="E31" s="18"/>
      <c r="F31" s="18"/>
      <c r="G31" s="18"/>
      <c r="H31" s="18"/>
      <c r="I31" s="126"/>
    </row>
    <row r="32" spans="2:9" x14ac:dyDescent="0.25">
      <c r="B32" s="12">
        <v>1</v>
      </c>
      <c r="C32" s="18" t="s">
        <v>275</v>
      </c>
      <c r="D32" s="18"/>
      <c r="E32" s="18"/>
      <c r="F32" s="18"/>
      <c r="G32" s="18"/>
      <c r="H32" s="123">
        <f>G32-E32</f>
        <v>0</v>
      </c>
      <c r="I32" s="125" t="e">
        <f>H32/E32</f>
        <v>#DIV/0!</v>
      </c>
    </row>
    <row r="33" spans="2:9" x14ac:dyDescent="0.25">
      <c r="B33" s="12">
        <f>B32+1</f>
        <v>2</v>
      </c>
      <c r="C33" s="18" t="s">
        <v>276</v>
      </c>
      <c r="D33" s="18"/>
      <c r="E33" s="18"/>
      <c r="F33" s="18"/>
      <c r="G33" s="18"/>
      <c r="H33" s="123">
        <f>G33-E33</f>
        <v>0</v>
      </c>
      <c r="I33" s="125" t="e">
        <f>H33/E33</f>
        <v>#DIV/0!</v>
      </c>
    </row>
    <row r="34" spans="2:9" x14ac:dyDescent="0.25">
      <c r="B34" s="12"/>
      <c r="C34" s="18" t="s">
        <v>9</v>
      </c>
      <c r="D34" s="18"/>
      <c r="E34" s="18"/>
      <c r="F34" s="18"/>
      <c r="G34" s="18"/>
      <c r="H34" s="18"/>
      <c r="I34" s="126"/>
    </row>
    <row r="35" spans="2:9" x14ac:dyDescent="0.25">
      <c r="B35" s="12"/>
      <c r="C35" s="14" t="s">
        <v>282</v>
      </c>
      <c r="D35" s="18"/>
      <c r="E35" s="18"/>
      <c r="F35" s="18"/>
      <c r="G35" s="18"/>
      <c r="H35" s="18"/>
      <c r="I35" s="126"/>
    </row>
    <row r="36" spans="2:9" x14ac:dyDescent="0.25">
      <c r="B36" s="7" t="s">
        <v>41</v>
      </c>
      <c r="C36" s="7" t="s">
        <v>283</v>
      </c>
      <c r="D36" s="18"/>
      <c r="E36" s="18"/>
      <c r="F36" s="18"/>
      <c r="G36" s="18"/>
      <c r="H36" s="18"/>
      <c r="I36" s="126"/>
    </row>
    <row r="37" spans="2:9" x14ac:dyDescent="0.25">
      <c r="B37" s="12">
        <v>1</v>
      </c>
      <c r="C37" s="18" t="s">
        <v>275</v>
      </c>
      <c r="D37" s="18"/>
      <c r="E37" s="18"/>
      <c r="F37" s="18"/>
      <c r="G37" s="18"/>
      <c r="H37" s="123">
        <f>G37-E37</f>
        <v>0</v>
      </c>
      <c r="I37" s="125" t="e">
        <f>H37/E37</f>
        <v>#DIV/0!</v>
      </c>
    </row>
    <row r="38" spans="2:9" x14ac:dyDescent="0.25">
      <c r="B38" s="12">
        <f>B37+1</f>
        <v>2</v>
      </c>
      <c r="C38" s="18" t="s">
        <v>276</v>
      </c>
      <c r="D38" s="18"/>
      <c r="E38" s="18"/>
      <c r="F38" s="18"/>
      <c r="G38" s="18"/>
      <c r="H38" s="123">
        <f>G38-E38</f>
        <v>0</v>
      </c>
      <c r="I38" s="125" t="e">
        <f>H38/E38</f>
        <v>#DIV/0!</v>
      </c>
    </row>
    <row r="39" spans="2:9" x14ac:dyDescent="0.25">
      <c r="B39" s="12"/>
      <c r="C39" s="18" t="s">
        <v>9</v>
      </c>
      <c r="D39" s="18"/>
      <c r="E39" s="18"/>
      <c r="F39" s="18"/>
      <c r="G39" s="18"/>
      <c r="H39" s="18"/>
      <c r="I39" s="18"/>
    </row>
    <row r="40" spans="2:9" x14ac:dyDescent="0.25">
      <c r="B40" s="12"/>
      <c r="C40" s="14" t="s">
        <v>282</v>
      </c>
      <c r="D40" s="18"/>
      <c r="E40" s="18"/>
      <c r="F40" s="18"/>
      <c r="G40" s="18"/>
      <c r="H40" s="18"/>
      <c r="I40" s="18"/>
    </row>
    <row r="41" spans="2:9" x14ac:dyDescent="0.25">
      <c r="B41" s="439" t="s">
        <v>277</v>
      </c>
      <c r="C41" s="441"/>
      <c r="D41" s="18"/>
      <c r="E41" s="18"/>
      <c r="F41" s="18"/>
      <c r="G41" s="18"/>
      <c r="H41" s="18"/>
      <c r="I41" s="18"/>
    </row>
    <row r="43" spans="2:9" x14ac:dyDescent="0.25">
      <c r="B43" s="24" t="s">
        <v>284</v>
      </c>
    </row>
    <row r="44" spans="2:9" ht="27.6" x14ac:dyDescent="0.25">
      <c r="B44" s="7" t="s">
        <v>140</v>
      </c>
      <c r="C44" s="7" t="s">
        <v>274</v>
      </c>
      <c r="D44" s="7" t="s">
        <v>268</v>
      </c>
      <c r="E44" s="7" t="s">
        <v>269</v>
      </c>
      <c r="F44" s="7" t="s">
        <v>270</v>
      </c>
      <c r="G44" s="7" t="s">
        <v>271</v>
      </c>
      <c r="H44" s="7" t="s">
        <v>272</v>
      </c>
      <c r="I44" s="7" t="s">
        <v>273</v>
      </c>
    </row>
    <row r="45" spans="2:9" x14ac:dyDescent="0.25">
      <c r="B45" s="7" t="s">
        <v>37</v>
      </c>
      <c r="C45" s="7" t="s">
        <v>279</v>
      </c>
      <c r="D45" s="7"/>
      <c r="E45" s="7"/>
      <c r="F45" s="7"/>
      <c r="G45" s="7"/>
      <c r="H45" s="7"/>
      <c r="I45" s="7"/>
    </row>
    <row r="46" spans="2:9" x14ac:dyDescent="0.25">
      <c r="B46" s="12">
        <v>1</v>
      </c>
      <c r="C46" s="18" t="s">
        <v>275</v>
      </c>
      <c r="D46" s="18"/>
      <c r="E46" s="18"/>
      <c r="F46" s="18"/>
      <c r="G46" s="18"/>
      <c r="H46" s="123">
        <f>G46-E46</f>
        <v>0</v>
      </c>
      <c r="I46" s="125" t="e">
        <f>H46/E46</f>
        <v>#DIV/0!</v>
      </c>
    </row>
    <row r="47" spans="2:9" x14ac:dyDescent="0.25">
      <c r="B47" s="12">
        <f>B46+1</f>
        <v>2</v>
      </c>
      <c r="C47" s="18" t="s">
        <v>276</v>
      </c>
      <c r="D47" s="18"/>
      <c r="E47" s="18"/>
      <c r="F47" s="18"/>
      <c r="G47" s="18"/>
      <c r="H47" s="123">
        <f>G47-E47</f>
        <v>0</v>
      </c>
      <c r="I47" s="125" t="e">
        <f>H47/E47</f>
        <v>#DIV/0!</v>
      </c>
    </row>
    <row r="48" spans="2:9" x14ac:dyDescent="0.25">
      <c r="B48" s="12"/>
      <c r="C48" s="18" t="s">
        <v>9</v>
      </c>
      <c r="D48" s="18"/>
      <c r="E48" s="18"/>
      <c r="F48" s="18"/>
      <c r="G48" s="18"/>
      <c r="H48" s="18"/>
      <c r="I48" s="126"/>
    </row>
    <row r="49" spans="2:9" x14ac:dyDescent="0.25">
      <c r="B49" s="12"/>
      <c r="C49" s="14" t="s">
        <v>281</v>
      </c>
      <c r="D49" s="18"/>
      <c r="E49" s="18"/>
      <c r="F49" s="18"/>
      <c r="G49" s="18"/>
      <c r="H49" s="18"/>
      <c r="I49" s="126"/>
    </row>
    <row r="50" spans="2:9" x14ac:dyDescent="0.25">
      <c r="B50" s="7" t="s">
        <v>40</v>
      </c>
      <c r="C50" s="7" t="s">
        <v>280</v>
      </c>
      <c r="D50" s="18"/>
      <c r="E50" s="18"/>
      <c r="F50" s="18"/>
      <c r="G50" s="18"/>
      <c r="H50" s="18"/>
      <c r="I50" s="126"/>
    </row>
    <row r="51" spans="2:9" x14ac:dyDescent="0.25">
      <c r="B51" s="12">
        <v>1</v>
      </c>
      <c r="C51" s="18" t="s">
        <v>275</v>
      </c>
      <c r="D51" s="18"/>
      <c r="E51" s="18"/>
      <c r="F51" s="18"/>
      <c r="G51" s="18"/>
      <c r="H51" s="123">
        <f>G51-E51</f>
        <v>0</v>
      </c>
      <c r="I51" s="125" t="e">
        <f>H51/E51</f>
        <v>#DIV/0!</v>
      </c>
    </row>
    <row r="52" spans="2:9" x14ac:dyDescent="0.25">
      <c r="B52" s="12">
        <f>B51+1</f>
        <v>2</v>
      </c>
      <c r="C52" s="18" t="s">
        <v>276</v>
      </c>
      <c r="D52" s="18"/>
      <c r="E52" s="18"/>
      <c r="F52" s="18"/>
      <c r="G52" s="18"/>
      <c r="H52" s="123">
        <f>G52-E52</f>
        <v>0</v>
      </c>
      <c r="I52" s="125" t="e">
        <f>H52/E52</f>
        <v>#DIV/0!</v>
      </c>
    </row>
    <row r="53" spans="2:9" x14ac:dyDescent="0.25">
      <c r="B53" s="12"/>
      <c r="C53" s="18" t="s">
        <v>9</v>
      </c>
      <c r="D53" s="18"/>
      <c r="E53" s="18"/>
      <c r="F53" s="18"/>
      <c r="G53" s="18"/>
      <c r="H53" s="18"/>
      <c r="I53" s="126"/>
    </row>
    <row r="54" spans="2:9" x14ac:dyDescent="0.25">
      <c r="B54" s="12"/>
      <c r="C54" s="14" t="s">
        <v>282</v>
      </c>
      <c r="D54" s="18"/>
      <c r="E54" s="18"/>
      <c r="F54" s="18"/>
      <c r="G54" s="18"/>
      <c r="H54" s="18"/>
      <c r="I54" s="126"/>
    </row>
    <row r="55" spans="2:9" x14ac:dyDescent="0.25">
      <c r="B55" s="7" t="s">
        <v>41</v>
      </c>
      <c r="C55" s="7" t="s">
        <v>283</v>
      </c>
      <c r="D55" s="18"/>
      <c r="E55" s="18"/>
      <c r="F55" s="18"/>
      <c r="G55" s="18"/>
      <c r="H55" s="18"/>
      <c r="I55" s="126"/>
    </row>
    <row r="56" spans="2:9" x14ac:dyDescent="0.25">
      <c r="B56" s="12">
        <v>1</v>
      </c>
      <c r="C56" s="18" t="s">
        <v>275</v>
      </c>
      <c r="D56" s="18"/>
      <c r="E56" s="18"/>
      <c r="F56" s="18"/>
      <c r="G56" s="18"/>
      <c r="H56" s="123">
        <f>G56-E56</f>
        <v>0</v>
      </c>
      <c r="I56" s="125" t="e">
        <f>H56/E56</f>
        <v>#DIV/0!</v>
      </c>
    </row>
    <row r="57" spans="2:9" x14ac:dyDescent="0.25">
      <c r="B57" s="12">
        <f>B56+1</f>
        <v>2</v>
      </c>
      <c r="C57" s="18" t="s">
        <v>276</v>
      </c>
      <c r="D57" s="18"/>
      <c r="E57" s="18"/>
      <c r="F57" s="18"/>
      <c r="G57" s="18"/>
      <c r="H57" s="123">
        <f>G57-E57</f>
        <v>0</v>
      </c>
      <c r="I57" s="125" t="e">
        <f>H57/E57</f>
        <v>#DIV/0!</v>
      </c>
    </row>
    <row r="58" spans="2:9" x14ac:dyDescent="0.25">
      <c r="B58" s="12"/>
      <c r="C58" s="18" t="s">
        <v>9</v>
      </c>
      <c r="D58" s="18"/>
      <c r="E58" s="18"/>
      <c r="F58" s="18"/>
      <c r="G58" s="18"/>
      <c r="H58" s="18"/>
      <c r="I58" s="18"/>
    </row>
    <row r="59" spans="2:9" x14ac:dyDescent="0.25">
      <c r="B59" s="12"/>
      <c r="C59" s="14" t="s">
        <v>282</v>
      </c>
      <c r="D59" s="18"/>
      <c r="E59" s="18"/>
      <c r="F59" s="18"/>
      <c r="G59" s="18"/>
      <c r="H59" s="18"/>
      <c r="I59" s="18"/>
    </row>
    <row r="60" spans="2:9" x14ac:dyDescent="0.25">
      <c r="B60" s="439" t="s">
        <v>277</v>
      </c>
      <c r="C60" s="441"/>
      <c r="D60" s="18"/>
      <c r="E60" s="18"/>
      <c r="F60" s="18"/>
      <c r="G60" s="18"/>
      <c r="H60" s="18"/>
      <c r="I60" s="18"/>
    </row>
    <row r="62" spans="2:9" x14ac:dyDescent="0.25">
      <c r="B62" s="24" t="s">
        <v>285</v>
      </c>
    </row>
    <row r="63" spans="2:9" ht="27.6" x14ac:dyDescent="0.25">
      <c r="B63" s="7" t="s">
        <v>140</v>
      </c>
      <c r="C63" s="7" t="s">
        <v>274</v>
      </c>
      <c r="D63" s="7" t="s">
        <v>268</v>
      </c>
      <c r="E63" s="7" t="s">
        <v>269</v>
      </c>
      <c r="F63" s="7" t="s">
        <v>270</v>
      </c>
      <c r="G63" s="7" t="s">
        <v>271</v>
      </c>
      <c r="H63" s="7" t="s">
        <v>272</v>
      </c>
      <c r="I63" s="7" t="s">
        <v>273</v>
      </c>
    </row>
    <row r="64" spans="2:9" x14ac:dyDescent="0.25">
      <c r="B64" s="7" t="s">
        <v>37</v>
      </c>
      <c r="C64" s="7" t="s">
        <v>279</v>
      </c>
      <c r="D64" s="7"/>
      <c r="E64" s="7"/>
      <c r="F64" s="7"/>
      <c r="G64" s="7"/>
      <c r="H64" s="7"/>
      <c r="I64" s="7"/>
    </row>
    <row r="65" spans="2:9" x14ac:dyDescent="0.25">
      <c r="B65" s="12">
        <v>1</v>
      </c>
      <c r="C65" s="18" t="s">
        <v>275</v>
      </c>
      <c r="D65" s="18"/>
      <c r="E65" s="18"/>
      <c r="F65" s="18"/>
      <c r="G65" s="18"/>
      <c r="H65" s="123">
        <f>G65-E65</f>
        <v>0</v>
      </c>
      <c r="I65" s="125" t="e">
        <f>H65/E65</f>
        <v>#DIV/0!</v>
      </c>
    </row>
    <row r="66" spans="2:9" x14ac:dyDescent="0.25">
      <c r="B66" s="12">
        <f>B65+1</f>
        <v>2</v>
      </c>
      <c r="C66" s="18" t="s">
        <v>276</v>
      </c>
      <c r="D66" s="18"/>
      <c r="E66" s="18"/>
      <c r="F66" s="18"/>
      <c r="G66" s="18"/>
      <c r="H66" s="123">
        <f>G66-E66</f>
        <v>0</v>
      </c>
      <c r="I66" s="125" t="e">
        <f>H66/E66</f>
        <v>#DIV/0!</v>
      </c>
    </row>
    <row r="67" spans="2:9" x14ac:dyDescent="0.25">
      <c r="B67" s="12"/>
      <c r="C67" s="18" t="s">
        <v>9</v>
      </c>
      <c r="D67" s="18"/>
      <c r="E67" s="18"/>
      <c r="F67" s="18"/>
      <c r="G67" s="18"/>
      <c r="H67" s="18"/>
      <c r="I67" s="126"/>
    </row>
    <row r="68" spans="2:9" x14ac:dyDescent="0.25">
      <c r="B68" s="12"/>
      <c r="C68" s="14" t="s">
        <v>281</v>
      </c>
      <c r="D68" s="18"/>
      <c r="E68" s="18"/>
      <c r="F68" s="18"/>
      <c r="G68" s="18"/>
      <c r="H68" s="18"/>
      <c r="I68" s="126"/>
    </row>
    <row r="69" spans="2:9" x14ac:dyDescent="0.25">
      <c r="B69" s="7" t="s">
        <v>40</v>
      </c>
      <c r="C69" s="7" t="s">
        <v>280</v>
      </c>
      <c r="D69" s="18"/>
      <c r="E69" s="18"/>
      <c r="F69" s="18"/>
      <c r="G69" s="18"/>
      <c r="H69" s="18"/>
      <c r="I69" s="126"/>
    </row>
    <row r="70" spans="2:9" x14ac:dyDescent="0.25">
      <c r="B70" s="12">
        <v>1</v>
      </c>
      <c r="C70" s="18" t="s">
        <v>275</v>
      </c>
      <c r="D70" s="18"/>
      <c r="E70" s="18"/>
      <c r="F70" s="18"/>
      <c r="G70" s="18"/>
      <c r="H70" s="123">
        <f>G70-E70</f>
        <v>0</v>
      </c>
      <c r="I70" s="125" t="e">
        <f>H70/E70</f>
        <v>#DIV/0!</v>
      </c>
    </row>
    <row r="71" spans="2:9" x14ac:dyDescent="0.25">
      <c r="B71" s="12">
        <f>B70+1</f>
        <v>2</v>
      </c>
      <c r="C71" s="18" t="s">
        <v>276</v>
      </c>
      <c r="D71" s="18"/>
      <c r="E71" s="18"/>
      <c r="F71" s="18"/>
      <c r="G71" s="18"/>
      <c r="H71" s="123">
        <f>G71-E71</f>
        <v>0</v>
      </c>
      <c r="I71" s="125" t="e">
        <f>H71/E71</f>
        <v>#DIV/0!</v>
      </c>
    </row>
    <row r="72" spans="2:9" x14ac:dyDescent="0.25">
      <c r="B72" s="12"/>
      <c r="C72" s="18" t="s">
        <v>9</v>
      </c>
      <c r="D72" s="18"/>
      <c r="E72" s="18"/>
      <c r="F72" s="18"/>
      <c r="G72" s="18"/>
      <c r="H72" s="18"/>
      <c r="I72" s="126"/>
    </row>
    <row r="73" spans="2:9" x14ac:dyDescent="0.25">
      <c r="B73" s="12"/>
      <c r="C73" s="14" t="s">
        <v>282</v>
      </c>
      <c r="D73" s="18"/>
      <c r="E73" s="18"/>
      <c r="F73" s="18"/>
      <c r="G73" s="18"/>
      <c r="H73" s="18"/>
      <c r="I73" s="126"/>
    </row>
    <row r="74" spans="2:9" x14ac:dyDescent="0.25">
      <c r="B74" s="7" t="s">
        <v>41</v>
      </c>
      <c r="C74" s="7" t="s">
        <v>283</v>
      </c>
      <c r="D74" s="18"/>
      <c r="E74" s="18"/>
      <c r="F74" s="18"/>
      <c r="G74" s="18"/>
      <c r="H74" s="18"/>
      <c r="I74" s="126"/>
    </row>
    <row r="75" spans="2:9" x14ac:dyDescent="0.25">
      <c r="B75" s="12">
        <v>1</v>
      </c>
      <c r="C75" s="18" t="s">
        <v>275</v>
      </c>
      <c r="D75" s="18"/>
      <c r="E75" s="18"/>
      <c r="F75" s="18"/>
      <c r="G75" s="18"/>
      <c r="H75" s="123">
        <f>G75-E75</f>
        <v>0</v>
      </c>
      <c r="I75" s="125" t="e">
        <f>H75/E75</f>
        <v>#DIV/0!</v>
      </c>
    </row>
    <row r="76" spans="2:9" x14ac:dyDescent="0.25">
      <c r="B76" s="12">
        <f>B75+1</f>
        <v>2</v>
      </c>
      <c r="C76" s="18" t="s">
        <v>276</v>
      </c>
      <c r="D76" s="18"/>
      <c r="E76" s="18"/>
      <c r="F76" s="18"/>
      <c r="G76" s="18"/>
      <c r="H76" s="123">
        <f>G76-E76</f>
        <v>0</v>
      </c>
      <c r="I76" s="125" t="e">
        <f>H76/E76</f>
        <v>#DIV/0!</v>
      </c>
    </row>
    <row r="77" spans="2:9" x14ac:dyDescent="0.25">
      <c r="B77" s="12"/>
      <c r="C77" s="18" t="s">
        <v>9</v>
      </c>
      <c r="D77" s="18"/>
      <c r="E77" s="18"/>
      <c r="F77" s="18"/>
      <c r="G77" s="18"/>
      <c r="H77" s="18"/>
      <c r="I77" s="18"/>
    </row>
    <row r="78" spans="2:9" x14ac:dyDescent="0.25">
      <c r="B78" s="12"/>
      <c r="C78" s="14" t="s">
        <v>282</v>
      </c>
      <c r="D78" s="18"/>
      <c r="E78" s="18"/>
      <c r="F78" s="18"/>
      <c r="G78" s="18"/>
      <c r="H78" s="18"/>
      <c r="I78" s="18"/>
    </row>
    <row r="79" spans="2:9" x14ac:dyDescent="0.25">
      <c r="B79" s="439" t="s">
        <v>277</v>
      </c>
      <c r="C79" s="441"/>
      <c r="D79" s="18"/>
      <c r="E79" s="18"/>
      <c r="F79" s="18"/>
      <c r="G79" s="18"/>
      <c r="H79" s="18"/>
      <c r="I79" s="18"/>
    </row>
    <row r="81" spans="2:9" x14ac:dyDescent="0.25">
      <c r="B81" s="24" t="s">
        <v>286</v>
      </c>
    </row>
    <row r="82" spans="2:9" ht="27.6" x14ac:dyDescent="0.25">
      <c r="B82" s="7" t="s">
        <v>140</v>
      </c>
      <c r="C82" s="7" t="s">
        <v>274</v>
      </c>
      <c r="D82" s="7" t="s">
        <v>268</v>
      </c>
      <c r="E82" s="7" t="s">
        <v>269</v>
      </c>
      <c r="F82" s="7" t="s">
        <v>270</v>
      </c>
      <c r="G82" s="7" t="s">
        <v>271</v>
      </c>
      <c r="H82" s="7" t="s">
        <v>272</v>
      </c>
      <c r="I82" s="7" t="s">
        <v>273</v>
      </c>
    </row>
    <row r="83" spans="2:9" x14ac:dyDescent="0.25">
      <c r="B83" s="7" t="s">
        <v>37</v>
      </c>
      <c r="C83" s="7" t="s">
        <v>279</v>
      </c>
      <c r="D83" s="7"/>
      <c r="E83" s="7"/>
      <c r="F83" s="7"/>
      <c r="G83" s="7"/>
      <c r="H83" s="7"/>
      <c r="I83" s="7"/>
    </row>
    <row r="84" spans="2:9" x14ac:dyDescent="0.25">
      <c r="B84" s="12">
        <v>1</v>
      </c>
      <c r="C84" s="18" t="s">
        <v>275</v>
      </c>
      <c r="D84" s="18"/>
      <c r="E84" s="18"/>
      <c r="F84" s="18"/>
      <c r="G84" s="18"/>
      <c r="H84" s="123">
        <f>G84-E84</f>
        <v>0</v>
      </c>
      <c r="I84" s="125" t="e">
        <f>H84/E84</f>
        <v>#DIV/0!</v>
      </c>
    </row>
    <row r="85" spans="2:9" x14ac:dyDescent="0.25">
      <c r="B85" s="12">
        <f>B84+1</f>
        <v>2</v>
      </c>
      <c r="C85" s="18" t="s">
        <v>276</v>
      </c>
      <c r="D85" s="18"/>
      <c r="E85" s="18"/>
      <c r="F85" s="18"/>
      <c r="G85" s="18"/>
      <c r="H85" s="123">
        <f>G85-E85</f>
        <v>0</v>
      </c>
      <c r="I85" s="125" t="e">
        <f>H85/E85</f>
        <v>#DIV/0!</v>
      </c>
    </row>
    <row r="86" spans="2:9" x14ac:dyDescent="0.25">
      <c r="B86" s="12"/>
      <c r="C86" s="18" t="s">
        <v>9</v>
      </c>
      <c r="D86" s="18"/>
      <c r="E86" s="18"/>
      <c r="F86" s="18"/>
      <c r="G86" s="18"/>
      <c r="H86" s="18"/>
      <c r="I86" s="126"/>
    </row>
    <row r="87" spans="2:9" x14ac:dyDescent="0.25">
      <c r="B87" s="12"/>
      <c r="C87" s="14" t="s">
        <v>281</v>
      </c>
      <c r="D87" s="18"/>
      <c r="E87" s="18"/>
      <c r="F87" s="18"/>
      <c r="G87" s="18"/>
      <c r="H87" s="18"/>
      <c r="I87" s="126"/>
    </row>
    <row r="88" spans="2:9" x14ac:dyDescent="0.25">
      <c r="B88" s="7" t="s">
        <v>40</v>
      </c>
      <c r="C88" s="7" t="s">
        <v>280</v>
      </c>
      <c r="D88" s="18"/>
      <c r="E88" s="18"/>
      <c r="F88" s="18"/>
      <c r="G88" s="18"/>
      <c r="H88" s="18"/>
      <c r="I88" s="126"/>
    </row>
    <row r="89" spans="2:9" x14ac:dyDescent="0.25">
      <c r="B89" s="12">
        <v>1</v>
      </c>
      <c r="C89" s="18" t="s">
        <v>275</v>
      </c>
      <c r="D89" s="18"/>
      <c r="E89" s="18"/>
      <c r="F89" s="18"/>
      <c r="G89" s="18"/>
      <c r="H89" s="123">
        <f>G89-E89</f>
        <v>0</v>
      </c>
      <c r="I89" s="125" t="e">
        <f>H89/E89</f>
        <v>#DIV/0!</v>
      </c>
    </row>
    <row r="90" spans="2:9" x14ac:dyDescent="0.25">
      <c r="B90" s="12">
        <f>B89+1</f>
        <v>2</v>
      </c>
      <c r="C90" s="18" t="s">
        <v>276</v>
      </c>
      <c r="D90" s="18"/>
      <c r="E90" s="18"/>
      <c r="F90" s="18"/>
      <c r="G90" s="18"/>
      <c r="H90" s="123">
        <f>G90-E90</f>
        <v>0</v>
      </c>
      <c r="I90" s="125" t="e">
        <f>H90/E90</f>
        <v>#DIV/0!</v>
      </c>
    </row>
    <row r="91" spans="2:9" x14ac:dyDescent="0.25">
      <c r="B91" s="12"/>
      <c r="C91" s="18" t="s">
        <v>9</v>
      </c>
      <c r="D91" s="18"/>
      <c r="E91" s="18"/>
      <c r="F91" s="18"/>
      <c r="G91" s="18"/>
      <c r="H91" s="18"/>
      <c r="I91" s="126"/>
    </row>
    <row r="92" spans="2:9" x14ac:dyDescent="0.25">
      <c r="B92" s="12"/>
      <c r="C92" s="14" t="s">
        <v>282</v>
      </c>
      <c r="D92" s="18"/>
      <c r="E92" s="18"/>
      <c r="F92" s="18"/>
      <c r="G92" s="18"/>
      <c r="H92" s="18"/>
      <c r="I92" s="126"/>
    </row>
    <row r="93" spans="2:9" x14ac:dyDescent="0.25">
      <c r="B93" s="7" t="s">
        <v>41</v>
      </c>
      <c r="C93" s="7" t="s">
        <v>283</v>
      </c>
      <c r="D93" s="18"/>
      <c r="E93" s="18"/>
      <c r="F93" s="18"/>
      <c r="G93" s="18"/>
      <c r="H93" s="18"/>
      <c r="I93" s="126"/>
    </row>
    <row r="94" spans="2:9" x14ac:dyDescent="0.25">
      <c r="B94" s="12">
        <v>1</v>
      </c>
      <c r="C94" s="18" t="s">
        <v>275</v>
      </c>
      <c r="D94" s="18"/>
      <c r="E94" s="18"/>
      <c r="F94" s="18"/>
      <c r="G94" s="18"/>
      <c r="H94" s="123">
        <f>G94-E94</f>
        <v>0</v>
      </c>
      <c r="I94" s="125" t="e">
        <f>H94/E94</f>
        <v>#DIV/0!</v>
      </c>
    </row>
    <row r="95" spans="2:9" x14ac:dyDescent="0.25">
      <c r="B95" s="12">
        <f>B94+1</f>
        <v>2</v>
      </c>
      <c r="C95" s="18" t="s">
        <v>276</v>
      </c>
      <c r="D95" s="18"/>
      <c r="E95" s="18"/>
      <c r="F95" s="18"/>
      <c r="G95" s="18"/>
      <c r="H95" s="123">
        <f>G95-E95</f>
        <v>0</v>
      </c>
      <c r="I95" s="125" t="e">
        <f>H95/E95</f>
        <v>#DIV/0!</v>
      </c>
    </row>
    <row r="96" spans="2:9" x14ac:dyDescent="0.25">
      <c r="B96" s="12"/>
      <c r="C96" s="18" t="s">
        <v>9</v>
      </c>
      <c r="D96" s="18"/>
      <c r="E96" s="18"/>
      <c r="F96" s="18"/>
      <c r="G96" s="18"/>
      <c r="H96" s="18"/>
      <c r="I96" s="18"/>
    </row>
    <row r="97" spans="2:9" x14ac:dyDescent="0.25">
      <c r="B97" s="12"/>
      <c r="C97" s="14" t="s">
        <v>282</v>
      </c>
      <c r="D97" s="18"/>
      <c r="E97" s="18"/>
      <c r="F97" s="18"/>
      <c r="G97" s="18"/>
      <c r="H97" s="18"/>
      <c r="I97" s="18"/>
    </row>
    <row r="98" spans="2:9" x14ac:dyDescent="0.25">
      <c r="B98" s="439" t="s">
        <v>277</v>
      </c>
      <c r="C98" s="441"/>
      <c r="D98" s="18"/>
      <c r="E98" s="18"/>
      <c r="F98" s="18"/>
      <c r="G98" s="18"/>
      <c r="H98" s="18"/>
      <c r="I98" s="18"/>
    </row>
    <row r="100" spans="2:9" x14ac:dyDescent="0.25">
      <c r="B100" s="24" t="s">
        <v>287</v>
      </c>
    </row>
    <row r="101" spans="2:9" ht="27.6" x14ac:dyDescent="0.25">
      <c r="B101" s="7" t="s">
        <v>140</v>
      </c>
      <c r="C101" s="7" t="s">
        <v>274</v>
      </c>
      <c r="D101" s="7" t="s">
        <v>268</v>
      </c>
      <c r="E101" s="7" t="s">
        <v>269</v>
      </c>
      <c r="F101" s="7" t="s">
        <v>270</v>
      </c>
      <c r="G101" s="7" t="s">
        <v>271</v>
      </c>
      <c r="H101" s="7" t="s">
        <v>272</v>
      </c>
      <c r="I101" s="7" t="s">
        <v>273</v>
      </c>
    </row>
    <row r="102" spans="2:9" x14ac:dyDescent="0.25">
      <c r="B102" s="7" t="s">
        <v>37</v>
      </c>
      <c r="C102" s="7" t="s">
        <v>279</v>
      </c>
      <c r="D102" s="7"/>
      <c r="E102" s="7"/>
      <c r="F102" s="7"/>
      <c r="G102" s="7"/>
      <c r="H102" s="7"/>
      <c r="I102" s="7"/>
    </row>
    <row r="103" spans="2:9" x14ac:dyDescent="0.25">
      <c r="B103" s="12">
        <v>1</v>
      </c>
      <c r="C103" s="18" t="s">
        <v>275</v>
      </c>
      <c r="D103" s="18"/>
      <c r="E103" s="18"/>
      <c r="F103" s="18"/>
      <c r="G103" s="18"/>
      <c r="H103" s="123">
        <f>G103-E103</f>
        <v>0</v>
      </c>
      <c r="I103" s="125" t="e">
        <f>H103/E103</f>
        <v>#DIV/0!</v>
      </c>
    </row>
    <row r="104" spans="2:9" x14ac:dyDescent="0.25">
      <c r="B104" s="12">
        <f>B103+1</f>
        <v>2</v>
      </c>
      <c r="C104" s="18" t="s">
        <v>276</v>
      </c>
      <c r="D104" s="18"/>
      <c r="E104" s="18"/>
      <c r="F104" s="18"/>
      <c r="G104" s="18"/>
      <c r="H104" s="123">
        <f>G104-E104</f>
        <v>0</v>
      </c>
      <c r="I104" s="125" t="e">
        <f>H104/E104</f>
        <v>#DIV/0!</v>
      </c>
    </row>
    <row r="105" spans="2:9" x14ac:dyDescent="0.25">
      <c r="B105" s="12"/>
      <c r="C105" s="18" t="s">
        <v>9</v>
      </c>
      <c r="D105" s="18"/>
      <c r="E105" s="18"/>
      <c r="F105" s="18"/>
      <c r="G105" s="18"/>
      <c r="H105" s="18"/>
      <c r="I105" s="126"/>
    </row>
    <row r="106" spans="2:9" x14ac:dyDescent="0.25">
      <c r="B106" s="12"/>
      <c r="C106" s="14" t="s">
        <v>281</v>
      </c>
      <c r="D106" s="18"/>
      <c r="E106" s="18"/>
      <c r="F106" s="18"/>
      <c r="G106" s="18"/>
      <c r="H106" s="18"/>
      <c r="I106" s="126"/>
    </row>
    <row r="107" spans="2:9" x14ac:dyDescent="0.25">
      <c r="B107" s="7" t="s">
        <v>40</v>
      </c>
      <c r="C107" s="7" t="s">
        <v>280</v>
      </c>
      <c r="D107" s="18"/>
      <c r="E107" s="18"/>
      <c r="F107" s="18"/>
      <c r="G107" s="18"/>
      <c r="H107" s="18"/>
      <c r="I107" s="126"/>
    </row>
    <row r="108" spans="2:9" x14ac:dyDescent="0.25">
      <c r="B108" s="12">
        <v>1</v>
      </c>
      <c r="C108" s="18" t="s">
        <v>275</v>
      </c>
      <c r="D108" s="18"/>
      <c r="E108" s="18"/>
      <c r="F108" s="18"/>
      <c r="G108" s="18"/>
      <c r="H108" s="123">
        <f>G108-E108</f>
        <v>0</v>
      </c>
      <c r="I108" s="125" t="e">
        <f>H108/E108</f>
        <v>#DIV/0!</v>
      </c>
    </row>
    <row r="109" spans="2:9" x14ac:dyDescent="0.25">
      <c r="B109" s="12">
        <f>B108+1</f>
        <v>2</v>
      </c>
      <c r="C109" s="18" t="s">
        <v>276</v>
      </c>
      <c r="D109" s="18"/>
      <c r="E109" s="18"/>
      <c r="F109" s="18"/>
      <c r="G109" s="18"/>
      <c r="H109" s="123">
        <f>G109-E109</f>
        <v>0</v>
      </c>
      <c r="I109" s="125" t="e">
        <f>H109/E109</f>
        <v>#DIV/0!</v>
      </c>
    </row>
    <row r="110" spans="2:9" x14ac:dyDescent="0.25">
      <c r="B110" s="12"/>
      <c r="C110" s="18" t="s">
        <v>9</v>
      </c>
      <c r="D110" s="18"/>
      <c r="E110" s="18"/>
      <c r="F110" s="18"/>
      <c r="G110" s="18"/>
      <c r="H110" s="18"/>
      <c r="I110" s="126"/>
    </row>
    <row r="111" spans="2:9" x14ac:dyDescent="0.25">
      <c r="B111" s="12"/>
      <c r="C111" s="14" t="s">
        <v>282</v>
      </c>
      <c r="D111" s="18"/>
      <c r="E111" s="18"/>
      <c r="F111" s="18"/>
      <c r="G111" s="18"/>
      <c r="H111" s="18"/>
      <c r="I111" s="126"/>
    </row>
    <row r="112" spans="2:9" x14ac:dyDescent="0.25">
      <c r="B112" s="7" t="s">
        <v>41</v>
      </c>
      <c r="C112" s="7" t="s">
        <v>283</v>
      </c>
      <c r="D112" s="18"/>
      <c r="E112" s="18"/>
      <c r="F112" s="18"/>
      <c r="G112" s="18"/>
      <c r="H112" s="18"/>
      <c r="I112" s="126"/>
    </row>
    <row r="113" spans="2:9" x14ac:dyDescent="0.25">
      <c r="B113" s="12">
        <v>1</v>
      </c>
      <c r="C113" s="18" t="s">
        <v>275</v>
      </c>
      <c r="D113" s="18"/>
      <c r="E113" s="18"/>
      <c r="F113" s="18"/>
      <c r="G113" s="18"/>
      <c r="H113" s="123">
        <f>G113-E113</f>
        <v>0</v>
      </c>
      <c r="I113" s="125" t="e">
        <f>H113/E113</f>
        <v>#DIV/0!</v>
      </c>
    </row>
    <row r="114" spans="2:9" x14ac:dyDescent="0.25">
      <c r="B114" s="12">
        <f>B113+1</f>
        <v>2</v>
      </c>
      <c r="C114" s="18" t="s">
        <v>276</v>
      </c>
      <c r="D114" s="18"/>
      <c r="E114" s="18"/>
      <c r="F114" s="18"/>
      <c r="G114" s="18"/>
      <c r="H114" s="123">
        <f>G114-E114</f>
        <v>0</v>
      </c>
      <c r="I114" s="125" t="e">
        <f>H114/E114</f>
        <v>#DIV/0!</v>
      </c>
    </row>
    <row r="115" spans="2:9" x14ac:dyDescent="0.25">
      <c r="B115" s="12"/>
      <c r="C115" s="18" t="s">
        <v>9</v>
      </c>
      <c r="D115" s="18"/>
      <c r="E115" s="18"/>
      <c r="F115" s="18"/>
      <c r="G115" s="18"/>
      <c r="H115" s="18"/>
      <c r="I115" s="18"/>
    </row>
    <row r="116" spans="2:9" x14ac:dyDescent="0.25">
      <c r="B116" s="12"/>
      <c r="C116" s="14" t="s">
        <v>282</v>
      </c>
      <c r="D116" s="18"/>
      <c r="E116" s="18"/>
      <c r="F116" s="18"/>
      <c r="G116" s="18"/>
      <c r="H116" s="18"/>
      <c r="I116" s="18"/>
    </row>
    <row r="117" spans="2:9" x14ac:dyDescent="0.25">
      <c r="B117" s="439" t="s">
        <v>277</v>
      </c>
      <c r="C117" s="441"/>
      <c r="D117" s="18"/>
      <c r="E117" s="18"/>
      <c r="F117" s="18"/>
      <c r="G117" s="18"/>
      <c r="H117" s="18"/>
      <c r="I117" s="18"/>
    </row>
    <row r="119" spans="2:9" x14ac:dyDescent="0.25">
      <c r="B119" s="24" t="s">
        <v>288</v>
      </c>
    </row>
    <row r="120" spans="2:9" ht="27.6" x14ac:dyDescent="0.25">
      <c r="B120" s="7" t="s">
        <v>140</v>
      </c>
      <c r="C120" s="7" t="s">
        <v>274</v>
      </c>
      <c r="D120" s="7" t="s">
        <v>268</v>
      </c>
      <c r="E120" s="7" t="s">
        <v>269</v>
      </c>
      <c r="F120" s="7" t="s">
        <v>270</v>
      </c>
      <c r="G120" s="7" t="s">
        <v>271</v>
      </c>
      <c r="H120" s="7" t="s">
        <v>272</v>
      </c>
      <c r="I120" s="7" t="s">
        <v>273</v>
      </c>
    </row>
    <row r="121" spans="2:9" x14ac:dyDescent="0.25">
      <c r="B121" s="7" t="s">
        <v>37</v>
      </c>
      <c r="C121" s="7" t="s">
        <v>279</v>
      </c>
      <c r="D121" s="7"/>
      <c r="E121" s="7"/>
      <c r="F121" s="7"/>
      <c r="G121" s="7"/>
      <c r="H121" s="7"/>
      <c r="I121" s="7"/>
    </row>
    <row r="122" spans="2:9" x14ac:dyDescent="0.25">
      <c r="B122" s="12">
        <v>1</v>
      </c>
      <c r="C122" s="18" t="s">
        <v>275</v>
      </c>
      <c r="D122" s="18"/>
      <c r="E122" s="18"/>
      <c r="F122" s="18"/>
      <c r="G122" s="18"/>
      <c r="H122" s="123">
        <f>G122-E122</f>
        <v>0</v>
      </c>
      <c r="I122" s="125" t="e">
        <f>H122/E122</f>
        <v>#DIV/0!</v>
      </c>
    </row>
    <row r="123" spans="2:9" x14ac:dyDescent="0.25">
      <c r="B123" s="12">
        <f>B122+1</f>
        <v>2</v>
      </c>
      <c r="C123" s="18" t="s">
        <v>276</v>
      </c>
      <c r="D123" s="18"/>
      <c r="E123" s="18"/>
      <c r="F123" s="18"/>
      <c r="G123" s="18"/>
      <c r="H123" s="123">
        <f>G123-E123</f>
        <v>0</v>
      </c>
      <c r="I123" s="125" t="e">
        <f>H123/E123</f>
        <v>#DIV/0!</v>
      </c>
    </row>
    <row r="124" spans="2:9" x14ac:dyDescent="0.25">
      <c r="B124" s="12"/>
      <c r="C124" s="18" t="s">
        <v>9</v>
      </c>
      <c r="D124" s="18"/>
      <c r="E124" s="18"/>
      <c r="F124" s="18"/>
      <c r="G124" s="18"/>
      <c r="H124" s="18"/>
      <c r="I124" s="126"/>
    </row>
    <row r="125" spans="2:9" x14ac:dyDescent="0.25">
      <c r="B125" s="12"/>
      <c r="C125" s="14" t="s">
        <v>281</v>
      </c>
      <c r="D125" s="18"/>
      <c r="E125" s="18"/>
      <c r="F125" s="18"/>
      <c r="G125" s="18"/>
      <c r="H125" s="18"/>
      <c r="I125" s="126"/>
    </row>
    <row r="126" spans="2:9" x14ac:dyDescent="0.25">
      <c r="B126" s="7" t="s">
        <v>40</v>
      </c>
      <c r="C126" s="7" t="s">
        <v>280</v>
      </c>
      <c r="D126" s="18"/>
      <c r="E126" s="18"/>
      <c r="F126" s="18"/>
      <c r="G126" s="18"/>
      <c r="H126" s="18"/>
      <c r="I126" s="126"/>
    </row>
    <row r="127" spans="2:9" x14ac:dyDescent="0.25">
      <c r="B127" s="12">
        <v>1</v>
      </c>
      <c r="C127" s="18" t="s">
        <v>275</v>
      </c>
      <c r="D127" s="18"/>
      <c r="E127" s="18"/>
      <c r="F127" s="18"/>
      <c r="G127" s="18"/>
      <c r="H127" s="123">
        <f>G127-E127</f>
        <v>0</v>
      </c>
      <c r="I127" s="125" t="e">
        <f>H127/E127</f>
        <v>#DIV/0!</v>
      </c>
    </row>
    <row r="128" spans="2:9" x14ac:dyDescent="0.25">
      <c r="B128" s="12">
        <f>B127+1</f>
        <v>2</v>
      </c>
      <c r="C128" s="18" t="s">
        <v>276</v>
      </c>
      <c r="D128" s="18"/>
      <c r="E128" s="18"/>
      <c r="F128" s="18"/>
      <c r="G128" s="18"/>
      <c r="H128" s="123">
        <f>G128-E128</f>
        <v>0</v>
      </c>
      <c r="I128" s="125" t="e">
        <f>H128/E128</f>
        <v>#DIV/0!</v>
      </c>
    </row>
    <row r="129" spans="2:9" x14ac:dyDescent="0.25">
      <c r="B129" s="12"/>
      <c r="C129" s="18" t="s">
        <v>9</v>
      </c>
      <c r="D129" s="18"/>
      <c r="E129" s="18"/>
      <c r="F129" s="18"/>
      <c r="G129" s="18"/>
      <c r="H129" s="18"/>
      <c r="I129" s="126"/>
    </row>
    <row r="130" spans="2:9" x14ac:dyDescent="0.25">
      <c r="B130" s="12"/>
      <c r="C130" s="14" t="s">
        <v>282</v>
      </c>
      <c r="D130" s="18"/>
      <c r="E130" s="18"/>
      <c r="F130" s="18"/>
      <c r="G130" s="18"/>
      <c r="H130" s="18"/>
      <c r="I130" s="126"/>
    </row>
    <row r="131" spans="2:9" x14ac:dyDescent="0.25">
      <c r="B131" s="7" t="s">
        <v>41</v>
      </c>
      <c r="C131" s="7" t="s">
        <v>283</v>
      </c>
      <c r="D131" s="18"/>
      <c r="E131" s="18"/>
      <c r="F131" s="18"/>
      <c r="G131" s="18"/>
      <c r="H131" s="18"/>
      <c r="I131" s="126"/>
    </row>
    <row r="132" spans="2:9" x14ac:dyDescent="0.25">
      <c r="B132" s="12">
        <v>1</v>
      </c>
      <c r="C132" s="18" t="s">
        <v>275</v>
      </c>
      <c r="D132" s="18"/>
      <c r="E132" s="18"/>
      <c r="F132" s="18"/>
      <c r="G132" s="18"/>
      <c r="H132" s="123">
        <f>G132-E132</f>
        <v>0</v>
      </c>
      <c r="I132" s="125" t="e">
        <f>H132/E132</f>
        <v>#DIV/0!</v>
      </c>
    </row>
    <row r="133" spans="2:9" x14ac:dyDescent="0.25">
      <c r="B133" s="12">
        <f>B132+1</f>
        <v>2</v>
      </c>
      <c r="C133" s="18" t="s">
        <v>276</v>
      </c>
      <c r="D133" s="18"/>
      <c r="E133" s="18"/>
      <c r="F133" s="18"/>
      <c r="G133" s="18"/>
      <c r="H133" s="123">
        <f>G133-E133</f>
        <v>0</v>
      </c>
      <c r="I133" s="125" t="e">
        <f>H133/E133</f>
        <v>#DIV/0!</v>
      </c>
    </row>
    <row r="134" spans="2:9" x14ac:dyDescent="0.25">
      <c r="B134" s="12"/>
      <c r="C134" s="18" t="s">
        <v>9</v>
      </c>
      <c r="D134" s="18"/>
      <c r="E134" s="18"/>
      <c r="F134" s="18"/>
      <c r="G134" s="18"/>
      <c r="H134" s="18"/>
      <c r="I134" s="18"/>
    </row>
    <row r="135" spans="2:9" x14ac:dyDescent="0.25">
      <c r="B135" s="12"/>
      <c r="C135" s="14" t="s">
        <v>282</v>
      </c>
      <c r="D135" s="18"/>
      <c r="E135" s="18"/>
      <c r="F135" s="18"/>
      <c r="G135" s="18"/>
      <c r="H135" s="18"/>
      <c r="I135" s="18"/>
    </row>
    <row r="136" spans="2:9" x14ac:dyDescent="0.25">
      <c r="B136" s="439" t="s">
        <v>277</v>
      </c>
      <c r="C136" s="441"/>
      <c r="D136" s="18"/>
      <c r="E136" s="18"/>
      <c r="F136" s="18"/>
      <c r="G136" s="18"/>
      <c r="H136" s="18"/>
      <c r="I136" s="18"/>
    </row>
  </sheetData>
  <mergeCells count="7">
    <mergeCell ref="B136:C136"/>
    <mergeCell ref="B22:C22"/>
    <mergeCell ref="B41:C41"/>
    <mergeCell ref="B60:C60"/>
    <mergeCell ref="B79:C79"/>
    <mergeCell ref="B98:C98"/>
    <mergeCell ref="B117:C117"/>
  </mergeCells>
  <pageMargins left="1.63" right="1.33" top="1" bottom="0.37" header="0.5" footer="0.5"/>
  <pageSetup paperSize="9" scale="24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40"/>
  <sheetViews>
    <sheetView showGridLines="0" topLeftCell="A22" zoomScale="90" zoomScaleNormal="90" workbookViewId="0">
      <selection activeCell="E57" sqref="E57"/>
    </sheetView>
  </sheetViews>
  <sheetFormatPr defaultColWidth="9.109375" defaultRowHeight="13.8" x14ac:dyDescent="0.25"/>
  <cols>
    <col min="1" max="1" width="9.109375" style="75"/>
    <col min="2" max="2" width="9.109375" style="75" customWidth="1"/>
    <col min="3" max="3" width="47" style="75" customWidth="1"/>
    <col min="4" max="4" width="13.6640625" style="90" customWidth="1"/>
    <col min="5" max="5" width="13.6640625" style="75" bestFit="1" customWidth="1"/>
    <col min="6" max="6" width="12.5546875" style="75" bestFit="1" customWidth="1"/>
    <col min="7" max="7" width="14.6640625" style="75" customWidth="1"/>
    <col min="8" max="8" width="12.5546875" style="75" customWidth="1"/>
    <col min="9" max="9" width="11.88671875" style="75" bestFit="1" customWidth="1"/>
    <col min="10" max="10" width="13.88671875" style="75" bestFit="1" customWidth="1"/>
    <col min="11" max="13" width="11.88671875" style="75" bestFit="1" customWidth="1"/>
    <col min="14" max="14" width="11.44140625" style="75" bestFit="1" customWidth="1"/>
    <col min="15" max="15" width="12.44140625" style="75" customWidth="1"/>
    <col min="16" max="16" width="12.6640625" style="75" customWidth="1"/>
    <col min="17" max="16384" width="9.109375" style="75"/>
  </cols>
  <sheetData>
    <row r="2" spans="2:16" x14ac:dyDescent="0.25">
      <c r="H2" s="25" t="s">
        <v>240</v>
      </c>
    </row>
    <row r="3" spans="2:16" x14ac:dyDescent="0.25">
      <c r="H3" s="27" t="s">
        <v>308</v>
      </c>
    </row>
    <row r="5" spans="2:16" x14ac:dyDescent="0.25">
      <c r="B5" s="442" t="s">
        <v>140</v>
      </c>
      <c r="C5" s="431" t="s">
        <v>18</v>
      </c>
      <c r="D5" s="413" t="s">
        <v>305</v>
      </c>
      <c r="E5" s="418" t="s">
        <v>160</v>
      </c>
      <c r="F5" s="419"/>
      <c r="G5" s="420"/>
      <c r="H5" s="418" t="s">
        <v>641</v>
      </c>
      <c r="I5" s="419"/>
      <c r="J5" s="419"/>
      <c r="K5" s="419"/>
      <c r="L5" s="421" t="s">
        <v>153</v>
      </c>
      <c r="M5" s="421"/>
      <c r="N5" s="421"/>
      <c r="O5" s="421"/>
      <c r="P5" s="421"/>
    </row>
    <row r="6" spans="2:16" ht="27.6" x14ac:dyDescent="0.25">
      <c r="B6" s="443"/>
      <c r="C6" s="433"/>
      <c r="D6" s="414"/>
      <c r="E6" s="7" t="s">
        <v>224</v>
      </c>
      <c r="F6" s="7" t="s">
        <v>169</v>
      </c>
      <c r="G6" s="7" t="s">
        <v>141</v>
      </c>
      <c r="H6" s="7" t="s">
        <v>224</v>
      </c>
      <c r="I6" s="7" t="s">
        <v>163</v>
      </c>
      <c r="J6" s="7" t="s">
        <v>164</v>
      </c>
      <c r="K6" s="7" t="s">
        <v>168</v>
      </c>
      <c r="L6" s="7" t="s">
        <v>154</v>
      </c>
      <c r="M6" s="7" t="s">
        <v>155</v>
      </c>
      <c r="N6" s="7" t="s">
        <v>156</v>
      </c>
      <c r="O6" s="7" t="s">
        <v>157</v>
      </c>
      <c r="P6" s="7" t="s">
        <v>158</v>
      </c>
    </row>
    <row r="7" spans="2:16" x14ac:dyDescent="0.25">
      <c r="B7" s="444"/>
      <c r="C7" s="435"/>
      <c r="D7" s="430"/>
      <c r="E7" s="7" t="s">
        <v>10</v>
      </c>
      <c r="F7" s="7" t="s">
        <v>12</v>
      </c>
      <c r="G7" s="7" t="s">
        <v>162</v>
      </c>
      <c r="H7" s="7" t="s">
        <v>10</v>
      </c>
      <c r="I7" s="7" t="s">
        <v>3</v>
      </c>
      <c r="J7" s="7" t="s">
        <v>5</v>
      </c>
      <c r="K7" s="7" t="s">
        <v>5</v>
      </c>
      <c r="L7" s="7" t="s">
        <v>8</v>
      </c>
      <c r="M7" s="7" t="s">
        <v>8</v>
      </c>
      <c r="N7" s="7" t="s">
        <v>8</v>
      </c>
      <c r="O7" s="7" t="s">
        <v>8</v>
      </c>
      <c r="P7" s="7" t="s">
        <v>8</v>
      </c>
    </row>
    <row r="8" spans="2:16" x14ac:dyDescent="0.25">
      <c r="B8" s="77">
        <v>1</v>
      </c>
      <c r="C8" s="89" t="s">
        <v>309</v>
      </c>
      <c r="D8" s="77" t="s">
        <v>306</v>
      </c>
      <c r="E8" s="19"/>
      <c r="F8" s="129">
        <f>'F7'!Q7</f>
        <v>0</v>
      </c>
      <c r="G8" s="128">
        <f>F8-E8</f>
        <v>0</v>
      </c>
      <c r="H8" s="19"/>
      <c r="I8" s="129">
        <f>SUM('F7'!E44:J44)</f>
        <v>0</v>
      </c>
      <c r="J8" s="129">
        <f>SUM('F7'!K44:P44)</f>
        <v>0</v>
      </c>
      <c r="K8" s="128">
        <f>SUM(I8:J8)</f>
        <v>0</v>
      </c>
      <c r="L8" s="129">
        <f>'F7'!Q80</f>
        <v>0</v>
      </c>
      <c r="M8" s="129">
        <f>'F7'!Q116</f>
        <v>0</v>
      </c>
      <c r="N8" s="129">
        <f>'F7'!Q152</f>
        <v>0</v>
      </c>
      <c r="O8" s="129">
        <f>'F7'!Q188</f>
        <v>0</v>
      </c>
      <c r="P8" s="129">
        <f>'F7'!Q224</f>
        <v>0</v>
      </c>
    </row>
    <row r="9" spans="2:16" x14ac:dyDescent="0.25">
      <c r="B9" s="77">
        <f>B8+1</f>
        <v>2</v>
      </c>
      <c r="C9" s="89" t="s">
        <v>330</v>
      </c>
      <c r="D9" s="77" t="s">
        <v>307</v>
      </c>
      <c r="E9" s="19"/>
      <c r="F9" s="129">
        <f>'F7'!Q8</f>
        <v>0</v>
      </c>
      <c r="G9" s="128">
        <f t="shared" ref="G9:G34" si="0">F9-E9</f>
        <v>0</v>
      </c>
      <c r="H9" s="19"/>
      <c r="I9" s="129">
        <f>SUM('F7'!E45:J45)</f>
        <v>0</v>
      </c>
      <c r="J9" s="129">
        <f>SUM('F7'!K45:P45)</f>
        <v>0</v>
      </c>
      <c r="K9" s="128">
        <f t="shared" ref="K9:K40" si="1">SUM(I9:J9)</f>
        <v>0</v>
      </c>
      <c r="L9" s="129">
        <f>'F7'!Q81</f>
        <v>0</v>
      </c>
      <c r="M9" s="129">
        <f>'F7'!Q117</f>
        <v>0</v>
      </c>
      <c r="N9" s="129">
        <f>'F7'!Q153</f>
        <v>0</v>
      </c>
      <c r="O9" s="129">
        <f>'F7'!Q189</f>
        <v>0</v>
      </c>
      <c r="P9" s="129">
        <f>'F7'!Q225</f>
        <v>0</v>
      </c>
    </row>
    <row r="10" spans="2:16" x14ac:dyDescent="0.25">
      <c r="B10" s="77">
        <f t="shared" ref="B10:B16" si="2">B9+1</f>
        <v>3</v>
      </c>
      <c r="C10" s="89" t="s">
        <v>330</v>
      </c>
      <c r="D10" s="77" t="s">
        <v>306</v>
      </c>
      <c r="E10" s="19"/>
      <c r="F10" s="129">
        <f>'F7'!Q9</f>
        <v>0</v>
      </c>
      <c r="G10" s="128">
        <f t="shared" si="0"/>
        <v>0</v>
      </c>
      <c r="H10" s="19"/>
      <c r="I10" s="129">
        <f>SUM('F7'!E46:J46)</f>
        <v>0</v>
      </c>
      <c r="J10" s="129">
        <f>SUM('F7'!K46:P46)</f>
        <v>0</v>
      </c>
      <c r="K10" s="128">
        <f t="shared" si="1"/>
        <v>0</v>
      </c>
      <c r="L10" s="129">
        <f>'F7'!Q82</f>
        <v>0</v>
      </c>
      <c r="M10" s="129">
        <f>'F7'!Q118</f>
        <v>0</v>
      </c>
      <c r="N10" s="129">
        <f>'F7'!Q154</f>
        <v>0</v>
      </c>
      <c r="O10" s="129">
        <f>'F7'!Q190</f>
        <v>0</v>
      </c>
      <c r="P10" s="129">
        <f>'F7'!Q226</f>
        <v>0</v>
      </c>
    </row>
    <row r="11" spans="2:16" ht="27.6" x14ac:dyDescent="0.25">
      <c r="B11" s="77">
        <f t="shared" si="2"/>
        <v>4</v>
      </c>
      <c r="C11" s="91" t="s">
        <v>312</v>
      </c>
      <c r="D11" s="77" t="s">
        <v>306</v>
      </c>
      <c r="E11" s="19"/>
      <c r="F11" s="129">
        <f>'F7'!Q10</f>
        <v>0</v>
      </c>
      <c r="G11" s="128">
        <f>G8-G10</f>
        <v>0</v>
      </c>
      <c r="H11" s="19"/>
      <c r="I11" s="129">
        <f>SUM('F7'!E47:J47)</f>
        <v>0</v>
      </c>
      <c r="J11" s="129">
        <f>SUM('F7'!K47:P47)</f>
        <v>0</v>
      </c>
      <c r="K11" s="128">
        <f t="shared" si="1"/>
        <v>0</v>
      </c>
      <c r="L11" s="129">
        <f>'F7'!Q83</f>
        <v>0</v>
      </c>
      <c r="M11" s="129">
        <f>'F7'!Q119</f>
        <v>0</v>
      </c>
      <c r="N11" s="129">
        <f>'F7'!Q155</f>
        <v>0</v>
      </c>
      <c r="O11" s="129">
        <f>'F7'!Q191</f>
        <v>0</v>
      </c>
      <c r="P11" s="129">
        <f>'F7'!Q227</f>
        <v>0</v>
      </c>
    </row>
    <row r="12" spans="2:16" ht="27.6" x14ac:dyDescent="0.25">
      <c r="B12" s="77">
        <f t="shared" si="2"/>
        <v>5</v>
      </c>
      <c r="C12" s="91" t="s">
        <v>310</v>
      </c>
      <c r="D12" s="77" t="s">
        <v>306</v>
      </c>
      <c r="E12" s="19"/>
      <c r="F12" s="129">
        <f>'F7'!Q11</f>
        <v>0</v>
      </c>
      <c r="G12" s="128">
        <f t="shared" si="0"/>
        <v>0</v>
      </c>
      <c r="H12" s="19"/>
      <c r="I12" s="129">
        <f>SUM('F7'!E48:J48)</f>
        <v>0</v>
      </c>
      <c r="J12" s="129">
        <f>SUM('F7'!K48:P48)</f>
        <v>0</v>
      </c>
      <c r="K12" s="128">
        <f t="shared" si="1"/>
        <v>0</v>
      </c>
      <c r="L12" s="129">
        <f>'F7'!Q84</f>
        <v>0</v>
      </c>
      <c r="M12" s="129">
        <f>'F7'!Q120</f>
        <v>0</v>
      </c>
      <c r="N12" s="129">
        <f>'F7'!Q156</f>
        <v>0</v>
      </c>
      <c r="O12" s="129">
        <f>'F7'!Q192</f>
        <v>0</v>
      </c>
      <c r="P12" s="129">
        <f>'F7'!Q228</f>
        <v>0</v>
      </c>
    </row>
    <row r="13" spans="2:16" x14ac:dyDescent="0.25">
      <c r="B13" s="77">
        <f t="shared" si="2"/>
        <v>6</v>
      </c>
      <c r="C13" s="89" t="s">
        <v>311</v>
      </c>
      <c r="D13" s="77" t="s">
        <v>306</v>
      </c>
      <c r="E13" s="19"/>
      <c r="F13" s="129">
        <f>'F7'!Q12</f>
        <v>0</v>
      </c>
      <c r="G13" s="128">
        <f t="shared" si="0"/>
        <v>0</v>
      </c>
      <c r="H13" s="19"/>
      <c r="I13" s="129">
        <f>SUM('F7'!E49:J49)</f>
        <v>0</v>
      </c>
      <c r="J13" s="129">
        <f>SUM('F7'!K49:P49)</f>
        <v>0</v>
      </c>
      <c r="K13" s="128">
        <f t="shared" si="1"/>
        <v>0</v>
      </c>
      <c r="L13" s="129">
        <f>'F7'!Q85</f>
        <v>0</v>
      </c>
      <c r="M13" s="129">
        <f>'F7'!Q121</f>
        <v>0</v>
      </c>
      <c r="N13" s="129">
        <f>'F7'!Q157</f>
        <v>0</v>
      </c>
      <c r="O13" s="129">
        <f>'F7'!Q193</f>
        <v>0</v>
      </c>
      <c r="P13" s="129">
        <f>'F7'!Q229</f>
        <v>0</v>
      </c>
    </row>
    <row r="14" spans="2:16" x14ac:dyDescent="0.25">
      <c r="B14" s="77">
        <f t="shared" si="2"/>
        <v>7</v>
      </c>
      <c r="C14" s="89" t="s">
        <v>331</v>
      </c>
      <c r="D14" s="77" t="s">
        <v>307</v>
      </c>
      <c r="E14" s="19"/>
      <c r="F14" s="129">
        <f>'F7'!Q13</f>
        <v>0</v>
      </c>
      <c r="G14" s="128">
        <f t="shared" si="0"/>
        <v>0</v>
      </c>
      <c r="H14" s="19"/>
      <c r="I14" s="129">
        <f>SUM('F7'!E50:J50)</f>
        <v>0</v>
      </c>
      <c r="J14" s="129">
        <f>SUM('F7'!K50:P50)</f>
        <v>0</v>
      </c>
      <c r="K14" s="128">
        <f t="shared" si="1"/>
        <v>0</v>
      </c>
      <c r="L14" s="129">
        <f>'F7'!Q86</f>
        <v>0</v>
      </c>
      <c r="M14" s="129">
        <f>'F7'!Q122</f>
        <v>0</v>
      </c>
      <c r="N14" s="129">
        <f>'F7'!Q158</f>
        <v>0</v>
      </c>
      <c r="O14" s="129">
        <f>'F7'!Q194</f>
        <v>0</v>
      </c>
      <c r="P14" s="129">
        <f>'F7'!Q230</f>
        <v>0</v>
      </c>
    </row>
    <row r="15" spans="2:16" x14ac:dyDescent="0.25">
      <c r="B15" s="77">
        <f t="shared" si="2"/>
        <v>8</v>
      </c>
      <c r="C15" s="89" t="s">
        <v>331</v>
      </c>
      <c r="D15" s="77" t="s">
        <v>306</v>
      </c>
      <c r="E15" s="19"/>
      <c r="F15" s="129">
        <f>'F7'!Q14</f>
        <v>0</v>
      </c>
      <c r="G15" s="128">
        <f t="shared" si="0"/>
        <v>0</v>
      </c>
      <c r="H15" s="19"/>
      <c r="I15" s="129">
        <f>SUM('F7'!E51:J51)</f>
        <v>0</v>
      </c>
      <c r="J15" s="129">
        <f>SUM('F7'!K51:P51)</f>
        <v>0</v>
      </c>
      <c r="K15" s="128">
        <f t="shared" si="1"/>
        <v>0</v>
      </c>
      <c r="L15" s="129">
        <f>'F7'!Q87</f>
        <v>0</v>
      </c>
      <c r="M15" s="129">
        <f>'F7'!Q123</f>
        <v>0</v>
      </c>
      <c r="N15" s="129">
        <f>'F7'!Q159</f>
        <v>0</v>
      </c>
      <c r="O15" s="129">
        <f>'F7'!Q195</f>
        <v>0</v>
      </c>
      <c r="P15" s="129">
        <f>'F7'!Q231</f>
        <v>0</v>
      </c>
    </row>
    <row r="16" spans="2:16" x14ac:dyDescent="0.25">
      <c r="B16" s="77">
        <f t="shared" si="2"/>
        <v>9</v>
      </c>
      <c r="C16" s="89" t="s">
        <v>336</v>
      </c>
      <c r="D16" s="77" t="s">
        <v>306</v>
      </c>
      <c r="E16" s="19"/>
      <c r="F16" s="129">
        <f>'F7'!Q15</f>
        <v>0</v>
      </c>
      <c r="G16" s="128">
        <f>G11+G12+G13-G15</f>
        <v>0</v>
      </c>
      <c r="H16" s="19"/>
      <c r="I16" s="129">
        <f>SUM('F7'!E52:J52)</f>
        <v>0</v>
      </c>
      <c r="J16" s="129">
        <f>SUM('F7'!K52:P52)</f>
        <v>0</v>
      </c>
      <c r="K16" s="128">
        <f t="shared" si="1"/>
        <v>0</v>
      </c>
      <c r="L16" s="129">
        <f>'F7'!Q88</f>
        <v>0</v>
      </c>
      <c r="M16" s="129">
        <f>'F7'!Q124</f>
        <v>0</v>
      </c>
      <c r="N16" s="129">
        <f>'F7'!Q160</f>
        <v>0</v>
      </c>
      <c r="O16" s="129">
        <f>'F7'!Q196</f>
        <v>0</v>
      </c>
      <c r="P16" s="129">
        <f>'F7'!Q232</f>
        <v>0</v>
      </c>
    </row>
    <row r="17" spans="2:16" x14ac:dyDescent="0.25">
      <c r="B17" s="77"/>
      <c r="C17" s="93" t="s">
        <v>337</v>
      </c>
      <c r="D17" s="77"/>
      <c r="E17" s="19"/>
      <c r="F17" s="129"/>
      <c r="G17" s="127"/>
      <c r="H17" s="19"/>
      <c r="I17" s="129"/>
      <c r="J17" s="129"/>
      <c r="K17" s="129"/>
      <c r="L17" s="129"/>
      <c r="M17" s="129"/>
      <c r="N17" s="129"/>
      <c r="O17" s="129"/>
      <c r="P17" s="129"/>
    </row>
    <row r="18" spans="2:16" ht="27.6" x14ac:dyDescent="0.25">
      <c r="B18" s="77">
        <f>B16+1</f>
        <v>10</v>
      </c>
      <c r="C18" s="91" t="s">
        <v>333</v>
      </c>
      <c r="D18" s="77" t="s">
        <v>306</v>
      </c>
      <c r="E18" s="19"/>
      <c r="F18" s="129">
        <f>'F7'!Q17</f>
        <v>0</v>
      </c>
      <c r="G18" s="128">
        <f t="shared" si="0"/>
        <v>0</v>
      </c>
      <c r="H18" s="19"/>
      <c r="I18" s="129">
        <f>SUM('F7'!E54:J54)</f>
        <v>0</v>
      </c>
      <c r="J18" s="129">
        <f>SUM('F7'!K54:P54)</f>
        <v>0</v>
      </c>
      <c r="K18" s="128">
        <f t="shared" si="1"/>
        <v>0</v>
      </c>
      <c r="L18" s="129">
        <f>'F7'!Q90</f>
        <v>0</v>
      </c>
      <c r="M18" s="129">
        <f>'F7'!Q126</f>
        <v>0</v>
      </c>
      <c r="N18" s="129">
        <f>'F7'!Q162</f>
        <v>0</v>
      </c>
      <c r="O18" s="129">
        <f>'F7'!Q198</f>
        <v>0</v>
      </c>
      <c r="P18" s="129">
        <f>'F7'!Q234</f>
        <v>0</v>
      </c>
    </row>
    <row r="19" spans="2:16" x14ac:dyDescent="0.25">
      <c r="B19" s="77">
        <f>B18+1</f>
        <v>11</v>
      </c>
      <c r="C19" s="89" t="s">
        <v>313</v>
      </c>
      <c r="D19" s="77" t="s">
        <v>306</v>
      </c>
      <c r="E19" s="19"/>
      <c r="F19" s="129">
        <f>'F7'!Q18</f>
        <v>0</v>
      </c>
      <c r="G19" s="128">
        <f t="shared" si="0"/>
        <v>0</v>
      </c>
      <c r="H19" s="19"/>
      <c r="I19" s="129">
        <f>SUM('F7'!E55:J55)</f>
        <v>0</v>
      </c>
      <c r="J19" s="129">
        <f>SUM('F7'!K55:P55)</f>
        <v>0</v>
      </c>
      <c r="K19" s="128">
        <f t="shared" si="1"/>
        <v>0</v>
      </c>
      <c r="L19" s="129">
        <f>'F7'!Q91</f>
        <v>0</v>
      </c>
      <c r="M19" s="129">
        <f>'F7'!Q127</f>
        <v>0</v>
      </c>
      <c r="N19" s="129">
        <f>'F7'!Q163</f>
        <v>0</v>
      </c>
      <c r="O19" s="129">
        <f>'F7'!Q199</f>
        <v>0</v>
      </c>
      <c r="P19" s="129">
        <f>'F7'!Q235</f>
        <v>0</v>
      </c>
    </row>
    <row r="20" spans="2:16" x14ac:dyDescent="0.25">
      <c r="B20" s="77">
        <f t="shared" ref="B20:B29" si="3">B19+1</f>
        <v>12</v>
      </c>
      <c r="C20" s="89" t="s">
        <v>314</v>
      </c>
      <c r="D20" s="77" t="s">
        <v>307</v>
      </c>
      <c r="E20" s="19"/>
      <c r="F20" s="129">
        <f>'F7'!Q19</f>
        <v>0</v>
      </c>
      <c r="G20" s="128">
        <f t="shared" si="0"/>
        <v>0</v>
      </c>
      <c r="H20" s="19"/>
      <c r="I20" s="129">
        <f>SUM('F7'!E56:J56)</f>
        <v>0</v>
      </c>
      <c r="J20" s="129">
        <f>SUM('F7'!K56:P56)</f>
        <v>0</v>
      </c>
      <c r="K20" s="128">
        <f t="shared" si="1"/>
        <v>0</v>
      </c>
      <c r="L20" s="129">
        <f>'F7'!Q92</f>
        <v>0</v>
      </c>
      <c r="M20" s="129">
        <f>'F7'!Q128</f>
        <v>0</v>
      </c>
      <c r="N20" s="129">
        <f>'F7'!Q164</f>
        <v>0</v>
      </c>
      <c r="O20" s="129">
        <f>'F7'!Q200</f>
        <v>0</v>
      </c>
      <c r="P20" s="129">
        <f>'F7'!Q236</f>
        <v>0</v>
      </c>
    </row>
    <row r="21" spans="2:16" x14ac:dyDescent="0.25">
      <c r="B21" s="77">
        <f t="shared" si="3"/>
        <v>13</v>
      </c>
      <c r="C21" s="89" t="s">
        <v>314</v>
      </c>
      <c r="D21" s="77" t="s">
        <v>306</v>
      </c>
      <c r="E21" s="19"/>
      <c r="F21" s="129">
        <f>'F7'!Q20</f>
        <v>0</v>
      </c>
      <c r="G21" s="128">
        <f t="shared" si="0"/>
        <v>0</v>
      </c>
      <c r="H21" s="19"/>
      <c r="I21" s="129">
        <f>SUM('F7'!E57:J57)</f>
        <v>0</v>
      </c>
      <c r="J21" s="129">
        <f>SUM('F7'!K57:P57)</f>
        <v>0</v>
      </c>
      <c r="K21" s="128">
        <f t="shared" si="1"/>
        <v>0</v>
      </c>
      <c r="L21" s="129">
        <f>'F7'!Q93</f>
        <v>0</v>
      </c>
      <c r="M21" s="129">
        <f>'F7'!Q129</f>
        <v>0</v>
      </c>
      <c r="N21" s="129">
        <f>'F7'!Q165</f>
        <v>0</v>
      </c>
      <c r="O21" s="129">
        <f>'F7'!Q201</f>
        <v>0</v>
      </c>
      <c r="P21" s="129">
        <f>'F7'!Q237</f>
        <v>0</v>
      </c>
    </row>
    <row r="22" spans="2:16" x14ac:dyDescent="0.25">
      <c r="B22" s="77">
        <f t="shared" si="3"/>
        <v>14</v>
      </c>
      <c r="C22" s="89" t="s">
        <v>315</v>
      </c>
      <c r="D22" s="77" t="s">
        <v>306</v>
      </c>
      <c r="E22" s="19"/>
      <c r="F22" s="129">
        <f>'F7'!Q21</f>
        <v>0</v>
      </c>
      <c r="G22" s="128">
        <f>G16+G18-G19-G21</f>
        <v>0</v>
      </c>
      <c r="H22" s="19"/>
      <c r="I22" s="129">
        <f>SUM('F7'!E58:J58)</f>
        <v>0</v>
      </c>
      <c r="J22" s="129">
        <f>SUM('F7'!K58:P58)</f>
        <v>0</v>
      </c>
      <c r="K22" s="128">
        <f t="shared" si="1"/>
        <v>0</v>
      </c>
      <c r="L22" s="129">
        <f>'F7'!Q94</f>
        <v>0</v>
      </c>
      <c r="M22" s="129">
        <f>'F7'!Q130</f>
        <v>0</v>
      </c>
      <c r="N22" s="129">
        <f>'F7'!Q166</f>
        <v>0</v>
      </c>
      <c r="O22" s="129">
        <f>'F7'!Q202</f>
        <v>0</v>
      </c>
      <c r="P22" s="129">
        <f>'F7'!Q238</f>
        <v>0</v>
      </c>
    </row>
    <row r="23" spans="2:16" x14ac:dyDescent="0.25">
      <c r="B23" s="77"/>
      <c r="C23" s="93" t="s">
        <v>338</v>
      </c>
      <c r="D23" s="77"/>
      <c r="E23" s="19"/>
      <c r="F23" s="129"/>
      <c r="G23" s="127"/>
      <c r="H23" s="19"/>
      <c r="I23" s="129"/>
      <c r="J23" s="129"/>
      <c r="K23" s="129"/>
      <c r="L23" s="129"/>
      <c r="M23" s="129"/>
      <c r="N23" s="129"/>
      <c r="O23" s="129"/>
      <c r="P23" s="129"/>
    </row>
    <row r="24" spans="2:16" ht="27.6" x14ac:dyDescent="0.25">
      <c r="B24" s="77">
        <f>B22+1</f>
        <v>15</v>
      </c>
      <c r="C24" s="91" t="s">
        <v>334</v>
      </c>
      <c r="D24" s="77" t="s">
        <v>306</v>
      </c>
      <c r="E24" s="19"/>
      <c r="F24" s="129">
        <f>'F7'!Q23</f>
        <v>0</v>
      </c>
      <c r="G24" s="128">
        <f t="shared" si="0"/>
        <v>0</v>
      </c>
      <c r="H24" s="19"/>
      <c r="I24" s="129">
        <f>SUM('F7'!E60:J60)</f>
        <v>0</v>
      </c>
      <c r="J24" s="129">
        <f>SUM('F7'!K60:P60)</f>
        <v>0</v>
      </c>
      <c r="K24" s="128">
        <f t="shared" si="1"/>
        <v>0</v>
      </c>
      <c r="L24" s="129">
        <f>'F7'!Q96</f>
        <v>0</v>
      </c>
      <c r="M24" s="129">
        <f>'F7'!Q132</f>
        <v>0</v>
      </c>
      <c r="N24" s="129">
        <f>'F7'!Q168</f>
        <v>0</v>
      </c>
      <c r="O24" s="129">
        <f>'F7'!Q204</f>
        <v>0</v>
      </c>
      <c r="P24" s="129">
        <f>'F7'!Q240</f>
        <v>0</v>
      </c>
    </row>
    <row r="25" spans="2:16" x14ac:dyDescent="0.25">
      <c r="B25" s="77">
        <f t="shared" si="3"/>
        <v>16</v>
      </c>
      <c r="C25" s="91" t="s">
        <v>318</v>
      </c>
      <c r="D25" s="77" t="s">
        <v>306</v>
      </c>
      <c r="E25" s="19"/>
      <c r="F25" s="129">
        <f>'F7'!Q24</f>
        <v>0</v>
      </c>
      <c r="G25" s="128">
        <f t="shared" si="0"/>
        <v>0</v>
      </c>
      <c r="H25" s="19"/>
      <c r="I25" s="129">
        <f>SUM('F7'!E61:J61)</f>
        <v>0</v>
      </c>
      <c r="J25" s="129">
        <f>SUM('F7'!K61:P61)</f>
        <v>0</v>
      </c>
      <c r="K25" s="128">
        <f t="shared" si="1"/>
        <v>0</v>
      </c>
      <c r="L25" s="129">
        <f>'F7'!Q97</f>
        <v>0</v>
      </c>
      <c r="M25" s="129">
        <f>'F7'!Q133</f>
        <v>0</v>
      </c>
      <c r="N25" s="129">
        <f>'F7'!Q169</f>
        <v>0</v>
      </c>
      <c r="O25" s="129">
        <f>'F7'!Q205</f>
        <v>0</v>
      </c>
      <c r="P25" s="129">
        <f>'F7'!Q241</f>
        <v>0</v>
      </c>
    </row>
    <row r="26" spans="2:16" x14ac:dyDescent="0.25">
      <c r="B26" s="77">
        <f t="shared" si="3"/>
        <v>17</v>
      </c>
      <c r="C26" s="89" t="s">
        <v>316</v>
      </c>
      <c r="D26" s="77" t="s">
        <v>306</v>
      </c>
      <c r="E26" s="19"/>
      <c r="F26" s="129">
        <f>'F7'!Q25</f>
        <v>0</v>
      </c>
      <c r="G26" s="128">
        <f t="shared" si="0"/>
        <v>0</v>
      </c>
      <c r="H26" s="19"/>
      <c r="I26" s="129">
        <f>SUM('F7'!E62:J62)</f>
        <v>0</v>
      </c>
      <c r="J26" s="129">
        <f>SUM('F7'!K62:P62)</f>
        <v>0</v>
      </c>
      <c r="K26" s="128">
        <f t="shared" si="1"/>
        <v>0</v>
      </c>
      <c r="L26" s="129">
        <f>'F7'!Q98</f>
        <v>0</v>
      </c>
      <c r="M26" s="129">
        <f>'F7'!Q134</f>
        <v>0</v>
      </c>
      <c r="N26" s="129">
        <f>'F7'!Q170</f>
        <v>0</v>
      </c>
      <c r="O26" s="129">
        <f>'F7'!Q206</f>
        <v>0</v>
      </c>
      <c r="P26" s="129">
        <f>'F7'!Q242</f>
        <v>0</v>
      </c>
    </row>
    <row r="27" spans="2:16" x14ac:dyDescent="0.25">
      <c r="B27" s="77">
        <f t="shared" si="3"/>
        <v>18</v>
      </c>
      <c r="C27" s="89" t="s">
        <v>317</v>
      </c>
      <c r="D27" s="77" t="s">
        <v>307</v>
      </c>
      <c r="E27" s="19"/>
      <c r="F27" s="129">
        <f>'F7'!Q26</f>
        <v>0</v>
      </c>
      <c r="G27" s="128">
        <f t="shared" si="0"/>
        <v>0</v>
      </c>
      <c r="H27" s="19"/>
      <c r="I27" s="129">
        <f>SUM('F7'!E63:J63)</f>
        <v>0</v>
      </c>
      <c r="J27" s="129">
        <f>SUM('F7'!K63:P63)</f>
        <v>0</v>
      </c>
      <c r="K27" s="128">
        <f t="shared" si="1"/>
        <v>0</v>
      </c>
      <c r="L27" s="129">
        <f>'F7'!Q99</f>
        <v>0</v>
      </c>
      <c r="M27" s="129">
        <f>'F7'!Q135</f>
        <v>0</v>
      </c>
      <c r="N27" s="129">
        <f>'F7'!Q171</f>
        <v>0</v>
      </c>
      <c r="O27" s="129">
        <f>'F7'!Q207</f>
        <v>0</v>
      </c>
      <c r="P27" s="129">
        <f>'F7'!Q243</f>
        <v>0</v>
      </c>
    </row>
    <row r="28" spans="2:16" x14ac:dyDescent="0.25">
      <c r="B28" s="77">
        <f t="shared" si="3"/>
        <v>19</v>
      </c>
      <c r="C28" s="89" t="s">
        <v>317</v>
      </c>
      <c r="D28" s="77" t="s">
        <v>306</v>
      </c>
      <c r="E28" s="19"/>
      <c r="F28" s="129">
        <f>'F7'!Q27</f>
        <v>0</v>
      </c>
      <c r="G28" s="128">
        <f t="shared" si="0"/>
        <v>0</v>
      </c>
      <c r="H28" s="19"/>
      <c r="I28" s="129">
        <f>SUM('F7'!E64:J64)</f>
        <v>0</v>
      </c>
      <c r="J28" s="129">
        <f>SUM('F7'!K64:P64)</f>
        <v>0</v>
      </c>
      <c r="K28" s="128">
        <f t="shared" si="1"/>
        <v>0</v>
      </c>
      <c r="L28" s="129">
        <f>'F7'!Q100</f>
        <v>0</v>
      </c>
      <c r="M28" s="129">
        <f>'F7'!Q136</f>
        <v>0</v>
      </c>
      <c r="N28" s="129">
        <f>'F7'!Q172</f>
        <v>0</v>
      </c>
      <c r="O28" s="129">
        <f>'F7'!Q208</f>
        <v>0</v>
      </c>
      <c r="P28" s="129">
        <f>'F7'!Q244</f>
        <v>0</v>
      </c>
    </row>
    <row r="29" spans="2:16" x14ac:dyDescent="0.25">
      <c r="B29" s="77">
        <f t="shared" si="3"/>
        <v>20</v>
      </c>
      <c r="C29" s="89" t="s">
        <v>319</v>
      </c>
      <c r="D29" s="77" t="s">
        <v>306</v>
      </c>
      <c r="E29" s="19"/>
      <c r="F29" s="129">
        <f>'F7'!Q28</f>
        <v>0</v>
      </c>
      <c r="G29" s="128">
        <f>G22+G24+G25-G26-G28</f>
        <v>0</v>
      </c>
      <c r="H29" s="19"/>
      <c r="I29" s="129">
        <f>SUM('F7'!E65:J65)</f>
        <v>0</v>
      </c>
      <c r="J29" s="129">
        <f>SUM('F7'!K65:P65)</f>
        <v>0</v>
      </c>
      <c r="K29" s="128">
        <f t="shared" si="1"/>
        <v>0</v>
      </c>
      <c r="L29" s="129">
        <f>'F7'!Q101</f>
        <v>0</v>
      </c>
      <c r="M29" s="129">
        <f>'F7'!Q137</f>
        <v>0</v>
      </c>
      <c r="N29" s="129">
        <f>'F7'!Q173</f>
        <v>0</v>
      </c>
      <c r="O29" s="129">
        <f>'F7'!Q209</f>
        <v>0</v>
      </c>
      <c r="P29" s="129">
        <f>'F7'!Q245</f>
        <v>0</v>
      </c>
    </row>
    <row r="30" spans="2:16" x14ac:dyDescent="0.25">
      <c r="B30" s="77"/>
      <c r="C30" s="93" t="s">
        <v>339</v>
      </c>
      <c r="D30" s="77"/>
      <c r="E30" s="19"/>
      <c r="F30" s="129"/>
      <c r="G30" s="127"/>
      <c r="H30" s="19"/>
      <c r="I30" s="129"/>
      <c r="J30" s="129"/>
      <c r="K30" s="129"/>
      <c r="L30" s="129"/>
      <c r="M30" s="129"/>
      <c r="N30" s="129"/>
      <c r="O30" s="129"/>
      <c r="P30" s="129"/>
    </row>
    <row r="31" spans="2:16" x14ac:dyDescent="0.25">
      <c r="B31" s="77">
        <f>B29+1</f>
        <v>21</v>
      </c>
      <c r="C31" s="91" t="s">
        <v>318</v>
      </c>
      <c r="D31" s="77" t="s">
        <v>306</v>
      </c>
      <c r="E31" s="19"/>
      <c r="F31" s="129">
        <f>'F7'!Q30</f>
        <v>0</v>
      </c>
      <c r="G31" s="128">
        <f t="shared" si="0"/>
        <v>0</v>
      </c>
      <c r="H31" s="19"/>
      <c r="I31" s="129">
        <f>SUM('F7'!E67:J67)</f>
        <v>0</v>
      </c>
      <c r="J31" s="129">
        <f>SUM('F7'!K67:P67)</f>
        <v>0</v>
      </c>
      <c r="K31" s="128">
        <f t="shared" si="1"/>
        <v>0</v>
      </c>
      <c r="L31" s="129">
        <f>'F7'!Q103</f>
        <v>0</v>
      </c>
      <c r="M31" s="129">
        <f>'F7'!Q139</f>
        <v>0</v>
      </c>
      <c r="N31" s="129">
        <f>'F7'!Q175</f>
        <v>0</v>
      </c>
      <c r="O31" s="129">
        <f>'F7'!Q211</f>
        <v>0</v>
      </c>
      <c r="P31" s="129">
        <f>'F7'!Q247</f>
        <v>0</v>
      </c>
    </row>
    <row r="32" spans="2:16" x14ac:dyDescent="0.25">
      <c r="B32" s="77">
        <f t="shared" ref="B32:B40" si="4">B31+1</f>
        <v>22</v>
      </c>
      <c r="C32" s="89" t="s">
        <v>320</v>
      </c>
      <c r="D32" s="77" t="s">
        <v>306</v>
      </c>
      <c r="E32" s="19"/>
      <c r="F32" s="129">
        <f>'F7'!Q31</f>
        <v>0</v>
      </c>
      <c r="G32" s="128">
        <f t="shared" si="0"/>
        <v>0</v>
      </c>
      <c r="H32" s="19"/>
      <c r="I32" s="129">
        <f>SUM('F7'!E68:J68)</f>
        <v>0</v>
      </c>
      <c r="J32" s="129">
        <f>SUM('F7'!K68:P68)</f>
        <v>0</v>
      </c>
      <c r="K32" s="128">
        <f t="shared" si="1"/>
        <v>0</v>
      </c>
      <c r="L32" s="129">
        <f>'F7'!Q104</f>
        <v>0</v>
      </c>
      <c r="M32" s="129">
        <f>'F7'!Q140</f>
        <v>0</v>
      </c>
      <c r="N32" s="129">
        <f>'F7'!Q176</f>
        <v>0</v>
      </c>
      <c r="O32" s="129">
        <f>'F7'!Q212</f>
        <v>0</v>
      </c>
      <c r="P32" s="129">
        <f>'F7'!Q248</f>
        <v>0</v>
      </c>
    </row>
    <row r="33" spans="2:16" x14ac:dyDescent="0.25">
      <c r="B33" s="77">
        <f t="shared" si="4"/>
        <v>23</v>
      </c>
      <c r="C33" s="89" t="s">
        <v>321</v>
      </c>
      <c r="D33" s="77" t="s">
        <v>307</v>
      </c>
      <c r="E33" s="19"/>
      <c r="F33" s="129">
        <f>'F7'!Q32</f>
        <v>0</v>
      </c>
      <c r="G33" s="128">
        <f t="shared" si="0"/>
        <v>0</v>
      </c>
      <c r="H33" s="19"/>
      <c r="I33" s="129">
        <f>SUM('F7'!E69:J69)</f>
        <v>0</v>
      </c>
      <c r="J33" s="129">
        <f>SUM('F7'!K69:P69)</f>
        <v>0</v>
      </c>
      <c r="K33" s="128">
        <f t="shared" si="1"/>
        <v>0</v>
      </c>
      <c r="L33" s="129">
        <f>'F7'!Q105</f>
        <v>0</v>
      </c>
      <c r="M33" s="129">
        <f>'F7'!Q141</f>
        <v>0</v>
      </c>
      <c r="N33" s="129">
        <f>'F7'!Q177</f>
        <v>0</v>
      </c>
      <c r="O33" s="129">
        <f>'F7'!Q213</f>
        <v>0</v>
      </c>
      <c r="P33" s="129">
        <f>'F7'!Q249</f>
        <v>0</v>
      </c>
    </row>
    <row r="34" spans="2:16" x14ac:dyDescent="0.25">
      <c r="B34" s="77">
        <f t="shared" si="4"/>
        <v>24</v>
      </c>
      <c r="C34" s="89" t="s">
        <v>321</v>
      </c>
      <c r="D34" s="77" t="s">
        <v>306</v>
      </c>
      <c r="E34" s="19"/>
      <c r="F34" s="129">
        <f>'F7'!Q33</f>
        <v>0</v>
      </c>
      <c r="G34" s="128">
        <f t="shared" si="0"/>
        <v>0</v>
      </c>
      <c r="H34" s="19"/>
      <c r="I34" s="129">
        <f>SUM('F7'!E70:J70)</f>
        <v>0</v>
      </c>
      <c r="J34" s="129">
        <f>SUM('F7'!K70:P70)</f>
        <v>0</v>
      </c>
      <c r="K34" s="128">
        <f t="shared" si="1"/>
        <v>0</v>
      </c>
      <c r="L34" s="129">
        <f>'F7'!Q106</f>
        <v>0</v>
      </c>
      <c r="M34" s="129">
        <f>'F7'!Q142</f>
        <v>0</v>
      </c>
      <c r="N34" s="129">
        <f>'F7'!Q178</f>
        <v>0</v>
      </c>
      <c r="O34" s="129">
        <f>'F7'!Q214</f>
        <v>0</v>
      </c>
      <c r="P34" s="129">
        <f>'F7'!Q250</f>
        <v>0</v>
      </c>
    </row>
    <row r="35" spans="2:16" x14ac:dyDescent="0.25">
      <c r="B35" s="77"/>
      <c r="C35" s="93" t="s">
        <v>108</v>
      </c>
      <c r="D35" s="77"/>
      <c r="E35" s="19"/>
      <c r="F35" s="129">
        <f>'F7'!Q34</f>
        <v>0</v>
      </c>
      <c r="G35" s="128">
        <f>SUM(G31:G34)</f>
        <v>0</v>
      </c>
      <c r="H35" s="19"/>
      <c r="I35" s="129">
        <f>SUM('F7'!E71:J71)</f>
        <v>0</v>
      </c>
      <c r="J35" s="129">
        <f>SUM('F7'!K71:P71)</f>
        <v>0</v>
      </c>
      <c r="K35" s="128">
        <f t="shared" si="1"/>
        <v>0</v>
      </c>
      <c r="L35" s="129">
        <f>'F7'!Q107</f>
        <v>0</v>
      </c>
      <c r="M35" s="129">
        <f>'F7'!Q143</f>
        <v>0</v>
      </c>
      <c r="N35" s="129">
        <f>'F7'!Q179</f>
        <v>0</v>
      </c>
      <c r="O35" s="129">
        <f>'F7'!Q215</f>
        <v>0</v>
      </c>
      <c r="P35" s="129">
        <f>'F7'!Q251</f>
        <v>0</v>
      </c>
    </row>
    <row r="36" spans="2:16" x14ac:dyDescent="0.25">
      <c r="B36" s="77">
        <f>B34+1</f>
        <v>25</v>
      </c>
      <c r="C36" s="93" t="s">
        <v>335</v>
      </c>
      <c r="D36" s="76" t="s">
        <v>306</v>
      </c>
      <c r="E36" s="19"/>
      <c r="F36" s="129">
        <f>'F7'!Q35</f>
        <v>0</v>
      </c>
      <c r="G36" s="128">
        <f>G8+G12+G18+G24+G25+G31</f>
        <v>0</v>
      </c>
      <c r="H36" s="19"/>
      <c r="I36" s="129">
        <f>SUM('F7'!E72:J72)</f>
        <v>0</v>
      </c>
      <c r="J36" s="129">
        <f>SUM('F7'!K72:P72)</f>
        <v>0</v>
      </c>
      <c r="K36" s="128">
        <f t="shared" si="1"/>
        <v>0</v>
      </c>
      <c r="L36" s="129">
        <f>'F7'!Q108</f>
        <v>0</v>
      </c>
      <c r="M36" s="129">
        <f>'F7'!Q144</f>
        <v>0</v>
      </c>
      <c r="N36" s="129">
        <f>'F7'!Q180</f>
        <v>0</v>
      </c>
      <c r="O36" s="129">
        <f>'F7'!Q216</f>
        <v>0</v>
      </c>
      <c r="P36" s="129">
        <f>'F7'!Q252</f>
        <v>0</v>
      </c>
    </row>
    <row r="37" spans="2:16" x14ac:dyDescent="0.25">
      <c r="B37" s="77">
        <f>B36+1</f>
        <v>26</v>
      </c>
      <c r="C37" s="93" t="s">
        <v>340</v>
      </c>
      <c r="D37" s="76" t="s">
        <v>306</v>
      </c>
      <c r="E37" s="19"/>
      <c r="F37" s="129">
        <f>'F7'!Q36</f>
        <v>0</v>
      </c>
      <c r="G37" s="128">
        <f>G13+G19+G26+G32</f>
        <v>0</v>
      </c>
      <c r="H37" s="19"/>
      <c r="I37" s="129">
        <f>SUM('F7'!E73:J73)</f>
        <v>0</v>
      </c>
      <c r="J37" s="129">
        <f>SUM('F7'!K73:P73)</f>
        <v>0</v>
      </c>
      <c r="K37" s="128">
        <f t="shared" si="1"/>
        <v>0</v>
      </c>
      <c r="L37" s="129">
        <f>'F7'!Q109</f>
        <v>0</v>
      </c>
      <c r="M37" s="129">
        <f>'F7'!Q145</f>
        <v>0</v>
      </c>
      <c r="N37" s="129">
        <f>'F7'!Q181</f>
        <v>0</v>
      </c>
      <c r="O37" s="129">
        <f>'F7'!Q217</f>
        <v>0</v>
      </c>
      <c r="P37" s="129">
        <f>'F7'!Q253</f>
        <v>0</v>
      </c>
    </row>
    <row r="38" spans="2:16" ht="27.6" x14ac:dyDescent="0.25">
      <c r="B38" s="77">
        <f>B37+1</f>
        <v>27</v>
      </c>
      <c r="C38" s="94" t="s">
        <v>341</v>
      </c>
      <c r="D38" s="76"/>
      <c r="E38" s="19"/>
      <c r="F38" s="129">
        <f>'F7'!Q37</f>
        <v>0</v>
      </c>
      <c r="G38" s="128">
        <f>G16+G18+G24+G25+G31</f>
        <v>0</v>
      </c>
      <c r="H38" s="19"/>
      <c r="I38" s="129">
        <f>SUM('F7'!E74:J74)</f>
        <v>0</v>
      </c>
      <c r="J38" s="129">
        <f>SUM('F7'!K74:P74)</f>
        <v>0</v>
      </c>
      <c r="K38" s="128">
        <f t="shared" si="1"/>
        <v>0</v>
      </c>
      <c r="L38" s="129">
        <f>'F7'!Q110</f>
        <v>0</v>
      </c>
      <c r="M38" s="129">
        <f>'F7'!Q146</f>
        <v>0</v>
      </c>
      <c r="N38" s="129">
        <f>'F7'!Q182</f>
        <v>0</v>
      </c>
      <c r="O38" s="129">
        <f>'F7'!Q218</f>
        <v>0</v>
      </c>
      <c r="P38" s="129">
        <f>'F7'!Q254</f>
        <v>0</v>
      </c>
    </row>
    <row r="39" spans="2:16" x14ac:dyDescent="0.25">
      <c r="B39" s="77">
        <f>B38+1</f>
        <v>28</v>
      </c>
      <c r="C39" s="94" t="s">
        <v>342</v>
      </c>
      <c r="D39" s="76" t="s">
        <v>306</v>
      </c>
      <c r="E39" s="19"/>
      <c r="F39" s="129">
        <f>'F7'!Q38</f>
        <v>0</v>
      </c>
      <c r="G39" s="128">
        <f>G38-G37</f>
        <v>0</v>
      </c>
      <c r="H39" s="19"/>
      <c r="I39" s="129">
        <f>SUM('F7'!E75:J75)</f>
        <v>0</v>
      </c>
      <c r="J39" s="129">
        <f>SUM('F7'!K75:P75)</f>
        <v>0</v>
      </c>
      <c r="K39" s="128">
        <f t="shared" si="1"/>
        <v>0</v>
      </c>
      <c r="L39" s="129">
        <f>'F7'!Q111</f>
        <v>0</v>
      </c>
      <c r="M39" s="129">
        <f>'F7'!Q147</f>
        <v>0</v>
      </c>
      <c r="N39" s="129">
        <f>'F7'!Q183</f>
        <v>0</v>
      </c>
      <c r="O39" s="129">
        <f>'F7'!Q219</f>
        <v>0</v>
      </c>
      <c r="P39" s="129">
        <f>'F7'!Q255</f>
        <v>0</v>
      </c>
    </row>
    <row r="40" spans="2:16" x14ac:dyDescent="0.25">
      <c r="B40" s="77">
        <f t="shared" si="4"/>
        <v>29</v>
      </c>
      <c r="C40" s="94" t="s">
        <v>332</v>
      </c>
      <c r="D40" s="76" t="s">
        <v>307</v>
      </c>
      <c r="E40" s="19"/>
      <c r="F40" s="129" t="e">
        <f>'F7'!Q39</f>
        <v>#DIV/0!</v>
      </c>
      <c r="G40" s="128">
        <f>G39-G38</f>
        <v>0</v>
      </c>
      <c r="H40" s="19"/>
      <c r="I40" s="129" t="e">
        <f>SUM('F7'!E76:J76)</f>
        <v>#DIV/0!</v>
      </c>
      <c r="J40" s="129" t="e">
        <f>SUM('F7'!K76:P76)</f>
        <v>#DIV/0!</v>
      </c>
      <c r="K40" s="128" t="e">
        <f t="shared" si="1"/>
        <v>#DIV/0!</v>
      </c>
      <c r="L40" s="129" t="e">
        <f>'F7'!Q112</f>
        <v>#DIV/0!</v>
      </c>
      <c r="M40" s="129" t="e">
        <f>'F7'!Q148</f>
        <v>#DIV/0!</v>
      </c>
      <c r="N40" s="129" t="e">
        <f>'F7'!Q184</f>
        <v>#DIV/0!</v>
      </c>
      <c r="O40" s="129" t="e">
        <f>'F7'!Q220</f>
        <v>#DIV/0!</v>
      </c>
      <c r="P40" s="129" t="e">
        <f>'F7'!Q256</f>
        <v>#DIV/0!</v>
      </c>
    </row>
  </sheetData>
  <mergeCells count="6">
    <mergeCell ref="B5:B7"/>
    <mergeCell ref="C5:C7"/>
    <mergeCell ref="E5:G5"/>
    <mergeCell ref="H5:K5"/>
    <mergeCell ref="L5:P5"/>
    <mergeCell ref="D5:D7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256"/>
  <sheetViews>
    <sheetView showGridLines="0" topLeftCell="A247" zoomScale="90" zoomScaleNormal="90" workbookViewId="0">
      <selection activeCell="E57" sqref="E57"/>
    </sheetView>
  </sheetViews>
  <sheetFormatPr defaultColWidth="9.109375" defaultRowHeight="13.8" x14ac:dyDescent="0.25"/>
  <cols>
    <col min="1" max="2" width="9.109375" style="75"/>
    <col min="3" max="3" width="38.6640625" style="75" customWidth="1"/>
    <col min="4" max="10" width="9.109375" style="75"/>
    <col min="11" max="17" width="11" style="75" bestFit="1" customWidth="1"/>
    <col min="18" max="16384" width="9.109375" style="75"/>
  </cols>
  <sheetData>
    <row r="2" spans="2:17" x14ac:dyDescent="0.25">
      <c r="J2" s="25" t="s">
        <v>240</v>
      </c>
    </row>
    <row r="3" spans="2:17" x14ac:dyDescent="0.25">
      <c r="J3" s="27" t="s">
        <v>372</v>
      </c>
    </row>
    <row r="5" spans="2:17" x14ac:dyDescent="0.25">
      <c r="B5" s="445" t="s">
        <v>140</v>
      </c>
      <c r="C5" s="416" t="s">
        <v>18</v>
      </c>
      <c r="D5" s="411" t="s">
        <v>305</v>
      </c>
      <c r="E5" s="421" t="s">
        <v>369</v>
      </c>
      <c r="F5" s="421"/>
      <c r="G5" s="421"/>
      <c r="H5" s="421"/>
      <c r="I5" s="421"/>
      <c r="J5" s="421"/>
      <c r="K5" s="421"/>
      <c r="L5" s="421"/>
      <c r="M5" s="421"/>
      <c r="N5" s="421"/>
      <c r="O5" s="421"/>
      <c r="P5" s="421"/>
      <c r="Q5" s="421"/>
    </row>
    <row r="6" spans="2:17" x14ac:dyDescent="0.25">
      <c r="B6" s="445"/>
      <c r="C6" s="416"/>
      <c r="D6" s="411"/>
      <c r="E6" s="14" t="s">
        <v>110</v>
      </c>
      <c r="F6" s="14" t="s">
        <v>111</v>
      </c>
      <c r="G6" s="14" t="s">
        <v>112</v>
      </c>
      <c r="H6" s="14" t="s">
        <v>113</v>
      </c>
      <c r="I6" s="14" t="s">
        <v>114</v>
      </c>
      <c r="J6" s="14" t="s">
        <v>115</v>
      </c>
      <c r="K6" s="14" t="s">
        <v>116</v>
      </c>
      <c r="L6" s="14" t="s">
        <v>117</v>
      </c>
      <c r="M6" s="14" t="s">
        <v>118</v>
      </c>
      <c r="N6" s="14" t="s">
        <v>119</v>
      </c>
      <c r="O6" s="14" t="s">
        <v>120</v>
      </c>
      <c r="P6" s="14" t="s">
        <v>121</v>
      </c>
      <c r="Q6" s="14" t="s">
        <v>108</v>
      </c>
    </row>
    <row r="7" spans="2:17" x14ac:dyDescent="0.25">
      <c r="B7" s="77">
        <v>1</v>
      </c>
      <c r="C7" s="89" t="s">
        <v>309</v>
      </c>
      <c r="D7" s="77" t="s">
        <v>306</v>
      </c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28">
        <f>SUM(E7:P7)</f>
        <v>0</v>
      </c>
    </row>
    <row r="8" spans="2:17" x14ac:dyDescent="0.25">
      <c r="B8" s="77">
        <f>B7+1</f>
        <v>2</v>
      </c>
      <c r="C8" s="89" t="s">
        <v>330</v>
      </c>
      <c r="D8" s="77" t="s">
        <v>307</v>
      </c>
      <c r="E8" s="171">
        <f>IFERROR(E9/E7,0)</f>
        <v>0</v>
      </c>
      <c r="F8" s="171">
        <f t="shared" ref="F8:Q8" si="0">IFERROR(F9/F7,0)</f>
        <v>0</v>
      </c>
      <c r="G8" s="171">
        <f t="shared" si="0"/>
        <v>0</v>
      </c>
      <c r="H8" s="171">
        <f t="shared" si="0"/>
        <v>0</v>
      </c>
      <c r="I8" s="171">
        <f t="shared" si="0"/>
        <v>0</v>
      </c>
      <c r="J8" s="171">
        <f t="shared" si="0"/>
        <v>0</v>
      </c>
      <c r="K8" s="171">
        <f t="shared" si="0"/>
        <v>0</v>
      </c>
      <c r="L8" s="171">
        <f t="shared" si="0"/>
        <v>0</v>
      </c>
      <c r="M8" s="171">
        <f t="shared" si="0"/>
        <v>0</v>
      </c>
      <c r="N8" s="171">
        <f t="shared" si="0"/>
        <v>0</v>
      </c>
      <c r="O8" s="171">
        <f t="shared" si="0"/>
        <v>0</v>
      </c>
      <c r="P8" s="171">
        <f t="shared" si="0"/>
        <v>0</v>
      </c>
      <c r="Q8" s="172">
        <f t="shared" si="0"/>
        <v>0</v>
      </c>
    </row>
    <row r="9" spans="2:17" x14ac:dyDescent="0.25">
      <c r="B9" s="77">
        <f t="shared" ref="B9:B15" si="1">B8+1</f>
        <v>3</v>
      </c>
      <c r="C9" s="89" t="s">
        <v>330</v>
      </c>
      <c r="D9" s="77" t="s">
        <v>306</v>
      </c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28">
        <f t="shared" ref="Q9:Q38" si="2">SUM(E9:P9)</f>
        <v>0</v>
      </c>
    </row>
    <row r="10" spans="2:17" ht="27.6" x14ac:dyDescent="0.25">
      <c r="B10" s="77">
        <f t="shared" si="1"/>
        <v>4</v>
      </c>
      <c r="C10" s="91" t="s">
        <v>312</v>
      </c>
      <c r="D10" s="77" t="s">
        <v>306</v>
      </c>
      <c r="E10" s="129">
        <f>E7-E9</f>
        <v>0</v>
      </c>
      <c r="F10" s="129">
        <f t="shared" ref="F10:P10" si="3">F7-F9</f>
        <v>0</v>
      </c>
      <c r="G10" s="129">
        <f t="shared" si="3"/>
        <v>0</v>
      </c>
      <c r="H10" s="129">
        <f t="shared" si="3"/>
        <v>0</v>
      </c>
      <c r="I10" s="129">
        <f t="shared" si="3"/>
        <v>0</v>
      </c>
      <c r="J10" s="129">
        <f t="shared" si="3"/>
        <v>0</v>
      </c>
      <c r="K10" s="129">
        <f t="shared" si="3"/>
        <v>0</v>
      </c>
      <c r="L10" s="129">
        <f t="shared" si="3"/>
        <v>0</v>
      </c>
      <c r="M10" s="129">
        <f t="shared" si="3"/>
        <v>0</v>
      </c>
      <c r="N10" s="129">
        <f t="shared" si="3"/>
        <v>0</v>
      </c>
      <c r="O10" s="129">
        <f t="shared" si="3"/>
        <v>0</v>
      </c>
      <c r="P10" s="129">
        <f t="shared" si="3"/>
        <v>0</v>
      </c>
      <c r="Q10" s="128">
        <f t="shared" si="2"/>
        <v>0</v>
      </c>
    </row>
    <row r="11" spans="2:17" ht="27.6" x14ac:dyDescent="0.25">
      <c r="B11" s="77">
        <f t="shared" si="1"/>
        <v>5</v>
      </c>
      <c r="C11" s="91" t="s">
        <v>310</v>
      </c>
      <c r="D11" s="77" t="s">
        <v>306</v>
      </c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28">
        <f t="shared" si="2"/>
        <v>0</v>
      </c>
    </row>
    <row r="12" spans="2:17" x14ac:dyDescent="0.25">
      <c r="B12" s="77">
        <f t="shared" si="1"/>
        <v>6</v>
      </c>
      <c r="C12" s="89" t="s">
        <v>311</v>
      </c>
      <c r="D12" s="77" t="s">
        <v>306</v>
      </c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28">
        <f t="shared" si="2"/>
        <v>0</v>
      </c>
    </row>
    <row r="13" spans="2:17" x14ac:dyDescent="0.25">
      <c r="B13" s="77">
        <f t="shared" si="1"/>
        <v>7</v>
      </c>
      <c r="C13" s="89" t="s">
        <v>331</v>
      </c>
      <c r="D13" s="77" t="s">
        <v>307</v>
      </c>
      <c r="E13" s="171">
        <f>IFERROR(E14/(E10+E11-E12),0)</f>
        <v>0</v>
      </c>
      <c r="F13" s="171">
        <f t="shared" ref="F13:Q13" si="4">IFERROR(F14/(F10+F11-F12),0)</f>
        <v>0</v>
      </c>
      <c r="G13" s="171">
        <f t="shared" si="4"/>
        <v>0</v>
      </c>
      <c r="H13" s="171">
        <f t="shared" si="4"/>
        <v>0</v>
      </c>
      <c r="I13" s="171">
        <f t="shared" si="4"/>
        <v>0</v>
      </c>
      <c r="J13" s="171">
        <f t="shared" si="4"/>
        <v>0</v>
      </c>
      <c r="K13" s="171">
        <f t="shared" si="4"/>
        <v>0</v>
      </c>
      <c r="L13" s="171">
        <f t="shared" si="4"/>
        <v>0</v>
      </c>
      <c r="M13" s="171">
        <f t="shared" si="4"/>
        <v>0</v>
      </c>
      <c r="N13" s="171">
        <f t="shared" si="4"/>
        <v>0</v>
      </c>
      <c r="O13" s="171">
        <f t="shared" si="4"/>
        <v>0</v>
      </c>
      <c r="P13" s="171">
        <f t="shared" si="4"/>
        <v>0</v>
      </c>
      <c r="Q13" s="172">
        <f t="shared" si="4"/>
        <v>0</v>
      </c>
    </row>
    <row r="14" spans="2:17" x14ac:dyDescent="0.25">
      <c r="B14" s="77">
        <f t="shared" si="1"/>
        <v>8</v>
      </c>
      <c r="C14" s="89" t="s">
        <v>331</v>
      </c>
      <c r="D14" s="77" t="s">
        <v>306</v>
      </c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28">
        <f t="shared" si="2"/>
        <v>0</v>
      </c>
    </row>
    <row r="15" spans="2:17" ht="27.6" x14ac:dyDescent="0.25">
      <c r="B15" s="77">
        <f t="shared" si="1"/>
        <v>9</v>
      </c>
      <c r="C15" s="91" t="s">
        <v>336</v>
      </c>
      <c r="D15" s="77" t="s">
        <v>306</v>
      </c>
      <c r="E15" s="129">
        <f>E10+E11-E12-E14</f>
        <v>0</v>
      </c>
      <c r="F15" s="129">
        <f t="shared" ref="F15:P15" si="5">F10+F11-F12-F14</f>
        <v>0</v>
      </c>
      <c r="G15" s="129">
        <f t="shared" si="5"/>
        <v>0</v>
      </c>
      <c r="H15" s="129">
        <f t="shared" si="5"/>
        <v>0</v>
      </c>
      <c r="I15" s="129">
        <f t="shared" si="5"/>
        <v>0</v>
      </c>
      <c r="J15" s="129">
        <f t="shared" si="5"/>
        <v>0</v>
      </c>
      <c r="K15" s="129">
        <f t="shared" si="5"/>
        <v>0</v>
      </c>
      <c r="L15" s="129">
        <f t="shared" si="5"/>
        <v>0</v>
      </c>
      <c r="M15" s="129">
        <f t="shared" si="5"/>
        <v>0</v>
      </c>
      <c r="N15" s="129">
        <f t="shared" si="5"/>
        <v>0</v>
      </c>
      <c r="O15" s="129">
        <f t="shared" si="5"/>
        <v>0</v>
      </c>
      <c r="P15" s="129">
        <f t="shared" si="5"/>
        <v>0</v>
      </c>
      <c r="Q15" s="128">
        <f t="shared" si="2"/>
        <v>0</v>
      </c>
    </row>
    <row r="16" spans="2:17" x14ac:dyDescent="0.25">
      <c r="B16" s="77"/>
      <c r="C16" s="93" t="s">
        <v>337</v>
      </c>
      <c r="D16" s="77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27"/>
    </row>
    <row r="17" spans="2:17" ht="27.6" x14ac:dyDescent="0.25">
      <c r="B17" s="77">
        <f>B15+1</f>
        <v>10</v>
      </c>
      <c r="C17" s="91" t="s">
        <v>333</v>
      </c>
      <c r="D17" s="77" t="s">
        <v>306</v>
      </c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28">
        <f t="shared" si="2"/>
        <v>0</v>
      </c>
    </row>
    <row r="18" spans="2:17" x14ac:dyDescent="0.25">
      <c r="B18" s="77">
        <f t="shared" ref="B18:B28" si="6">B17+1</f>
        <v>11</v>
      </c>
      <c r="C18" s="89" t="s">
        <v>313</v>
      </c>
      <c r="D18" s="77" t="s">
        <v>306</v>
      </c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28">
        <f t="shared" si="2"/>
        <v>0</v>
      </c>
    </row>
    <row r="19" spans="2:17" x14ac:dyDescent="0.25">
      <c r="B19" s="77">
        <f t="shared" si="6"/>
        <v>12</v>
      </c>
      <c r="C19" s="89" t="s">
        <v>314</v>
      </c>
      <c r="D19" s="77" t="s">
        <v>307</v>
      </c>
      <c r="E19" s="171">
        <f>IFERROR(E20/(E15+E17-E18),0)</f>
        <v>0</v>
      </c>
      <c r="F19" s="171">
        <f t="shared" ref="F19:Q19" si="7">IFERROR(F20/(F15+F17-F18),0)</f>
        <v>0</v>
      </c>
      <c r="G19" s="171">
        <f t="shared" si="7"/>
        <v>0</v>
      </c>
      <c r="H19" s="171">
        <f t="shared" si="7"/>
        <v>0</v>
      </c>
      <c r="I19" s="171">
        <f t="shared" si="7"/>
        <v>0</v>
      </c>
      <c r="J19" s="171">
        <f t="shared" si="7"/>
        <v>0</v>
      </c>
      <c r="K19" s="171">
        <f t="shared" si="7"/>
        <v>0</v>
      </c>
      <c r="L19" s="171">
        <f t="shared" si="7"/>
        <v>0</v>
      </c>
      <c r="M19" s="171">
        <f t="shared" si="7"/>
        <v>0</v>
      </c>
      <c r="N19" s="171">
        <f t="shared" si="7"/>
        <v>0</v>
      </c>
      <c r="O19" s="171">
        <f t="shared" si="7"/>
        <v>0</v>
      </c>
      <c r="P19" s="171">
        <f t="shared" si="7"/>
        <v>0</v>
      </c>
      <c r="Q19" s="172">
        <f t="shared" si="7"/>
        <v>0</v>
      </c>
    </row>
    <row r="20" spans="2:17" x14ac:dyDescent="0.25">
      <c r="B20" s="77">
        <f t="shared" si="6"/>
        <v>13</v>
      </c>
      <c r="C20" s="89" t="s">
        <v>314</v>
      </c>
      <c r="D20" s="77" t="s">
        <v>306</v>
      </c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28">
        <f t="shared" si="2"/>
        <v>0</v>
      </c>
    </row>
    <row r="21" spans="2:17" ht="27.6" x14ac:dyDescent="0.25">
      <c r="B21" s="77">
        <f t="shared" si="6"/>
        <v>14</v>
      </c>
      <c r="C21" s="91" t="s">
        <v>315</v>
      </c>
      <c r="D21" s="77" t="s">
        <v>306</v>
      </c>
      <c r="E21" s="129">
        <f>E15+E17-E18-E20</f>
        <v>0</v>
      </c>
      <c r="F21" s="129">
        <f t="shared" ref="F21:P21" si="8">F15+F17-F18-F20</f>
        <v>0</v>
      </c>
      <c r="G21" s="129">
        <f t="shared" si="8"/>
        <v>0</v>
      </c>
      <c r="H21" s="129">
        <f t="shared" si="8"/>
        <v>0</v>
      </c>
      <c r="I21" s="129">
        <f t="shared" si="8"/>
        <v>0</v>
      </c>
      <c r="J21" s="129">
        <f t="shared" si="8"/>
        <v>0</v>
      </c>
      <c r="K21" s="129">
        <f t="shared" si="8"/>
        <v>0</v>
      </c>
      <c r="L21" s="129">
        <f t="shared" si="8"/>
        <v>0</v>
      </c>
      <c r="M21" s="129">
        <f t="shared" si="8"/>
        <v>0</v>
      </c>
      <c r="N21" s="129">
        <f t="shared" si="8"/>
        <v>0</v>
      </c>
      <c r="O21" s="129">
        <f t="shared" si="8"/>
        <v>0</v>
      </c>
      <c r="P21" s="129">
        <f t="shared" si="8"/>
        <v>0</v>
      </c>
      <c r="Q21" s="128">
        <f t="shared" si="2"/>
        <v>0</v>
      </c>
    </row>
    <row r="22" spans="2:17" x14ac:dyDescent="0.25">
      <c r="B22" s="77"/>
      <c r="C22" s="93" t="s">
        <v>338</v>
      </c>
      <c r="D22" s="77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27"/>
    </row>
    <row r="23" spans="2:17" ht="27.6" x14ac:dyDescent="0.25">
      <c r="B23" s="77">
        <f>B21+1</f>
        <v>15</v>
      </c>
      <c r="C23" s="91" t="s">
        <v>334</v>
      </c>
      <c r="D23" s="77" t="s">
        <v>306</v>
      </c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28">
        <f t="shared" si="2"/>
        <v>0</v>
      </c>
    </row>
    <row r="24" spans="2:17" x14ac:dyDescent="0.25">
      <c r="B24" s="77">
        <f t="shared" si="6"/>
        <v>16</v>
      </c>
      <c r="C24" s="91" t="s">
        <v>318</v>
      </c>
      <c r="D24" s="77" t="s">
        <v>306</v>
      </c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28">
        <f t="shared" si="2"/>
        <v>0</v>
      </c>
    </row>
    <row r="25" spans="2:17" x14ac:dyDescent="0.25">
      <c r="B25" s="77">
        <f t="shared" si="6"/>
        <v>17</v>
      </c>
      <c r="C25" s="89" t="s">
        <v>316</v>
      </c>
      <c r="D25" s="77" t="s">
        <v>306</v>
      </c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28">
        <f t="shared" si="2"/>
        <v>0</v>
      </c>
    </row>
    <row r="26" spans="2:17" x14ac:dyDescent="0.25">
      <c r="B26" s="77">
        <f t="shared" si="6"/>
        <v>18</v>
      </c>
      <c r="C26" s="89" t="s">
        <v>317</v>
      </c>
      <c r="D26" s="77" t="s">
        <v>307</v>
      </c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28">
        <f t="shared" si="2"/>
        <v>0</v>
      </c>
    </row>
    <row r="27" spans="2:17" x14ac:dyDescent="0.25">
      <c r="B27" s="77">
        <f t="shared" si="6"/>
        <v>19</v>
      </c>
      <c r="C27" s="89" t="s">
        <v>317</v>
      </c>
      <c r="D27" s="77" t="s">
        <v>306</v>
      </c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28">
        <f t="shared" si="2"/>
        <v>0</v>
      </c>
    </row>
    <row r="28" spans="2:17" ht="27.6" x14ac:dyDescent="0.25">
      <c r="B28" s="77">
        <f t="shared" si="6"/>
        <v>20</v>
      </c>
      <c r="C28" s="91" t="s">
        <v>319</v>
      </c>
      <c r="D28" s="77" t="s">
        <v>306</v>
      </c>
      <c r="E28" s="129">
        <f>E21+E23+E24-E25-E27</f>
        <v>0</v>
      </c>
      <c r="F28" s="129">
        <f t="shared" ref="F28:P28" si="9">F21+F23+F24-F25-F27</f>
        <v>0</v>
      </c>
      <c r="G28" s="129">
        <f t="shared" si="9"/>
        <v>0</v>
      </c>
      <c r="H28" s="129">
        <f t="shared" si="9"/>
        <v>0</v>
      </c>
      <c r="I28" s="129">
        <f t="shared" si="9"/>
        <v>0</v>
      </c>
      <c r="J28" s="129">
        <f t="shared" si="9"/>
        <v>0</v>
      </c>
      <c r="K28" s="129">
        <f t="shared" si="9"/>
        <v>0</v>
      </c>
      <c r="L28" s="129">
        <f t="shared" si="9"/>
        <v>0</v>
      </c>
      <c r="M28" s="129">
        <f t="shared" si="9"/>
        <v>0</v>
      </c>
      <c r="N28" s="129">
        <f t="shared" si="9"/>
        <v>0</v>
      </c>
      <c r="O28" s="129">
        <f t="shared" si="9"/>
        <v>0</v>
      </c>
      <c r="P28" s="129">
        <f t="shared" si="9"/>
        <v>0</v>
      </c>
      <c r="Q28" s="128">
        <f t="shared" si="2"/>
        <v>0</v>
      </c>
    </row>
    <row r="29" spans="2:17" x14ac:dyDescent="0.25">
      <c r="B29" s="77"/>
      <c r="C29" s="93" t="s">
        <v>339</v>
      </c>
      <c r="D29" s="77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27"/>
    </row>
    <row r="30" spans="2:17" x14ac:dyDescent="0.25">
      <c r="B30" s="77">
        <f>B28+1</f>
        <v>21</v>
      </c>
      <c r="C30" s="91" t="s">
        <v>318</v>
      </c>
      <c r="D30" s="77" t="s">
        <v>306</v>
      </c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28">
        <f t="shared" si="2"/>
        <v>0</v>
      </c>
    </row>
    <row r="31" spans="2:17" x14ac:dyDescent="0.25">
      <c r="B31" s="77">
        <f t="shared" ref="B31:B39" si="10">B30+1</f>
        <v>22</v>
      </c>
      <c r="C31" s="89" t="s">
        <v>320</v>
      </c>
      <c r="D31" s="77" t="s">
        <v>306</v>
      </c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28">
        <f t="shared" si="2"/>
        <v>0</v>
      </c>
    </row>
    <row r="32" spans="2:17" x14ac:dyDescent="0.25">
      <c r="B32" s="77">
        <f t="shared" si="10"/>
        <v>23</v>
      </c>
      <c r="C32" s="89" t="s">
        <v>321</v>
      </c>
      <c r="D32" s="77" t="s">
        <v>307</v>
      </c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28">
        <f t="shared" si="2"/>
        <v>0</v>
      </c>
    </row>
    <row r="33" spans="2:17" x14ac:dyDescent="0.25">
      <c r="B33" s="77">
        <f t="shared" si="10"/>
        <v>24</v>
      </c>
      <c r="C33" s="89" t="s">
        <v>321</v>
      </c>
      <c r="D33" s="77" t="s">
        <v>306</v>
      </c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28">
        <f t="shared" si="2"/>
        <v>0</v>
      </c>
    </row>
    <row r="34" spans="2:17" x14ac:dyDescent="0.25">
      <c r="B34" s="77"/>
      <c r="C34" s="93" t="s">
        <v>108</v>
      </c>
      <c r="D34" s="77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28">
        <f t="shared" si="2"/>
        <v>0</v>
      </c>
    </row>
    <row r="35" spans="2:17" x14ac:dyDescent="0.25">
      <c r="B35" s="77">
        <f>B33+1</f>
        <v>25</v>
      </c>
      <c r="C35" s="93" t="s">
        <v>335</v>
      </c>
      <c r="D35" s="76" t="s">
        <v>306</v>
      </c>
      <c r="E35" s="129">
        <f>E7+E11+E17+E23+E24+E30</f>
        <v>0</v>
      </c>
      <c r="F35" s="129">
        <f t="shared" ref="F35:P35" si="11">F7+F11+F17+F23+F24+F30</f>
        <v>0</v>
      </c>
      <c r="G35" s="129">
        <f t="shared" si="11"/>
        <v>0</v>
      </c>
      <c r="H35" s="129">
        <f t="shared" si="11"/>
        <v>0</v>
      </c>
      <c r="I35" s="129">
        <f t="shared" si="11"/>
        <v>0</v>
      </c>
      <c r="J35" s="129">
        <f t="shared" si="11"/>
        <v>0</v>
      </c>
      <c r="K35" s="129">
        <f t="shared" si="11"/>
        <v>0</v>
      </c>
      <c r="L35" s="129">
        <f t="shared" si="11"/>
        <v>0</v>
      </c>
      <c r="M35" s="129">
        <f t="shared" si="11"/>
        <v>0</v>
      </c>
      <c r="N35" s="129">
        <f t="shared" si="11"/>
        <v>0</v>
      </c>
      <c r="O35" s="129">
        <f t="shared" si="11"/>
        <v>0</v>
      </c>
      <c r="P35" s="129">
        <f t="shared" si="11"/>
        <v>0</v>
      </c>
      <c r="Q35" s="128">
        <f t="shared" si="2"/>
        <v>0</v>
      </c>
    </row>
    <row r="36" spans="2:17" x14ac:dyDescent="0.25">
      <c r="B36" s="77">
        <f>B35+1</f>
        <v>26</v>
      </c>
      <c r="C36" s="93" t="s">
        <v>340</v>
      </c>
      <c r="D36" s="76" t="s">
        <v>306</v>
      </c>
      <c r="E36" s="129">
        <f>E12+E18+E25+E31</f>
        <v>0</v>
      </c>
      <c r="F36" s="129">
        <f t="shared" ref="F36:P36" si="12">F12+F18+F25+F31</f>
        <v>0</v>
      </c>
      <c r="G36" s="129">
        <f t="shared" si="12"/>
        <v>0</v>
      </c>
      <c r="H36" s="129">
        <f t="shared" si="12"/>
        <v>0</v>
      </c>
      <c r="I36" s="129">
        <f t="shared" si="12"/>
        <v>0</v>
      </c>
      <c r="J36" s="129">
        <f t="shared" si="12"/>
        <v>0</v>
      </c>
      <c r="K36" s="129">
        <f t="shared" si="12"/>
        <v>0</v>
      </c>
      <c r="L36" s="129">
        <f t="shared" si="12"/>
        <v>0</v>
      </c>
      <c r="M36" s="129">
        <f t="shared" si="12"/>
        <v>0</v>
      </c>
      <c r="N36" s="129">
        <f t="shared" si="12"/>
        <v>0</v>
      </c>
      <c r="O36" s="129">
        <f t="shared" si="12"/>
        <v>0</v>
      </c>
      <c r="P36" s="129">
        <f t="shared" si="12"/>
        <v>0</v>
      </c>
      <c r="Q36" s="128">
        <f t="shared" si="2"/>
        <v>0</v>
      </c>
    </row>
    <row r="37" spans="2:17" ht="27.6" x14ac:dyDescent="0.25">
      <c r="B37" s="77">
        <f>B36+1</f>
        <v>27</v>
      </c>
      <c r="C37" s="94" t="s">
        <v>341</v>
      </c>
      <c r="D37" s="76"/>
      <c r="E37" s="129">
        <f>E15+E17+E23+E24+E30</f>
        <v>0</v>
      </c>
      <c r="F37" s="129">
        <f t="shared" ref="F37:P37" si="13">F15+F17+F23+F24+F30</f>
        <v>0</v>
      </c>
      <c r="G37" s="129">
        <f t="shared" si="13"/>
        <v>0</v>
      </c>
      <c r="H37" s="129">
        <f t="shared" si="13"/>
        <v>0</v>
      </c>
      <c r="I37" s="129">
        <f t="shared" si="13"/>
        <v>0</v>
      </c>
      <c r="J37" s="129">
        <f t="shared" si="13"/>
        <v>0</v>
      </c>
      <c r="K37" s="129">
        <f t="shared" si="13"/>
        <v>0</v>
      </c>
      <c r="L37" s="129">
        <f t="shared" si="13"/>
        <v>0</v>
      </c>
      <c r="M37" s="129">
        <f t="shared" si="13"/>
        <v>0</v>
      </c>
      <c r="N37" s="129">
        <f t="shared" si="13"/>
        <v>0</v>
      </c>
      <c r="O37" s="129">
        <f t="shared" si="13"/>
        <v>0</v>
      </c>
      <c r="P37" s="129">
        <f t="shared" si="13"/>
        <v>0</v>
      </c>
      <c r="Q37" s="128">
        <f t="shared" si="2"/>
        <v>0</v>
      </c>
    </row>
    <row r="38" spans="2:17" x14ac:dyDescent="0.25">
      <c r="B38" s="77">
        <f>B37+1</f>
        <v>28</v>
      </c>
      <c r="C38" s="94" t="s">
        <v>342</v>
      </c>
      <c r="D38" s="76" t="s">
        <v>306</v>
      </c>
      <c r="E38" s="129">
        <f>E37-E36</f>
        <v>0</v>
      </c>
      <c r="F38" s="129">
        <f t="shared" ref="F38:P38" si="14">F37-F36</f>
        <v>0</v>
      </c>
      <c r="G38" s="129">
        <f t="shared" si="14"/>
        <v>0</v>
      </c>
      <c r="H38" s="129">
        <f t="shared" si="14"/>
        <v>0</v>
      </c>
      <c r="I38" s="129">
        <f t="shared" si="14"/>
        <v>0</v>
      </c>
      <c r="J38" s="129">
        <f t="shared" si="14"/>
        <v>0</v>
      </c>
      <c r="K38" s="129">
        <f t="shared" si="14"/>
        <v>0</v>
      </c>
      <c r="L38" s="129">
        <f t="shared" si="14"/>
        <v>0</v>
      </c>
      <c r="M38" s="129">
        <f t="shared" si="14"/>
        <v>0</v>
      </c>
      <c r="N38" s="129">
        <f t="shared" si="14"/>
        <v>0</v>
      </c>
      <c r="O38" s="129">
        <f t="shared" si="14"/>
        <v>0</v>
      </c>
      <c r="P38" s="129">
        <f t="shared" si="14"/>
        <v>0</v>
      </c>
      <c r="Q38" s="128">
        <f t="shared" si="2"/>
        <v>0</v>
      </c>
    </row>
    <row r="39" spans="2:17" x14ac:dyDescent="0.25">
      <c r="B39" s="77">
        <f t="shared" si="10"/>
        <v>29</v>
      </c>
      <c r="C39" s="94" t="s">
        <v>332</v>
      </c>
      <c r="D39" s="76" t="s">
        <v>307</v>
      </c>
      <c r="E39" s="19" t="e">
        <f>E38/E37</f>
        <v>#DIV/0!</v>
      </c>
      <c r="F39" s="19" t="e">
        <f t="shared" ref="F39:P39" si="15">F38/F37</f>
        <v>#DIV/0!</v>
      </c>
      <c r="G39" s="19" t="e">
        <f t="shared" si="15"/>
        <v>#DIV/0!</v>
      </c>
      <c r="H39" s="19" t="e">
        <f t="shared" si="15"/>
        <v>#DIV/0!</v>
      </c>
      <c r="I39" s="19" t="e">
        <f t="shared" si="15"/>
        <v>#DIV/0!</v>
      </c>
      <c r="J39" s="19" t="e">
        <f t="shared" si="15"/>
        <v>#DIV/0!</v>
      </c>
      <c r="K39" s="19" t="e">
        <f t="shared" si="15"/>
        <v>#DIV/0!</v>
      </c>
      <c r="L39" s="19" t="e">
        <f t="shared" si="15"/>
        <v>#DIV/0!</v>
      </c>
      <c r="M39" s="19" t="e">
        <f t="shared" si="15"/>
        <v>#DIV/0!</v>
      </c>
      <c r="N39" s="19" t="e">
        <f t="shared" si="15"/>
        <v>#DIV/0!</v>
      </c>
      <c r="O39" s="19" t="e">
        <f t="shared" si="15"/>
        <v>#DIV/0!</v>
      </c>
      <c r="P39" s="19" t="e">
        <f t="shared" si="15"/>
        <v>#DIV/0!</v>
      </c>
      <c r="Q39" s="128" t="e">
        <f>Q38/Q37</f>
        <v>#DIV/0!</v>
      </c>
    </row>
    <row r="41" spans="2:17" x14ac:dyDescent="0.25">
      <c r="B41" s="445" t="s">
        <v>140</v>
      </c>
      <c r="C41" s="416" t="s">
        <v>18</v>
      </c>
      <c r="D41" s="411" t="s">
        <v>305</v>
      </c>
      <c r="E41" s="421" t="s">
        <v>641</v>
      </c>
      <c r="F41" s="421"/>
      <c r="G41" s="421"/>
      <c r="H41" s="421"/>
      <c r="I41" s="421"/>
      <c r="J41" s="421"/>
      <c r="K41" s="421"/>
      <c r="L41" s="421"/>
      <c r="M41" s="421"/>
      <c r="N41" s="421"/>
      <c r="O41" s="421"/>
      <c r="P41" s="421"/>
      <c r="Q41" s="421"/>
    </row>
    <row r="42" spans="2:17" x14ac:dyDescent="0.25">
      <c r="B42" s="445"/>
      <c r="C42" s="416"/>
      <c r="D42" s="411"/>
      <c r="E42" s="14" t="s">
        <v>110</v>
      </c>
      <c r="F42" s="14" t="s">
        <v>111</v>
      </c>
      <c r="G42" s="14" t="s">
        <v>112</v>
      </c>
      <c r="H42" s="14" t="s">
        <v>113</v>
      </c>
      <c r="I42" s="14" t="s">
        <v>114</v>
      </c>
      <c r="J42" s="14" t="s">
        <v>115</v>
      </c>
      <c r="K42" s="14" t="s">
        <v>116</v>
      </c>
      <c r="L42" s="14" t="s">
        <v>117</v>
      </c>
      <c r="M42" s="14" t="s">
        <v>118</v>
      </c>
      <c r="N42" s="14" t="s">
        <v>119</v>
      </c>
      <c r="O42" s="14" t="s">
        <v>120</v>
      </c>
      <c r="P42" s="14" t="s">
        <v>121</v>
      </c>
      <c r="Q42" s="14" t="s">
        <v>108</v>
      </c>
    </row>
    <row r="43" spans="2:17" x14ac:dyDescent="0.25">
      <c r="B43" s="445"/>
      <c r="C43" s="416"/>
      <c r="D43" s="411"/>
      <c r="E43" s="14" t="s">
        <v>3</v>
      </c>
      <c r="F43" s="14" t="s">
        <v>3</v>
      </c>
      <c r="G43" s="14" t="s">
        <v>3</v>
      </c>
      <c r="H43" s="14" t="s">
        <v>3</v>
      </c>
      <c r="I43" s="14" t="s">
        <v>3</v>
      </c>
      <c r="J43" s="14" t="s">
        <v>3</v>
      </c>
      <c r="K43" s="14" t="s">
        <v>5</v>
      </c>
      <c r="L43" s="14" t="s">
        <v>5</v>
      </c>
      <c r="M43" s="14" t="s">
        <v>5</v>
      </c>
      <c r="N43" s="14" t="s">
        <v>5</v>
      </c>
      <c r="O43" s="14" t="s">
        <v>5</v>
      </c>
      <c r="P43" s="14" t="s">
        <v>5</v>
      </c>
      <c r="Q43" s="14" t="s">
        <v>5</v>
      </c>
    </row>
    <row r="44" spans="2:17" x14ac:dyDescent="0.25">
      <c r="B44" s="77">
        <v>1</v>
      </c>
      <c r="C44" s="89" t="s">
        <v>309</v>
      </c>
      <c r="D44" s="77" t="s">
        <v>306</v>
      </c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28">
        <f>SUM(E44:P44)</f>
        <v>0</v>
      </c>
    </row>
    <row r="45" spans="2:17" x14ac:dyDescent="0.25">
      <c r="B45" s="77">
        <f>B44+1</f>
        <v>2</v>
      </c>
      <c r="C45" s="89" t="s">
        <v>330</v>
      </c>
      <c r="D45" s="77" t="s">
        <v>307</v>
      </c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28">
        <f t="shared" ref="Q45:Q75" si="16">SUM(E45:P45)</f>
        <v>0</v>
      </c>
    </row>
    <row r="46" spans="2:17" x14ac:dyDescent="0.25">
      <c r="B46" s="77">
        <f t="shared" ref="B46:B52" si="17">B45+1</f>
        <v>3</v>
      </c>
      <c r="C46" s="89" t="s">
        <v>330</v>
      </c>
      <c r="D46" s="77" t="s">
        <v>306</v>
      </c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28">
        <f t="shared" si="16"/>
        <v>0</v>
      </c>
    </row>
    <row r="47" spans="2:17" ht="27.6" x14ac:dyDescent="0.25">
      <c r="B47" s="77">
        <f t="shared" si="17"/>
        <v>4</v>
      </c>
      <c r="C47" s="91" t="s">
        <v>312</v>
      </c>
      <c r="D47" s="77" t="s">
        <v>306</v>
      </c>
      <c r="E47" s="129">
        <f>E44-E46</f>
        <v>0</v>
      </c>
      <c r="F47" s="129">
        <f t="shared" ref="F47" si="18">F44-F46</f>
        <v>0</v>
      </c>
      <c r="G47" s="129">
        <f t="shared" ref="G47" si="19">G44-G46</f>
        <v>0</v>
      </c>
      <c r="H47" s="129">
        <f t="shared" ref="H47" si="20">H44-H46</f>
        <v>0</v>
      </c>
      <c r="I47" s="129">
        <f t="shared" ref="I47" si="21">I44-I46</f>
        <v>0</v>
      </c>
      <c r="J47" s="129">
        <f t="shared" ref="J47" si="22">J44-J46</f>
        <v>0</v>
      </c>
      <c r="K47" s="129">
        <f t="shared" ref="K47" si="23">K44-K46</f>
        <v>0</v>
      </c>
      <c r="L47" s="129">
        <f t="shared" ref="L47" si="24">L44-L46</f>
        <v>0</v>
      </c>
      <c r="M47" s="129">
        <f t="shared" ref="M47" si="25">M44-M46</f>
        <v>0</v>
      </c>
      <c r="N47" s="129">
        <f t="shared" ref="N47" si="26">N44-N46</f>
        <v>0</v>
      </c>
      <c r="O47" s="129">
        <f t="shared" ref="O47" si="27">O44-O46</f>
        <v>0</v>
      </c>
      <c r="P47" s="129">
        <f t="shared" ref="P47" si="28">P44-P46</f>
        <v>0</v>
      </c>
      <c r="Q47" s="128">
        <f t="shared" si="16"/>
        <v>0</v>
      </c>
    </row>
    <row r="48" spans="2:17" ht="27.6" x14ac:dyDescent="0.25">
      <c r="B48" s="77">
        <f t="shared" si="17"/>
        <v>5</v>
      </c>
      <c r="C48" s="91" t="s">
        <v>310</v>
      </c>
      <c r="D48" s="77" t="s">
        <v>306</v>
      </c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28">
        <f t="shared" si="16"/>
        <v>0</v>
      </c>
    </row>
    <row r="49" spans="2:17" x14ac:dyDescent="0.25">
      <c r="B49" s="77">
        <f t="shared" si="17"/>
        <v>6</v>
      </c>
      <c r="C49" s="89" t="s">
        <v>311</v>
      </c>
      <c r="D49" s="77" t="s">
        <v>306</v>
      </c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28">
        <f t="shared" si="16"/>
        <v>0</v>
      </c>
    </row>
    <row r="50" spans="2:17" x14ac:dyDescent="0.25">
      <c r="B50" s="77">
        <f t="shared" si="17"/>
        <v>7</v>
      </c>
      <c r="C50" s="89" t="s">
        <v>331</v>
      </c>
      <c r="D50" s="77" t="s">
        <v>307</v>
      </c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28">
        <f t="shared" si="16"/>
        <v>0</v>
      </c>
    </row>
    <row r="51" spans="2:17" x14ac:dyDescent="0.25">
      <c r="B51" s="77">
        <f t="shared" si="17"/>
        <v>8</v>
      </c>
      <c r="C51" s="89" t="s">
        <v>331</v>
      </c>
      <c r="D51" s="77" t="s">
        <v>306</v>
      </c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28">
        <f t="shared" si="16"/>
        <v>0</v>
      </c>
    </row>
    <row r="52" spans="2:17" ht="27.6" x14ac:dyDescent="0.25">
      <c r="B52" s="77">
        <f t="shared" si="17"/>
        <v>9</v>
      </c>
      <c r="C52" s="91" t="s">
        <v>336</v>
      </c>
      <c r="D52" s="77" t="s">
        <v>306</v>
      </c>
      <c r="E52" s="129">
        <f>E47+E48-E49-E51</f>
        <v>0</v>
      </c>
      <c r="F52" s="129">
        <f t="shared" ref="F52" si="29">F47+F48-F49-F51</f>
        <v>0</v>
      </c>
      <c r="G52" s="129">
        <f t="shared" ref="G52" si="30">G47+G48-G49-G51</f>
        <v>0</v>
      </c>
      <c r="H52" s="129">
        <f t="shared" ref="H52" si="31">H47+H48-H49-H51</f>
        <v>0</v>
      </c>
      <c r="I52" s="129">
        <f t="shared" ref="I52" si="32">I47+I48-I49-I51</f>
        <v>0</v>
      </c>
      <c r="J52" s="129">
        <f t="shared" ref="J52" si="33">J47+J48-J49-J51</f>
        <v>0</v>
      </c>
      <c r="K52" s="129">
        <f t="shared" ref="K52" si="34">K47+K48-K49-K51</f>
        <v>0</v>
      </c>
      <c r="L52" s="129">
        <f t="shared" ref="L52" si="35">L47+L48-L49-L51</f>
        <v>0</v>
      </c>
      <c r="M52" s="129">
        <f t="shared" ref="M52" si="36">M47+M48-M49-M51</f>
        <v>0</v>
      </c>
      <c r="N52" s="129">
        <f t="shared" ref="N52" si="37">N47+N48-N49-N51</f>
        <v>0</v>
      </c>
      <c r="O52" s="129">
        <f t="shared" ref="O52" si="38">O47+O48-O49-O51</f>
        <v>0</v>
      </c>
      <c r="P52" s="129">
        <f t="shared" ref="P52" si="39">P47+P48-P49-P51</f>
        <v>0</v>
      </c>
      <c r="Q52" s="128">
        <f t="shared" si="16"/>
        <v>0</v>
      </c>
    </row>
    <row r="53" spans="2:17" x14ac:dyDescent="0.25">
      <c r="B53" s="77"/>
      <c r="C53" s="93" t="s">
        <v>337</v>
      </c>
      <c r="D53" s="77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27"/>
    </row>
    <row r="54" spans="2:17" ht="27.6" x14ac:dyDescent="0.25">
      <c r="B54" s="77">
        <f>B52+1</f>
        <v>10</v>
      </c>
      <c r="C54" s="91" t="s">
        <v>333</v>
      </c>
      <c r="D54" s="77" t="s">
        <v>306</v>
      </c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28">
        <f t="shared" si="16"/>
        <v>0</v>
      </c>
    </row>
    <row r="55" spans="2:17" x14ac:dyDescent="0.25">
      <c r="B55" s="77">
        <f>B54+1</f>
        <v>11</v>
      </c>
      <c r="C55" s="89" t="s">
        <v>313</v>
      </c>
      <c r="D55" s="77" t="s">
        <v>306</v>
      </c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28">
        <f t="shared" si="16"/>
        <v>0</v>
      </c>
    </row>
    <row r="56" spans="2:17" x14ac:dyDescent="0.25">
      <c r="B56" s="77">
        <f>B55+1</f>
        <v>12</v>
      </c>
      <c r="C56" s="89" t="s">
        <v>314</v>
      </c>
      <c r="D56" s="77" t="s">
        <v>307</v>
      </c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28">
        <f t="shared" si="16"/>
        <v>0</v>
      </c>
    </row>
    <row r="57" spans="2:17" x14ac:dyDescent="0.25">
      <c r="B57" s="77">
        <f>B56+1</f>
        <v>13</v>
      </c>
      <c r="C57" s="89" t="s">
        <v>314</v>
      </c>
      <c r="D57" s="77" t="s">
        <v>306</v>
      </c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28">
        <f t="shared" si="16"/>
        <v>0</v>
      </c>
    </row>
    <row r="58" spans="2:17" ht="27.6" x14ac:dyDescent="0.25">
      <c r="B58" s="77">
        <f>B57+1</f>
        <v>14</v>
      </c>
      <c r="C58" s="91" t="s">
        <v>315</v>
      </c>
      <c r="D58" s="77" t="s">
        <v>306</v>
      </c>
      <c r="E58" s="129">
        <f>E52+E54-E55-E57</f>
        <v>0</v>
      </c>
      <c r="F58" s="129">
        <f t="shared" ref="F58" si="40">F52+F54-F55-F57</f>
        <v>0</v>
      </c>
      <c r="G58" s="129">
        <f t="shared" ref="G58" si="41">G52+G54-G55-G57</f>
        <v>0</v>
      </c>
      <c r="H58" s="129">
        <f t="shared" ref="H58" si="42">H52+H54-H55-H57</f>
        <v>0</v>
      </c>
      <c r="I58" s="129">
        <f t="shared" ref="I58" si="43">I52+I54-I55-I57</f>
        <v>0</v>
      </c>
      <c r="J58" s="129">
        <f t="shared" ref="J58" si="44">J52+J54-J55-J57</f>
        <v>0</v>
      </c>
      <c r="K58" s="129">
        <f t="shared" ref="K58" si="45">K52+K54-K55-K57</f>
        <v>0</v>
      </c>
      <c r="L58" s="129">
        <f t="shared" ref="L58" si="46">L52+L54-L55-L57</f>
        <v>0</v>
      </c>
      <c r="M58" s="129">
        <f t="shared" ref="M58" si="47">M52+M54-M55-M57</f>
        <v>0</v>
      </c>
      <c r="N58" s="129">
        <f t="shared" ref="N58" si="48">N52+N54-N55-N57</f>
        <v>0</v>
      </c>
      <c r="O58" s="129">
        <f t="shared" ref="O58" si="49">O52+O54-O55-O57</f>
        <v>0</v>
      </c>
      <c r="P58" s="129">
        <f t="shared" ref="P58" si="50">P52+P54-P55-P57</f>
        <v>0</v>
      </c>
      <c r="Q58" s="128">
        <f t="shared" si="16"/>
        <v>0</v>
      </c>
    </row>
    <row r="59" spans="2:17" x14ac:dyDescent="0.25">
      <c r="B59" s="77"/>
      <c r="C59" s="93" t="s">
        <v>338</v>
      </c>
      <c r="D59" s="77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27"/>
    </row>
    <row r="60" spans="2:17" ht="27.6" x14ac:dyDescent="0.25">
      <c r="B60" s="77">
        <f>B58+1</f>
        <v>15</v>
      </c>
      <c r="C60" s="91" t="s">
        <v>334</v>
      </c>
      <c r="D60" s="77" t="s">
        <v>306</v>
      </c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28">
        <f t="shared" si="16"/>
        <v>0</v>
      </c>
    </row>
    <row r="61" spans="2:17" x14ac:dyDescent="0.25">
      <c r="B61" s="77">
        <f>B60+1</f>
        <v>16</v>
      </c>
      <c r="C61" s="91" t="s">
        <v>318</v>
      </c>
      <c r="D61" s="77" t="s">
        <v>306</v>
      </c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28">
        <f t="shared" si="16"/>
        <v>0</v>
      </c>
    </row>
    <row r="62" spans="2:17" x14ac:dyDescent="0.25">
      <c r="B62" s="77">
        <f>B61+1</f>
        <v>17</v>
      </c>
      <c r="C62" s="89" t="s">
        <v>316</v>
      </c>
      <c r="D62" s="77" t="s">
        <v>306</v>
      </c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28">
        <f t="shared" si="16"/>
        <v>0</v>
      </c>
    </row>
    <row r="63" spans="2:17" x14ac:dyDescent="0.25">
      <c r="B63" s="77">
        <f>B62+1</f>
        <v>18</v>
      </c>
      <c r="C63" s="89" t="s">
        <v>317</v>
      </c>
      <c r="D63" s="77" t="s">
        <v>307</v>
      </c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28">
        <f t="shared" si="16"/>
        <v>0</v>
      </c>
    </row>
    <row r="64" spans="2:17" x14ac:dyDescent="0.25">
      <c r="B64" s="77">
        <f>B63+1</f>
        <v>19</v>
      </c>
      <c r="C64" s="89" t="s">
        <v>317</v>
      </c>
      <c r="D64" s="77" t="s">
        <v>306</v>
      </c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28">
        <f t="shared" si="16"/>
        <v>0</v>
      </c>
    </row>
    <row r="65" spans="2:17" ht="27.6" x14ac:dyDescent="0.25">
      <c r="B65" s="77">
        <f>B64+1</f>
        <v>20</v>
      </c>
      <c r="C65" s="91" t="s">
        <v>319</v>
      </c>
      <c r="D65" s="77" t="s">
        <v>306</v>
      </c>
      <c r="E65" s="129">
        <f>E58+E60+E61-E62-E64</f>
        <v>0</v>
      </c>
      <c r="F65" s="129">
        <f t="shared" ref="F65" si="51">F58+F60+F61-F62-F64</f>
        <v>0</v>
      </c>
      <c r="G65" s="129">
        <f t="shared" ref="G65" si="52">G58+G60+G61-G62-G64</f>
        <v>0</v>
      </c>
      <c r="H65" s="129">
        <f t="shared" ref="H65" si="53">H58+H60+H61-H62-H64</f>
        <v>0</v>
      </c>
      <c r="I65" s="129">
        <f t="shared" ref="I65" si="54">I58+I60+I61-I62-I64</f>
        <v>0</v>
      </c>
      <c r="J65" s="129">
        <f t="shared" ref="J65" si="55">J58+J60+J61-J62-J64</f>
        <v>0</v>
      </c>
      <c r="K65" s="129">
        <f t="shared" ref="K65" si="56">K58+K60+K61-K62-K64</f>
        <v>0</v>
      </c>
      <c r="L65" s="129">
        <f t="shared" ref="L65" si="57">L58+L60+L61-L62-L64</f>
        <v>0</v>
      </c>
      <c r="M65" s="129">
        <f t="shared" ref="M65" si="58">M58+M60+M61-M62-M64</f>
        <v>0</v>
      </c>
      <c r="N65" s="129">
        <f t="shared" ref="N65" si="59">N58+N60+N61-N62-N64</f>
        <v>0</v>
      </c>
      <c r="O65" s="129">
        <f t="shared" ref="O65" si="60">O58+O60+O61-O62-O64</f>
        <v>0</v>
      </c>
      <c r="P65" s="129">
        <f t="shared" ref="P65" si="61">P58+P60+P61-P62-P64</f>
        <v>0</v>
      </c>
      <c r="Q65" s="128">
        <f t="shared" si="16"/>
        <v>0</v>
      </c>
    </row>
    <row r="66" spans="2:17" x14ac:dyDescent="0.25">
      <c r="B66" s="77"/>
      <c r="C66" s="93" t="s">
        <v>339</v>
      </c>
      <c r="D66" s="77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27"/>
    </row>
    <row r="67" spans="2:17" x14ac:dyDescent="0.25">
      <c r="B67" s="77">
        <f>B65+1</f>
        <v>21</v>
      </c>
      <c r="C67" s="91" t="s">
        <v>318</v>
      </c>
      <c r="D67" s="77" t="s">
        <v>306</v>
      </c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28">
        <f t="shared" si="16"/>
        <v>0</v>
      </c>
    </row>
    <row r="68" spans="2:17" x14ac:dyDescent="0.25">
      <c r="B68" s="77">
        <f>B67+1</f>
        <v>22</v>
      </c>
      <c r="C68" s="89" t="s">
        <v>320</v>
      </c>
      <c r="D68" s="77" t="s">
        <v>306</v>
      </c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28">
        <f t="shared" si="16"/>
        <v>0</v>
      </c>
    </row>
    <row r="69" spans="2:17" x14ac:dyDescent="0.25">
      <c r="B69" s="77">
        <f>B68+1</f>
        <v>23</v>
      </c>
      <c r="C69" s="89" t="s">
        <v>321</v>
      </c>
      <c r="D69" s="77" t="s">
        <v>307</v>
      </c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28">
        <f t="shared" si="16"/>
        <v>0</v>
      </c>
    </row>
    <row r="70" spans="2:17" x14ac:dyDescent="0.25">
      <c r="B70" s="77">
        <f>B69+1</f>
        <v>24</v>
      </c>
      <c r="C70" s="89" t="s">
        <v>321</v>
      </c>
      <c r="D70" s="77" t="s">
        <v>306</v>
      </c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28">
        <f t="shared" si="16"/>
        <v>0</v>
      </c>
    </row>
    <row r="71" spans="2:17" x14ac:dyDescent="0.25">
      <c r="B71" s="77"/>
      <c r="C71" s="93" t="s">
        <v>108</v>
      </c>
      <c r="D71" s="77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28">
        <f t="shared" si="16"/>
        <v>0</v>
      </c>
    </row>
    <row r="72" spans="2:17" x14ac:dyDescent="0.25">
      <c r="B72" s="77">
        <f>B70+1</f>
        <v>25</v>
      </c>
      <c r="C72" s="93" t="s">
        <v>335</v>
      </c>
      <c r="D72" s="76" t="s">
        <v>306</v>
      </c>
      <c r="E72" s="129">
        <f>E44+E48+E54+E60+E61+E67</f>
        <v>0</v>
      </c>
      <c r="F72" s="129">
        <f t="shared" ref="F72:P72" si="62">F44+F48+F54+F60+F61+F67</f>
        <v>0</v>
      </c>
      <c r="G72" s="129">
        <f t="shared" si="62"/>
        <v>0</v>
      </c>
      <c r="H72" s="129">
        <f t="shared" si="62"/>
        <v>0</v>
      </c>
      <c r="I72" s="129">
        <f t="shared" si="62"/>
        <v>0</v>
      </c>
      <c r="J72" s="129">
        <f t="shared" si="62"/>
        <v>0</v>
      </c>
      <c r="K72" s="129">
        <f t="shared" si="62"/>
        <v>0</v>
      </c>
      <c r="L72" s="129">
        <f t="shared" si="62"/>
        <v>0</v>
      </c>
      <c r="M72" s="129">
        <f t="shared" si="62"/>
        <v>0</v>
      </c>
      <c r="N72" s="129">
        <f t="shared" si="62"/>
        <v>0</v>
      </c>
      <c r="O72" s="129">
        <f t="shared" si="62"/>
        <v>0</v>
      </c>
      <c r="P72" s="129">
        <f t="shared" si="62"/>
        <v>0</v>
      </c>
      <c r="Q72" s="128">
        <f t="shared" si="16"/>
        <v>0</v>
      </c>
    </row>
    <row r="73" spans="2:17" x14ac:dyDescent="0.25">
      <c r="B73" s="77">
        <f>B72+1</f>
        <v>26</v>
      </c>
      <c r="C73" s="93" t="s">
        <v>340</v>
      </c>
      <c r="D73" s="76" t="s">
        <v>306</v>
      </c>
      <c r="E73" s="129">
        <f>E49+E55+E62+E68</f>
        <v>0</v>
      </c>
      <c r="F73" s="129">
        <f t="shared" ref="F73:P73" si="63">F49+F55+F62+F68</f>
        <v>0</v>
      </c>
      <c r="G73" s="129">
        <f t="shared" si="63"/>
        <v>0</v>
      </c>
      <c r="H73" s="129">
        <f t="shared" si="63"/>
        <v>0</v>
      </c>
      <c r="I73" s="129">
        <f t="shared" si="63"/>
        <v>0</v>
      </c>
      <c r="J73" s="129">
        <f t="shared" si="63"/>
        <v>0</v>
      </c>
      <c r="K73" s="129">
        <f t="shared" si="63"/>
        <v>0</v>
      </c>
      <c r="L73" s="129">
        <f t="shared" si="63"/>
        <v>0</v>
      </c>
      <c r="M73" s="129">
        <f t="shared" si="63"/>
        <v>0</v>
      </c>
      <c r="N73" s="129">
        <f t="shared" si="63"/>
        <v>0</v>
      </c>
      <c r="O73" s="129">
        <f t="shared" si="63"/>
        <v>0</v>
      </c>
      <c r="P73" s="129">
        <f t="shared" si="63"/>
        <v>0</v>
      </c>
      <c r="Q73" s="128">
        <f t="shared" si="16"/>
        <v>0</v>
      </c>
    </row>
    <row r="74" spans="2:17" ht="27.6" x14ac:dyDescent="0.25">
      <c r="B74" s="77">
        <f>B73+1</f>
        <v>27</v>
      </c>
      <c r="C74" s="94" t="s">
        <v>341</v>
      </c>
      <c r="D74" s="76"/>
      <c r="E74" s="129">
        <f>E52+E54+E60+E61+E67</f>
        <v>0</v>
      </c>
      <c r="F74" s="129">
        <f t="shared" ref="F74:P74" si="64">F52+F54+F60+F61+F67</f>
        <v>0</v>
      </c>
      <c r="G74" s="129">
        <f t="shared" si="64"/>
        <v>0</v>
      </c>
      <c r="H74" s="129">
        <f t="shared" si="64"/>
        <v>0</v>
      </c>
      <c r="I74" s="129">
        <f t="shared" si="64"/>
        <v>0</v>
      </c>
      <c r="J74" s="129">
        <f t="shared" si="64"/>
        <v>0</v>
      </c>
      <c r="K74" s="129">
        <f t="shared" si="64"/>
        <v>0</v>
      </c>
      <c r="L74" s="129">
        <f t="shared" si="64"/>
        <v>0</v>
      </c>
      <c r="M74" s="129">
        <f t="shared" si="64"/>
        <v>0</v>
      </c>
      <c r="N74" s="129">
        <f t="shared" si="64"/>
        <v>0</v>
      </c>
      <c r="O74" s="129">
        <f t="shared" si="64"/>
        <v>0</v>
      </c>
      <c r="P74" s="129">
        <f t="shared" si="64"/>
        <v>0</v>
      </c>
      <c r="Q74" s="128">
        <f t="shared" si="16"/>
        <v>0</v>
      </c>
    </row>
    <row r="75" spans="2:17" x14ac:dyDescent="0.25">
      <c r="B75" s="77">
        <f>B74+1</f>
        <v>28</v>
      </c>
      <c r="C75" s="94" t="s">
        <v>342</v>
      </c>
      <c r="D75" s="76" t="s">
        <v>306</v>
      </c>
      <c r="E75" s="129">
        <f>E74-E73</f>
        <v>0</v>
      </c>
      <c r="F75" s="129">
        <f t="shared" ref="F75" si="65">F74-F73</f>
        <v>0</v>
      </c>
      <c r="G75" s="129">
        <f t="shared" ref="G75" si="66">G74-G73</f>
        <v>0</v>
      </c>
      <c r="H75" s="129">
        <f t="shared" ref="H75" si="67">H74-H73</f>
        <v>0</v>
      </c>
      <c r="I75" s="129">
        <f t="shared" ref="I75" si="68">I74-I73</f>
        <v>0</v>
      </c>
      <c r="J75" s="129">
        <f t="shared" ref="J75" si="69">J74-J73</f>
        <v>0</v>
      </c>
      <c r="K75" s="129">
        <f t="shared" ref="K75" si="70">K74-K73</f>
        <v>0</v>
      </c>
      <c r="L75" s="129">
        <f t="shared" ref="L75" si="71">L74-L73</f>
        <v>0</v>
      </c>
      <c r="M75" s="129">
        <f t="shared" ref="M75" si="72">M74-M73</f>
        <v>0</v>
      </c>
      <c r="N75" s="129">
        <f t="shared" ref="N75" si="73">N74-N73</f>
        <v>0</v>
      </c>
      <c r="O75" s="129">
        <f t="shared" ref="O75" si="74">O74-O73</f>
        <v>0</v>
      </c>
      <c r="P75" s="129">
        <f t="shared" ref="P75" si="75">P74-P73</f>
        <v>0</v>
      </c>
      <c r="Q75" s="128">
        <f t="shared" si="16"/>
        <v>0</v>
      </c>
    </row>
    <row r="76" spans="2:17" x14ac:dyDescent="0.25">
      <c r="B76" s="77">
        <f>B75+1</f>
        <v>29</v>
      </c>
      <c r="C76" s="94" t="s">
        <v>332</v>
      </c>
      <c r="D76" s="76" t="s">
        <v>307</v>
      </c>
      <c r="E76" s="19" t="e">
        <f>E75/E74</f>
        <v>#DIV/0!</v>
      </c>
      <c r="F76" s="19" t="e">
        <f t="shared" ref="F76" si="76">F75/F74</f>
        <v>#DIV/0!</v>
      </c>
      <c r="G76" s="19" t="e">
        <f t="shared" ref="G76" si="77">G75/G74</f>
        <v>#DIV/0!</v>
      </c>
      <c r="H76" s="19" t="e">
        <f t="shared" ref="H76" si="78">H75/H74</f>
        <v>#DIV/0!</v>
      </c>
      <c r="I76" s="19" t="e">
        <f t="shared" ref="I76" si="79">I75/I74</f>
        <v>#DIV/0!</v>
      </c>
      <c r="J76" s="19" t="e">
        <f t="shared" ref="J76" si="80">J75/J74</f>
        <v>#DIV/0!</v>
      </c>
      <c r="K76" s="19" t="e">
        <f t="shared" ref="K76" si="81">K75/K74</f>
        <v>#DIV/0!</v>
      </c>
      <c r="L76" s="19" t="e">
        <f t="shared" ref="L76" si="82">L75/L74</f>
        <v>#DIV/0!</v>
      </c>
      <c r="M76" s="19" t="e">
        <f t="shared" ref="M76" si="83">M75/M74</f>
        <v>#DIV/0!</v>
      </c>
      <c r="N76" s="19" t="e">
        <f t="shared" ref="N76" si="84">N75/N74</f>
        <v>#DIV/0!</v>
      </c>
      <c r="O76" s="19" t="e">
        <f t="shared" ref="O76" si="85">O75/O74</f>
        <v>#DIV/0!</v>
      </c>
      <c r="P76" s="19" t="e">
        <f t="shared" ref="P76" si="86">P75/P74</f>
        <v>#DIV/0!</v>
      </c>
      <c r="Q76" s="128" t="e">
        <f>Q75/Q74</f>
        <v>#DIV/0!</v>
      </c>
    </row>
    <row r="78" spans="2:17" x14ac:dyDescent="0.25">
      <c r="B78" s="445" t="s">
        <v>140</v>
      </c>
      <c r="C78" s="416" t="s">
        <v>18</v>
      </c>
      <c r="D78" s="411" t="s">
        <v>305</v>
      </c>
      <c r="E78" s="421" t="s">
        <v>322</v>
      </c>
      <c r="F78" s="421"/>
      <c r="G78" s="421"/>
      <c r="H78" s="421"/>
      <c r="I78" s="421"/>
      <c r="J78" s="421"/>
      <c r="K78" s="421"/>
      <c r="L78" s="421"/>
      <c r="M78" s="421"/>
      <c r="N78" s="421"/>
      <c r="O78" s="421"/>
      <c r="P78" s="421"/>
      <c r="Q78" s="421"/>
    </row>
    <row r="79" spans="2:17" x14ac:dyDescent="0.25">
      <c r="B79" s="445"/>
      <c r="C79" s="416"/>
      <c r="D79" s="411"/>
      <c r="E79" s="14" t="s">
        <v>110</v>
      </c>
      <c r="F79" s="14" t="s">
        <v>111</v>
      </c>
      <c r="G79" s="14" t="s">
        <v>112</v>
      </c>
      <c r="H79" s="14" t="s">
        <v>113</v>
      </c>
      <c r="I79" s="14" t="s">
        <v>114</v>
      </c>
      <c r="J79" s="14" t="s">
        <v>115</v>
      </c>
      <c r="K79" s="14" t="s">
        <v>116</v>
      </c>
      <c r="L79" s="14" t="s">
        <v>117</v>
      </c>
      <c r="M79" s="14" t="s">
        <v>118</v>
      </c>
      <c r="N79" s="14" t="s">
        <v>119</v>
      </c>
      <c r="O79" s="14" t="s">
        <v>120</v>
      </c>
      <c r="P79" s="14" t="s">
        <v>121</v>
      </c>
      <c r="Q79" s="14" t="s">
        <v>108</v>
      </c>
    </row>
    <row r="80" spans="2:17" x14ac:dyDescent="0.25">
      <c r="B80" s="77">
        <v>1</v>
      </c>
      <c r="C80" s="89" t="s">
        <v>309</v>
      </c>
      <c r="D80" s="77" t="s">
        <v>306</v>
      </c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28">
        <f>SUM(E80:P80)</f>
        <v>0</v>
      </c>
    </row>
    <row r="81" spans="2:17" x14ac:dyDescent="0.25">
      <c r="B81" s="77">
        <f>B80+1</f>
        <v>2</v>
      </c>
      <c r="C81" s="89" t="s">
        <v>330</v>
      </c>
      <c r="D81" s="77" t="s">
        <v>307</v>
      </c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28">
        <f t="shared" ref="Q81:Q111" si="87">SUM(E81:P81)</f>
        <v>0</v>
      </c>
    </row>
    <row r="82" spans="2:17" x14ac:dyDescent="0.25">
      <c r="B82" s="77">
        <f t="shared" ref="B82:B88" si="88">B81+1</f>
        <v>3</v>
      </c>
      <c r="C82" s="89" t="s">
        <v>330</v>
      </c>
      <c r="D82" s="77" t="s">
        <v>306</v>
      </c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28">
        <f t="shared" si="87"/>
        <v>0</v>
      </c>
    </row>
    <row r="83" spans="2:17" ht="27.6" x14ac:dyDescent="0.25">
      <c r="B83" s="77">
        <f t="shared" si="88"/>
        <v>4</v>
      </c>
      <c r="C83" s="91" t="s">
        <v>312</v>
      </c>
      <c r="D83" s="77" t="s">
        <v>306</v>
      </c>
      <c r="E83" s="129">
        <f>E80-E82</f>
        <v>0</v>
      </c>
      <c r="F83" s="129">
        <f t="shared" ref="F83" si="89">F80-F82</f>
        <v>0</v>
      </c>
      <c r="G83" s="129">
        <f t="shared" ref="G83" si="90">G80-G82</f>
        <v>0</v>
      </c>
      <c r="H83" s="129">
        <f t="shared" ref="H83" si="91">H80-H82</f>
        <v>0</v>
      </c>
      <c r="I83" s="129">
        <f t="shared" ref="I83" si="92">I80-I82</f>
        <v>0</v>
      </c>
      <c r="J83" s="129">
        <f t="shared" ref="J83" si="93">J80-J82</f>
        <v>0</v>
      </c>
      <c r="K83" s="129">
        <f t="shared" ref="K83" si="94">K80-K82</f>
        <v>0</v>
      </c>
      <c r="L83" s="129">
        <f t="shared" ref="L83" si="95">L80-L82</f>
        <v>0</v>
      </c>
      <c r="M83" s="129">
        <f t="shared" ref="M83" si="96">M80-M82</f>
        <v>0</v>
      </c>
      <c r="N83" s="129">
        <f t="shared" ref="N83" si="97">N80-N82</f>
        <v>0</v>
      </c>
      <c r="O83" s="129">
        <f t="shared" ref="O83" si="98">O80-O82</f>
        <v>0</v>
      </c>
      <c r="P83" s="129">
        <f t="shared" ref="P83" si="99">P80-P82</f>
        <v>0</v>
      </c>
      <c r="Q83" s="128">
        <f t="shared" si="87"/>
        <v>0</v>
      </c>
    </row>
    <row r="84" spans="2:17" ht="27.6" x14ac:dyDescent="0.25">
      <c r="B84" s="77">
        <f t="shared" si="88"/>
        <v>5</v>
      </c>
      <c r="C84" s="91" t="s">
        <v>310</v>
      </c>
      <c r="D84" s="77" t="s">
        <v>306</v>
      </c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28">
        <f t="shared" si="87"/>
        <v>0</v>
      </c>
    </row>
    <row r="85" spans="2:17" x14ac:dyDescent="0.25">
      <c r="B85" s="77">
        <f t="shared" si="88"/>
        <v>6</v>
      </c>
      <c r="C85" s="89" t="s">
        <v>311</v>
      </c>
      <c r="D85" s="77" t="s">
        <v>306</v>
      </c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28">
        <f t="shared" si="87"/>
        <v>0</v>
      </c>
    </row>
    <row r="86" spans="2:17" x14ac:dyDescent="0.25">
      <c r="B86" s="77">
        <f t="shared" si="88"/>
        <v>7</v>
      </c>
      <c r="C86" s="89" t="s">
        <v>331</v>
      </c>
      <c r="D86" s="77" t="s">
        <v>307</v>
      </c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28">
        <f t="shared" si="87"/>
        <v>0</v>
      </c>
    </row>
    <row r="87" spans="2:17" x14ac:dyDescent="0.25">
      <c r="B87" s="77">
        <f t="shared" si="88"/>
        <v>8</v>
      </c>
      <c r="C87" s="89" t="s">
        <v>331</v>
      </c>
      <c r="D87" s="77" t="s">
        <v>306</v>
      </c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28">
        <f t="shared" si="87"/>
        <v>0</v>
      </c>
    </row>
    <row r="88" spans="2:17" ht="27.6" x14ac:dyDescent="0.25">
      <c r="B88" s="77">
        <f t="shared" si="88"/>
        <v>9</v>
      </c>
      <c r="C88" s="91" t="s">
        <v>336</v>
      </c>
      <c r="D88" s="77" t="s">
        <v>306</v>
      </c>
      <c r="E88" s="129">
        <f>E83+E84-E85-E87</f>
        <v>0</v>
      </c>
      <c r="F88" s="129">
        <f t="shared" ref="F88" si="100">F83+F84-F85-F87</f>
        <v>0</v>
      </c>
      <c r="G88" s="129">
        <f t="shared" ref="G88" si="101">G83+G84-G85-G87</f>
        <v>0</v>
      </c>
      <c r="H88" s="129">
        <f t="shared" ref="H88" si="102">H83+H84-H85-H87</f>
        <v>0</v>
      </c>
      <c r="I88" s="129">
        <f t="shared" ref="I88" si="103">I83+I84-I85-I87</f>
        <v>0</v>
      </c>
      <c r="J88" s="129">
        <f t="shared" ref="J88" si="104">J83+J84-J85-J87</f>
        <v>0</v>
      </c>
      <c r="K88" s="129">
        <f t="shared" ref="K88" si="105">K83+K84-K85-K87</f>
        <v>0</v>
      </c>
      <c r="L88" s="129">
        <f t="shared" ref="L88" si="106">L83+L84-L85-L87</f>
        <v>0</v>
      </c>
      <c r="M88" s="129">
        <f t="shared" ref="M88" si="107">M83+M84-M85-M87</f>
        <v>0</v>
      </c>
      <c r="N88" s="129">
        <f t="shared" ref="N88" si="108">N83+N84-N85-N87</f>
        <v>0</v>
      </c>
      <c r="O88" s="129">
        <f t="shared" ref="O88" si="109">O83+O84-O85-O87</f>
        <v>0</v>
      </c>
      <c r="P88" s="129">
        <f t="shared" ref="P88" si="110">P83+P84-P85-P87</f>
        <v>0</v>
      </c>
      <c r="Q88" s="128">
        <f t="shared" si="87"/>
        <v>0</v>
      </c>
    </row>
    <row r="89" spans="2:17" x14ac:dyDescent="0.25">
      <c r="B89" s="77"/>
      <c r="C89" s="93" t="s">
        <v>337</v>
      </c>
      <c r="D89" s="77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27"/>
    </row>
    <row r="90" spans="2:17" ht="27.6" x14ac:dyDescent="0.25">
      <c r="B90" s="77">
        <f>B88+1</f>
        <v>10</v>
      </c>
      <c r="C90" s="91" t="s">
        <v>333</v>
      </c>
      <c r="D90" s="77" t="s">
        <v>306</v>
      </c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28">
        <f t="shared" si="87"/>
        <v>0</v>
      </c>
    </row>
    <row r="91" spans="2:17" x14ac:dyDescent="0.25">
      <c r="B91" s="77">
        <f>B90+1</f>
        <v>11</v>
      </c>
      <c r="C91" s="89" t="s">
        <v>313</v>
      </c>
      <c r="D91" s="77" t="s">
        <v>306</v>
      </c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28">
        <f t="shared" si="87"/>
        <v>0</v>
      </c>
    </row>
    <row r="92" spans="2:17" x14ac:dyDescent="0.25">
      <c r="B92" s="77">
        <f>B91+1</f>
        <v>12</v>
      </c>
      <c r="C92" s="89" t="s">
        <v>314</v>
      </c>
      <c r="D92" s="77" t="s">
        <v>307</v>
      </c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28">
        <f t="shared" si="87"/>
        <v>0</v>
      </c>
    </row>
    <row r="93" spans="2:17" x14ac:dyDescent="0.25">
      <c r="B93" s="77">
        <f>B92+1</f>
        <v>13</v>
      </c>
      <c r="C93" s="89" t="s">
        <v>314</v>
      </c>
      <c r="D93" s="77" t="s">
        <v>306</v>
      </c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28">
        <f t="shared" si="87"/>
        <v>0</v>
      </c>
    </row>
    <row r="94" spans="2:17" ht="27.6" x14ac:dyDescent="0.25">
      <c r="B94" s="77">
        <f>B93+1</f>
        <v>14</v>
      </c>
      <c r="C94" s="91" t="s">
        <v>315</v>
      </c>
      <c r="D94" s="77" t="s">
        <v>306</v>
      </c>
      <c r="E94" s="129">
        <f>E88+E90-E91-E93</f>
        <v>0</v>
      </c>
      <c r="F94" s="129">
        <f t="shared" ref="F94" si="111">F88+F90-F91-F93</f>
        <v>0</v>
      </c>
      <c r="G94" s="129">
        <f t="shared" ref="G94" si="112">G88+G90-G91-G93</f>
        <v>0</v>
      </c>
      <c r="H94" s="129">
        <f t="shared" ref="H94" si="113">H88+H90-H91-H93</f>
        <v>0</v>
      </c>
      <c r="I94" s="129">
        <f t="shared" ref="I94" si="114">I88+I90-I91-I93</f>
        <v>0</v>
      </c>
      <c r="J94" s="129">
        <f t="shared" ref="J94" si="115">J88+J90-J91-J93</f>
        <v>0</v>
      </c>
      <c r="K94" s="129">
        <f t="shared" ref="K94" si="116">K88+K90-K91-K93</f>
        <v>0</v>
      </c>
      <c r="L94" s="129">
        <f t="shared" ref="L94" si="117">L88+L90-L91-L93</f>
        <v>0</v>
      </c>
      <c r="M94" s="129">
        <f t="shared" ref="M94" si="118">M88+M90-M91-M93</f>
        <v>0</v>
      </c>
      <c r="N94" s="129">
        <f t="shared" ref="N94" si="119">N88+N90-N91-N93</f>
        <v>0</v>
      </c>
      <c r="O94" s="129">
        <f t="shared" ref="O94" si="120">O88+O90-O91-O93</f>
        <v>0</v>
      </c>
      <c r="P94" s="129">
        <f t="shared" ref="P94" si="121">P88+P90-P91-P93</f>
        <v>0</v>
      </c>
      <c r="Q94" s="128">
        <f t="shared" si="87"/>
        <v>0</v>
      </c>
    </row>
    <row r="95" spans="2:17" x14ac:dyDescent="0.25">
      <c r="B95" s="77"/>
      <c r="C95" s="93" t="s">
        <v>338</v>
      </c>
      <c r="D95" s="77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27"/>
    </row>
    <row r="96" spans="2:17" ht="27.6" x14ac:dyDescent="0.25">
      <c r="B96" s="77">
        <f>B94+1</f>
        <v>15</v>
      </c>
      <c r="C96" s="91" t="s">
        <v>334</v>
      </c>
      <c r="D96" s="77" t="s">
        <v>306</v>
      </c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28">
        <f t="shared" si="87"/>
        <v>0</v>
      </c>
    </row>
    <row r="97" spans="2:17" x14ac:dyDescent="0.25">
      <c r="B97" s="77">
        <f>B96+1</f>
        <v>16</v>
      </c>
      <c r="C97" s="91" t="s">
        <v>318</v>
      </c>
      <c r="D97" s="77" t="s">
        <v>306</v>
      </c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28">
        <f t="shared" si="87"/>
        <v>0</v>
      </c>
    </row>
    <row r="98" spans="2:17" x14ac:dyDescent="0.25">
      <c r="B98" s="77">
        <f>B97+1</f>
        <v>17</v>
      </c>
      <c r="C98" s="89" t="s">
        <v>316</v>
      </c>
      <c r="D98" s="77" t="s">
        <v>306</v>
      </c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28">
        <f t="shared" si="87"/>
        <v>0</v>
      </c>
    </row>
    <row r="99" spans="2:17" x14ac:dyDescent="0.25">
      <c r="B99" s="77">
        <f>B98+1</f>
        <v>18</v>
      </c>
      <c r="C99" s="89" t="s">
        <v>317</v>
      </c>
      <c r="D99" s="77" t="s">
        <v>307</v>
      </c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28">
        <f t="shared" si="87"/>
        <v>0</v>
      </c>
    </row>
    <row r="100" spans="2:17" x14ac:dyDescent="0.25">
      <c r="B100" s="77">
        <f>B99+1</f>
        <v>19</v>
      </c>
      <c r="C100" s="89" t="s">
        <v>317</v>
      </c>
      <c r="D100" s="77" t="s">
        <v>306</v>
      </c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28">
        <f t="shared" si="87"/>
        <v>0</v>
      </c>
    </row>
    <row r="101" spans="2:17" ht="27.6" x14ac:dyDescent="0.25">
      <c r="B101" s="77">
        <f>B100+1</f>
        <v>20</v>
      </c>
      <c r="C101" s="91" t="s">
        <v>319</v>
      </c>
      <c r="D101" s="77" t="s">
        <v>306</v>
      </c>
      <c r="E101" s="129">
        <f>E94+E96+E97-E98-E100</f>
        <v>0</v>
      </c>
      <c r="F101" s="129">
        <f t="shared" ref="F101" si="122">F94+F96+F97-F98-F100</f>
        <v>0</v>
      </c>
      <c r="G101" s="129">
        <f t="shared" ref="G101" si="123">G94+G96+G97-G98-G100</f>
        <v>0</v>
      </c>
      <c r="H101" s="129">
        <f t="shared" ref="H101" si="124">H94+H96+H97-H98-H100</f>
        <v>0</v>
      </c>
      <c r="I101" s="129">
        <f t="shared" ref="I101" si="125">I94+I96+I97-I98-I100</f>
        <v>0</v>
      </c>
      <c r="J101" s="129">
        <f t="shared" ref="J101" si="126">J94+J96+J97-J98-J100</f>
        <v>0</v>
      </c>
      <c r="K101" s="129">
        <f t="shared" ref="K101" si="127">K94+K96+K97-K98-K100</f>
        <v>0</v>
      </c>
      <c r="L101" s="129">
        <f t="shared" ref="L101" si="128">L94+L96+L97-L98-L100</f>
        <v>0</v>
      </c>
      <c r="M101" s="129">
        <f t="shared" ref="M101" si="129">M94+M96+M97-M98-M100</f>
        <v>0</v>
      </c>
      <c r="N101" s="129">
        <f t="shared" ref="N101" si="130">N94+N96+N97-N98-N100</f>
        <v>0</v>
      </c>
      <c r="O101" s="129">
        <f t="shared" ref="O101" si="131">O94+O96+O97-O98-O100</f>
        <v>0</v>
      </c>
      <c r="P101" s="129">
        <f t="shared" ref="P101" si="132">P94+P96+P97-P98-P100</f>
        <v>0</v>
      </c>
      <c r="Q101" s="128">
        <f t="shared" si="87"/>
        <v>0</v>
      </c>
    </row>
    <row r="102" spans="2:17" x14ac:dyDescent="0.25">
      <c r="B102" s="77"/>
      <c r="C102" s="93" t="s">
        <v>339</v>
      </c>
      <c r="D102" s="77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27"/>
    </row>
    <row r="103" spans="2:17" x14ac:dyDescent="0.25">
      <c r="B103" s="77">
        <f>B101+1</f>
        <v>21</v>
      </c>
      <c r="C103" s="91" t="s">
        <v>318</v>
      </c>
      <c r="D103" s="77" t="s">
        <v>306</v>
      </c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28">
        <f t="shared" si="87"/>
        <v>0</v>
      </c>
    </row>
    <row r="104" spans="2:17" x14ac:dyDescent="0.25">
      <c r="B104" s="77">
        <f>B103+1</f>
        <v>22</v>
      </c>
      <c r="C104" s="89" t="s">
        <v>320</v>
      </c>
      <c r="D104" s="77" t="s">
        <v>306</v>
      </c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28">
        <f t="shared" si="87"/>
        <v>0</v>
      </c>
    </row>
    <row r="105" spans="2:17" x14ac:dyDescent="0.25">
      <c r="B105" s="77">
        <f>B104+1</f>
        <v>23</v>
      </c>
      <c r="C105" s="89" t="s">
        <v>321</v>
      </c>
      <c r="D105" s="77" t="s">
        <v>307</v>
      </c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28">
        <f t="shared" si="87"/>
        <v>0</v>
      </c>
    </row>
    <row r="106" spans="2:17" x14ac:dyDescent="0.25">
      <c r="B106" s="77">
        <f>B105+1</f>
        <v>24</v>
      </c>
      <c r="C106" s="89" t="s">
        <v>321</v>
      </c>
      <c r="D106" s="77" t="s">
        <v>306</v>
      </c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28">
        <f t="shared" si="87"/>
        <v>0</v>
      </c>
    </row>
    <row r="107" spans="2:17" x14ac:dyDescent="0.25">
      <c r="B107" s="77"/>
      <c r="C107" s="93" t="s">
        <v>108</v>
      </c>
      <c r="D107" s="77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28">
        <f t="shared" si="87"/>
        <v>0</v>
      </c>
    </row>
    <row r="108" spans="2:17" x14ac:dyDescent="0.25">
      <c r="B108" s="77">
        <f>B106+1</f>
        <v>25</v>
      </c>
      <c r="C108" s="93" t="s">
        <v>335</v>
      </c>
      <c r="D108" s="76" t="s">
        <v>306</v>
      </c>
      <c r="E108" s="129">
        <f>E80+E84+E90+E96+E97+E103</f>
        <v>0</v>
      </c>
      <c r="F108" s="129">
        <f t="shared" ref="F108:P108" si="133">F80+F84+F90+F96+F97+F103</f>
        <v>0</v>
      </c>
      <c r="G108" s="129">
        <f t="shared" si="133"/>
        <v>0</v>
      </c>
      <c r="H108" s="129">
        <f t="shared" si="133"/>
        <v>0</v>
      </c>
      <c r="I108" s="129">
        <f t="shared" si="133"/>
        <v>0</v>
      </c>
      <c r="J108" s="129">
        <f t="shared" si="133"/>
        <v>0</v>
      </c>
      <c r="K108" s="129">
        <f t="shared" si="133"/>
        <v>0</v>
      </c>
      <c r="L108" s="129">
        <f t="shared" si="133"/>
        <v>0</v>
      </c>
      <c r="M108" s="129">
        <f t="shared" si="133"/>
        <v>0</v>
      </c>
      <c r="N108" s="129">
        <f t="shared" si="133"/>
        <v>0</v>
      </c>
      <c r="O108" s="129">
        <f t="shared" si="133"/>
        <v>0</v>
      </c>
      <c r="P108" s="129">
        <f t="shared" si="133"/>
        <v>0</v>
      </c>
      <c r="Q108" s="128">
        <f t="shared" si="87"/>
        <v>0</v>
      </c>
    </row>
    <row r="109" spans="2:17" x14ac:dyDescent="0.25">
      <c r="B109" s="77">
        <f>B108+1</f>
        <v>26</v>
      </c>
      <c r="C109" s="93" t="s">
        <v>340</v>
      </c>
      <c r="D109" s="76" t="s">
        <v>306</v>
      </c>
      <c r="E109" s="129">
        <f>E85+E91+E98+E104</f>
        <v>0</v>
      </c>
      <c r="F109" s="129">
        <f t="shared" ref="F109:P109" si="134">F85+F91+F98+F104</f>
        <v>0</v>
      </c>
      <c r="G109" s="129">
        <f t="shared" si="134"/>
        <v>0</v>
      </c>
      <c r="H109" s="129">
        <f t="shared" si="134"/>
        <v>0</v>
      </c>
      <c r="I109" s="129">
        <f t="shared" si="134"/>
        <v>0</v>
      </c>
      <c r="J109" s="129">
        <f t="shared" si="134"/>
        <v>0</v>
      </c>
      <c r="K109" s="129">
        <f t="shared" si="134"/>
        <v>0</v>
      </c>
      <c r="L109" s="129">
        <f t="shared" si="134"/>
        <v>0</v>
      </c>
      <c r="M109" s="129">
        <f t="shared" si="134"/>
        <v>0</v>
      </c>
      <c r="N109" s="129">
        <f t="shared" si="134"/>
        <v>0</v>
      </c>
      <c r="O109" s="129">
        <f t="shared" si="134"/>
        <v>0</v>
      </c>
      <c r="P109" s="129">
        <f t="shared" si="134"/>
        <v>0</v>
      </c>
      <c r="Q109" s="128">
        <f t="shared" si="87"/>
        <v>0</v>
      </c>
    </row>
    <row r="110" spans="2:17" ht="27.6" x14ac:dyDescent="0.25">
      <c r="B110" s="77">
        <f>B109+1</f>
        <v>27</v>
      </c>
      <c r="C110" s="94" t="s">
        <v>341</v>
      </c>
      <c r="D110" s="76"/>
      <c r="E110" s="129">
        <f>E88+E90+E96+E97+E103</f>
        <v>0</v>
      </c>
      <c r="F110" s="129">
        <f t="shared" ref="F110:P110" si="135">F88+F90+F96+F97+F103</f>
        <v>0</v>
      </c>
      <c r="G110" s="129">
        <f t="shared" si="135"/>
        <v>0</v>
      </c>
      <c r="H110" s="129">
        <f t="shared" si="135"/>
        <v>0</v>
      </c>
      <c r="I110" s="129">
        <f t="shared" si="135"/>
        <v>0</v>
      </c>
      <c r="J110" s="129">
        <f t="shared" si="135"/>
        <v>0</v>
      </c>
      <c r="K110" s="129">
        <f t="shared" si="135"/>
        <v>0</v>
      </c>
      <c r="L110" s="129">
        <f t="shared" si="135"/>
        <v>0</v>
      </c>
      <c r="M110" s="129">
        <f t="shared" si="135"/>
        <v>0</v>
      </c>
      <c r="N110" s="129">
        <f t="shared" si="135"/>
        <v>0</v>
      </c>
      <c r="O110" s="129">
        <f t="shared" si="135"/>
        <v>0</v>
      </c>
      <c r="P110" s="129">
        <f t="shared" si="135"/>
        <v>0</v>
      </c>
      <c r="Q110" s="128">
        <f t="shared" si="87"/>
        <v>0</v>
      </c>
    </row>
    <row r="111" spans="2:17" x14ac:dyDescent="0.25">
      <c r="B111" s="77">
        <f>B110+1</f>
        <v>28</v>
      </c>
      <c r="C111" s="94" t="s">
        <v>342</v>
      </c>
      <c r="D111" s="76" t="s">
        <v>306</v>
      </c>
      <c r="E111" s="129">
        <f>E110-E109</f>
        <v>0</v>
      </c>
      <c r="F111" s="129">
        <f t="shared" ref="F111" si="136">F110-F109</f>
        <v>0</v>
      </c>
      <c r="G111" s="129">
        <f t="shared" ref="G111" si="137">G110-G109</f>
        <v>0</v>
      </c>
      <c r="H111" s="129">
        <f t="shared" ref="H111" si="138">H110-H109</f>
        <v>0</v>
      </c>
      <c r="I111" s="129">
        <f t="shared" ref="I111" si="139">I110-I109</f>
        <v>0</v>
      </c>
      <c r="J111" s="129">
        <f t="shared" ref="J111" si="140">J110-J109</f>
        <v>0</v>
      </c>
      <c r="K111" s="129">
        <f t="shared" ref="K111" si="141">K110-K109</f>
        <v>0</v>
      </c>
      <c r="L111" s="129">
        <f t="shared" ref="L111" si="142">L110-L109</f>
        <v>0</v>
      </c>
      <c r="M111" s="129">
        <f t="shared" ref="M111" si="143">M110-M109</f>
        <v>0</v>
      </c>
      <c r="N111" s="129">
        <f t="shared" ref="N111" si="144">N110-N109</f>
        <v>0</v>
      </c>
      <c r="O111" s="129">
        <f t="shared" ref="O111" si="145">O110-O109</f>
        <v>0</v>
      </c>
      <c r="P111" s="129">
        <f t="shared" ref="P111" si="146">P110-P109</f>
        <v>0</v>
      </c>
      <c r="Q111" s="128">
        <f t="shared" si="87"/>
        <v>0</v>
      </c>
    </row>
    <row r="112" spans="2:17" x14ac:dyDescent="0.25">
      <c r="B112" s="77">
        <f>B111+1</f>
        <v>29</v>
      </c>
      <c r="C112" s="94" t="s">
        <v>332</v>
      </c>
      <c r="D112" s="76" t="s">
        <v>307</v>
      </c>
      <c r="E112" s="19" t="e">
        <f>E111/E110</f>
        <v>#DIV/0!</v>
      </c>
      <c r="F112" s="19" t="e">
        <f t="shared" ref="F112" si="147">F111/F110</f>
        <v>#DIV/0!</v>
      </c>
      <c r="G112" s="19" t="e">
        <f t="shared" ref="G112" si="148">G111/G110</f>
        <v>#DIV/0!</v>
      </c>
      <c r="H112" s="19" t="e">
        <f t="shared" ref="H112" si="149">H111/H110</f>
        <v>#DIV/0!</v>
      </c>
      <c r="I112" s="19" t="e">
        <f t="shared" ref="I112" si="150">I111/I110</f>
        <v>#DIV/0!</v>
      </c>
      <c r="J112" s="19" t="e">
        <f t="shared" ref="J112" si="151">J111/J110</f>
        <v>#DIV/0!</v>
      </c>
      <c r="K112" s="19" t="e">
        <f t="shared" ref="K112" si="152">K111/K110</f>
        <v>#DIV/0!</v>
      </c>
      <c r="L112" s="19" t="e">
        <f t="shared" ref="L112" si="153">L111/L110</f>
        <v>#DIV/0!</v>
      </c>
      <c r="M112" s="19" t="e">
        <f t="shared" ref="M112" si="154">M111/M110</f>
        <v>#DIV/0!</v>
      </c>
      <c r="N112" s="19" t="e">
        <f t="shared" ref="N112" si="155">N111/N110</f>
        <v>#DIV/0!</v>
      </c>
      <c r="O112" s="19" t="e">
        <f t="shared" ref="O112" si="156">O111/O110</f>
        <v>#DIV/0!</v>
      </c>
      <c r="P112" s="19" t="e">
        <f t="shared" ref="P112" si="157">P111/P110</f>
        <v>#DIV/0!</v>
      </c>
      <c r="Q112" s="128" t="e">
        <f>Q111/Q110</f>
        <v>#DIV/0!</v>
      </c>
    </row>
    <row r="114" spans="2:17" x14ac:dyDescent="0.25">
      <c r="B114" s="445" t="s">
        <v>140</v>
      </c>
      <c r="C114" s="416" t="s">
        <v>18</v>
      </c>
      <c r="D114" s="411" t="s">
        <v>305</v>
      </c>
      <c r="E114" s="421" t="s">
        <v>323</v>
      </c>
      <c r="F114" s="421"/>
      <c r="G114" s="421"/>
      <c r="H114" s="421"/>
      <c r="I114" s="421"/>
      <c r="J114" s="421"/>
      <c r="K114" s="421"/>
      <c r="L114" s="421"/>
      <c r="M114" s="421"/>
      <c r="N114" s="421"/>
      <c r="O114" s="421"/>
      <c r="P114" s="421"/>
      <c r="Q114" s="421"/>
    </row>
    <row r="115" spans="2:17" x14ac:dyDescent="0.25">
      <c r="B115" s="445"/>
      <c r="C115" s="416"/>
      <c r="D115" s="411"/>
      <c r="E115" s="14" t="s">
        <v>110</v>
      </c>
      <c r="F115" s="14" t="s">
        <v>111</v>
      </c>
      <c r="G115" s="14" t="s">
        <v>112</v>
      </c>
      <c r="H115" s="14" t="s">
        <v>113</v>
      </c>
      <c r="I115" s="14" t="s">
        <v>114</v>
      </c>
      <c r="J115" s="14" t="s">
        <v>115</v>
      </c>
      <c r="K115" s="14" t="s">
        <v>116</v>
      </c>
      <c r="L115" s="14" t="s">
        <v>117</v>
      </c>
      <c r="M115" s="14" t="s">
        <v>118</v>
      </c>
      <c r="N115" s="14" t="s">
        <v>119</v>
      </c>
      <c r="O115" s="14" t="s">
        <v>120</v>
      </c>
      <c r="P115" s="14" t="s">
        <v>121</v>
      </c>
      <c r="Q115" s="14" t="s">
        <v>108</v>
      </c>
    </row>
    <row r="116" spans="2:17" x14ac:dyDescent="0.25">
      <c r="B116" s="77">
        <v>1</v>
      </c>
      <c r="C116" s="89" t="s">
        <v>309</v>
      </c>
      <c r="D116" s="77" t="s">
        <v>306</v>
      </c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28">
        <f>SUM(E116:P116)</f>
        <v>0</v>
      </c>
    </row>
    <row r="117" spans="2:17" x14ac:dyDescent="0.25">
      <c r="B117" s="77">
        <f>B116+1</f>
        <v>2</v>
      </c>
      <c r="C117" s="89" t="s">
        <v>330</v>
      </c>
      <c r="D117" s="77" t="s">
        <v>307</v>
      </c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28">
        <f t="shared" ref="Q117:Q147" si="158">SUM(E117:P117)</f>
        <v>0</v>
      </c>
    </row>
    <row r="118" spans="2:17" x14ac:dyDescent="0.25">
      <c r="B118" s="77">
        <f t="shared" ref="B118:B124" si="159">B117+1</f>
        <v>3</v>
      </c>
      <c r="C118" s="89" t="s">
        <v>330</v>
      </c>
      <c r="D118" s="77" t="s">
        <v>306</v>
      </c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28">
        <f t="shared" si="158"/>
        <v>0</v>
      </c>
    </row>
    <row r="119" spans="2:17" ht="27.6" x14ac:dyDescent="0.25">
      <c r="B119" s="77">
        <f t="shared" si="159"/>
        <v>4</v>
      </c>
      <c r="C119" s="91" t="s">
        <v>312</v>
      </c>
      <c r="D119" s="77" t="s">
        <v>306</v>
      </c>
      <c r="E119" s="129">
        <f>E116-E118</f>
        <v>0</v>
      </c>
      <c r="F119" s="129">
        <f t="shared" ref="F119" si="160">F116-F118</f>
        <v>0</v>
      </c>
      <c r="G119" s="129">
        <f t="shared" ref="G119" si="161">G116-G118</f>
        <v>0</v>
      </c>
      <c r="H119" s="129">
        <f t="shared" ref="H119" si="162">H116-H118</f>
        <v>0</v>
      </c>
      <c r="I119" s="129">
        <f t="shared" ref="I119" si="163">I116-I118</f>
        <v>0</v>
      </c>
      <c r="J119" s="129">
        <f t="shared" ref="J119" si="164">J116-J118</f>
        <v>0</v>
      </c>
      <c r="K119" s="129">
        <f t="shared" ref="K119" si="165">K116-K118</f>
        <v>0</v>
      </c>
      <c r="L119" s="129">
        <f t="shared" ref="L119" si="166">L116-L118</f>
        <v>0</v>
      </c>
      <c r="M119" s="129">
        <f t="shared" ref="M119" si="167">M116-M118</f>
        <v>0</v>
      </c>
      <c r="N119" s="129">
        <f t="shared" ref="N119" si="168">N116-N118</f>
        <v>0</v>
      </c>
      <c r="O119" s="129">
        <f t="shared" ref="O119" si="169">O116-O118</f>
        <v>0</v>
      </c>
      <c r="P119" s="129">
        <f t="shared" ref="P119" si="170">P116-P118</f>
        <v>0</v>
      </c>
      <c r="Q119" s="128">
        <f t="shared" si="158"/>
        <v>0</v>
      </c>
    </row>
    <row r="120" spans="2:17" ht="27.6" x14ac:dyDescent="0.25">
      <c r="B120" s="77">
        <f t="shared" si="159"/>
        <v>5</v>
      </c>
      <c r="C120" s="91" t="s">
        <v>310</v>
      </c>
      <c r="D120" s="77" t="s">
        <v>306</v>
      </c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28">
        <f t="shared" si="158"/>
        <v>0</v>
      </c>
    </row>
    <row r="121" spans="2:17" x14ac:dyDescent="0.25">
      <c r="B121" s="77">
        <f t="shared" si="159"/>
        <v>6</v>
      </c>
      <c r="C121" s="89" t="s">
        <v>311</v>
      </c>
      <c r="D121" s="77" t="s">
        <v>306</v>
      </c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28">
        <f t="shared" si="158"/>
        <v>0</v>
      </c>
    </row>
    <row r="122" spans="2:17" x14ac:dyDescent="0.25">
      <c r="B122" s="77">
        <f t="shared" si="159"/>
        <v>7</v>
      </c>
      <c r="C122" s="89" t="s">
        <v>331</v>
      </c>
      <c r="D122" s="77" t="s">
        <v>307</v>
      </c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28">
        <f t="shared" si="158"/>
        <v>0</v>
      </c>
    </row>
    <row r="123" spans="2:17" x14ac:dyDescent="0.25">
      <c r="B123" s="77">
        <f t="shared" si="159"/>
        <v>8</v>
      </c>
      <c r="C123" s="89" t="s">
        <v>331</v>
      </c>
      <c r="D123" s="77" t="s">
        <v>306</v>
      </c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28">
        <f t="shared" si="158"/>
        <v>0</v>
      </c>
    </row>
    <row r="124" spans="2:17" ht="27.6" x14ac:dyDescent="0.25">
      <c r="B124" s="77">
        <f t="shared" si="159"/>
        <v>9</v>
      </c>
      <c r="C124" s="91" t="s">
        <v>336</v>
      </c>
      <c r="D124" s="77" t="s">
        <v>306</v>
      </c>
      <c r="E124" s="129">
        <f>E119+E120-E121-E123</f>
        <v>0</v>
      </c>
      <c r="F124" s="129">
        <f t="shared" ref="F124" si="171">F119+F120-F121-F123</f>
        <v>0</v>
      </c>
      <c r="G124" s="129">
        <f t="shared" ref="G124" si="172">G119+G120-G121-G123</f>
        <v>0</v>
      </c>
      <c r="H124" s="129">
        <f t="shared" ref="H124" si="173">H119+H120-H121-H123</f>
        <v>0</v>
      </c>
      <c r="I124" s="129">
        <f t="shared" ref="I124" si="174">I119+I120-I121-I123</f>
        <v>0</v>
      </c>
      <c r="J124" s="129">
        <f t="shared" ref="J124" si="175">J119+J120-J121-J123</f>
        <v>0</v>
      </c>
      <c r="K124" s="129">
        <f t="shared" ref="K124" si="176">K119+K120-K121-K123</f>
        <v>0</v>
      </c>
      <c r="L124" s="129">
        <f t="shared" ref="L124" si="177">L119+L120-L121-L123</f>
        <v>0</v>
      </c>
      <c r="M124" s="129">
        <f t="shared" ref="M124" si="178">M119+M120-M121-M123</f>
        <v>0</v>
      </c>
      <c r="N124" s="129">
        <f t="shared" ref="N124" si="179">N119+N120-N121-N123</f>
        <v>0</v>
      </c>
      <c r="O124" s="129">
        <f t="shared" ref="O124" si="180">O119+O120-O121-O123</f>
        <v>0</v>
      </c>
      <c r="P124" s="129">
        <f t="shared" ref="P124" si="181">P119+P120-P121-P123</f>
        <v>0</v>
      </c>
      <c r="Q124" s="128">
        <f t="shared" si="158"/>
        <v>0</v>
      </c>
    </row>
    <row r="125" spans="2:17" x14ac:dyDescent="0.25">
      <c r="B125" s="77"/>
      <c r="C125" s="93" t="s">
        <v>337</v>
      </c>
      <c r="D125" s="77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27"/>
    </row>
    <row r="126" spans="2:17" ht="27.6" x14ac:dyDescent="0.25">
      <c r="B126" s="77">
        <f>B124+1</f>
        <v>10</v>
      </c>
      <c r="C126" s="91" t="s">
        <v>333</v>
      </c>
      <c r="D126" s="77" t="s">
        <v>306</v>
      </c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28">
        <f t="shared" si="158"/>
        <v>0</v>
      </c>
    </row>
    <row r="127" spans="2:17" x14ac:dyDescent="0.25">
      <c r="B127" s="77">
        <f>B126+1</f>
        <v>11</v>
      </c>
      <c r="C127" s="89" t="s">
        <v>313</v>
      </c>
      <c r="D127" s="77" t="s">
        <v>306</v>
      </c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28">
        <f t="shared" si="158"/>
        <v>0</v>
      </c>
    </row>
    <row r="128" spans="2:17" x14ac:dyDescent="0.25">
      <c r="B128" s="77">
        <f>B127+1</f>
        <v>12</v>
      </c>
      <c r="C128" s="89" t="s">
        <v>314</v>
      </c>
      <c r="D128" s="77" t="s">
        <v>307</v>
      </c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28">
        <f t="shared" si="158"/>
        <v>0</v>
      </c>
    </row>
    <row r="129" spans="2:17" x14ac:dyDescent="0.25">
      <c r="B129" s="77">
        <f>B128+1</f>
        <v>13</v>
      </c>
      <c r="C129" s="89" t="s">
        <v>314</v>
      </c>
      <c r="D129" s="77" t="s">
        <v>306</v>
      </c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28">
        <f t="shared" si="158"/>
        <v>0</v>
      </c>
    </row>
    <row r="130" spans="2:17" ht="27.6" x14ac:dyDescent="0.25">
      <c r="B130" s="77">
        <f>B129+1</f>
        <v>14</v>
      </c>
      <c r="C130" s="91" t="s">
        <v>315</v>
      </c>
      <c r="D130" s="77" t="s">
        <v>306</v>
      </c>
      <c r="E130" s="129">
        <f>E124+E126-E127-E129</f>
        <v>0</v>
      </c>
      <c r="F130" s="129">
        <f t="shared" ref="F130" si="182">F124+F126-F127-F129</f>
        <v>0</v>
      </c>
      <c r="G130" s="129">
        <f t="shared" ref="G130" si="183">G124+G126-G127-G129</f>
        <v>0</v>
      </c>
      <c r="H130" s="129">
        <f t="shared" ref="H130" si="184">H124+H126-H127-H129</f>
        <v>0</v>
      </c>
      <c r="I130" s="129">
        <f t="shared" ref="I130" si="185">I124+I126-I127-I129</f>
        <v>0</v>
      </c>
      <c r="J130" s="129">
        <f t="shared" ref="J130" si="186">J124+J126-J127-J129</f>
        <v>0</v>
      </c>
      <c r="K130" s="129">
        <f t="shared" ref="K130" si="187">K124+K126-K127-K129</f>
        <v>0</v>
      </c>
      <c r="L130" s="129">
        <f t="shared" ref="L130" si="188">L124+L126-L127-L129</f>
        <v>0</v>
      </c>
      <c r="M130" s="129">
        <f t="shared" ref="M130" si="189">M124+M126-M127-M129</f>
        <v>0</v>
      </c>
      <c r="N130" s="129">
        <f t="shared" ref="N130" si="190">N124+N126-N127-N129</f>
        <v>0</v>
      </c>
      <c r="O130" s="129">
        <f t="shared" ref="O130" si="191">O124+O126-O127-O129</f>
        <v>0</v>
      </c>
      <c r="P130" s="129">
        <f t="shared" ref="P130" si="192">P124+P126-P127-P129</f>
        <v>0</v>
      </c>
      <c r="Q130" s="128">
        <f t="shared" si="158"/>
        <v>0</v>
      </c>
    </row>
    <row r="131" spans="2:17" x14ac:dyDescent="0.25">
      <c r="B131" s="77"/>
      <c r="C131" s="93" t="s">
        <v>338</v>
      </c>
      <c r="D131" s="77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27"/>
    </row>
    <row r="132" spans="2:17" ht="27.6" x14ac:dyDescent="0.25">
      <c r="B132" s="77">
        <f>B130+1</f>
        <v>15</v>
      </c>
      <c r="C132" s="91" t="s">
        <v>334</v>
      </c>
      <c r="D132" s="77" t="s">
        <v>306</v>
      </c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28">
        <f t="shared" si="158"/>
        <v>0</v>
      </c>
    </row>
    <row r="133" spans="2:17" x14ac:dyDescent="0.25">
      <c r="B133" s="77">
        <f>B132+1</f>
        <v>16</v>
      </c>
      <c r="C133" s="91" t="s">
        <v>318</v>
      </c>
      <c r="D133" s="77" t="s">
        <v>306</v>
      </c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28">
        <f t="shared" si="158"/>
        <v>0</v>
      </c>
    </row>
    <row r="134" spans="2:17" x14ac:dyDescent="0.25">
      <c r="B134" s="77">
        <f>B133+1</f>
        <v>17</v>
      </c>
      <c r="C134" s="89" t="s">
        <v>316</v>
      </c>
      <c r="D134" s="77" t="s">
        <v>306</v>
      </c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28">
        <f t="shared" si="158"/>
        <v>0</v>
      </c>
    </row>
    <row r="135" spans="2:17" x14ac:dyDescent="0.25">
      <c r="B135" s="77">
        <f>B134+1</f>
        <v>18</v>
      </c>
      <c r="C135" s="89" t="s">
        <v>317</v>
      </c>
      <c r="D135" s="77" t="s">
        <v>307</v>
      </c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28">
        <f t="shared" si="158"/>
        <v>0</v>
      </c>
    </row>
    <row r="136" spans="2:17" x14ac:dyDescent="0.25">
      <c r="B136" s="77">
        <f>B135+1</f>
        <v>19</v>
      </c>
      <c r="C136" s="89" t="s">
        <v>317</v>
      </c>
      <c r="D136" s="77" t="s">
        <v>306</v>
      </c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28">
        <f t="shared" si="158"/>
        <v>0</v>
      </c>
    </row>
    <row r="137" spans="2:17" ht="27.6" x14ac:dyDescent="0.25">
      <c r="B137" s="77">
        <f>B136+1</f>
        <v>20</v>
      </c>
      <c r="C137" s="91" t="s">
        <v>319</v>
      </c>
      <c r="D137" s="77" t="s">
        <v>306</v>
      </c>
      <c r="E137" s="129">
        <f>E130+E132+E133-E134-E136</f>
        <v>0</v>
      </c>
      <c r="F137" s="129">
        <f t="shared" ref="F137" si="193">F130+F132+F133-F134-F136</f>
        <v>0</v>
      </c>
      <c r="G137" s="129">
        <f t="shared" ref="G137" si="194">G130+G132+G133-G134-G136</f>
        <v>0</v>
      </c>
      <c r="H137" s="129">
        <f t="shared" ref="H137" si="195">H130+H132+H133-H134-H136</f>
        <v>0</v>
      </c>
      <c r="I137" s="129">
        <f t="shared" ref="I137" si="196">I130+I132+I133-I134-I136</f>
        <v>0</v>
      </c>
      <c r="J137" s="129">
        <f t="shared" ref="J137" si="197">J130+J132+J133-J134-J136</f>
        <v>0</v>
      </c>
      <c r="K137" s="129">
        <f t="shared" ref="K137" si="198">K130+K132+K133-K134-K136</f>
        <v>0</v>
      </c>
      <c r="L137" s="129">
        <f t="shared" ref="L137" si="199">L130+L132+L133-L134-L136</f>
        <v>0</v>
      </c>
      <c r="M137" s="129">
        <f t="shared" ref="M137" si="200">M130+M132+M133-M134-M136</f>
        <v>0</v>
      </c>
      <c r="N137" s="129">
        <f t="shared" ref="N137" si="201">N130+N132+N133-N134-N136</f>
        <v>0</v>
      </c>
      <c r="O137" s="129">
        <f t="shared" ref="O137" si="202">O130+O132+O133-O134-O136</f>
        <v>0</v>
      </c>
      <c r="P137" s="129">
        <f t="shared" ref="P137" si="203">P130+P132+P133-P134-P136</f>
        <v>0</v>
      </c>
      <c r="Q137" s="128">
        <f t="shared" si="158"/>
        <v>0</v>
      </c>
    </row>
    <row r="138" spans="2:17" x14ac:dyDescent="0.25">
      <c r="B138" s="77"/>
      <c r="C138" s="93" t="s">
        <v>339</v>
      </c>
      <c r="D138" s="77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27"/>
    </row>
    <row r="139" spans="2:17" x14ac:dyDescent="0.25">
      <c r="B139" s="77">
        <f>B137+1</f>
        <v>21</v>
      </c>
      <c r="C139" s="91" t="s">
        <v>318</v>
      </c>
      <c r="D139" s="77" t="s">
        <v>306</v>
      </c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28">
        <f t="shared" si="158"/>
        <v>0</v>
      </c>
    </row>
    <row r="140" spans="2:17" x14ac:dyDescent="0.25">
      <c r="B140" s="77">
        <f>B139+1</f>
        <v>22</v>
      </c>
      <c r="C140" s="89" t="s">
        <v>320</v>
      </c>
      <c r="D140" s="77" t="s">
        <v>306</v>
      </c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28">
        <f t="shared" si="158"/>
        <v>0</v>
      </c>
    </row>
    <row r="141" spans="2:17" x14ac:dyDescent="0.25">
      <c r="B141" s="77">
        <f>B140+1</f>
        <v>23</v>
      </c>
      <c r="C141" s="89" t="s">
        <v>321</v>
      </c>
      <c r="D141" s="77" t="s">
        <v>307</v>
      </c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28">
        <f t="shared" si="158"/>
        <v>0</v>
      </c>
    </row>
    <row r="142" spans="2:17" x14ac:dyDescent="0.25">
      <c r="B142" s="77">
        <f>B141+1</f>
        <v>24</v>
      </c>
      <c r="C142" s="89" t="s">
        <v>321</v>
      </c>
      <c r="D142" s="77" t="s">
        <v>306</v>
      </c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28">
        <f t="shared" si="158"/>
        <v>0</v>
      </c>
    </row>
    <row r="143" spans="2:17" x14ac:dyDescent="0.25">
      <c r="B143" s="77"/>
      <c r="C143" s="93" t="s">
        <v>108</v>
      </c>
      <c r="D143" s="77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28">
        <f t="shared" si="158"/>
        <v>0</v>
      </c>
    </row>
    <row r="144" spans="2:17" x14ac:dyDescent="0.25">
      <c r="B144" s="77">
        <f>B142+1</f>
        <v>25</v>
      </c>
      <c r="C144" s="93" t="s">
        <v>335</v>
      </c>
      <c r="D144" s="76" t="s">
        <v>306</v>
      </c>
      <c r="E144" s="129">
        <f>E116+E120+E126+E132+E133+E139</f>
        <v>0</v>
      </c>
      <c r="F144" s="129">
        <f t="shared" ref="F144:P144" si="204">F116+F120+F126+F132+F133+F139</f>
        <v>0</v>
      </c>
      <c r="G144" s="129">
        <f t="shared" si="204"/>
        <v>0</v>
      </c>
      <c r="H144" s="129">
        <f t="shared" si="204"/>
        <v>0</v>
      </c>
      <c r="I144" s="129">
        <f t="shared" si="204"/>
        <v>0</v>
      </c>
      <c r="J144" s="129">
        <f t="shared" si="204"/>
        <v>0</v>
      </c>
      <c r="K144" s="129">
        <f t="shared" si="204"/>
        <v>0</v>
      </c>
      <c r="L144" s="129">
        <f t="shared" si="204"/>
        <v>0</v>
      </c>
      <c r="M144" s="129">
        <f t="shared" si="204"/>
        <v>0</v>
      </c>
      <c r="N144" s="129">
        <f t="shared" si="204"/>
        <v>0</v>
      </c>
      <c r="O144" s="129">
        <f t="shared" si="204"/>
        <v>0</v>
      </c>
      <c r="P144" s="129">
        <f t="shared" si="204"/>
        <v>0</v>
      </c>
      <c r="Q144" s="128">
        <f t="shared" si="158"/>
        <v>0</v>
      </c>
    </row>
    <row r="145" spans="2:17" x14ac:dyDescent="0.25">
      <c r="B145" s="77">
        <f>B144+1</f>
        <v>26</v>
      </c>
      <c r="C145" s="93" t="s">
        <v>340</v>
      </c>
      <c r="D145" s="76" t="s">
        <v>306</v>
      </c>
      <c r="E145" s="129">
        <f>E121+E127+E134+E140</f>
        <v>0</v>
      </c>
      <c r="F145" s="129">
        <f t="shared" ref="F145:P145" si="205">F121+F127+F134+F140</f>
        <v>0</v>
      </c>
      <c r="G145" s="129">
        <f t="shared" si="205"/>
        <v>0</v>
      </c>
      <c r="H145" s="129">
        <f t="shared" si="205"/>
        <v>0</v>
      </c>
      <c r="I145" s="129">
        <f t="shared" si="205"/>
        <v>0</v>
      </c>
      <c r="J145" s="129">
        <f t="shared" si="205"/>
        <v>0</v>
      </c>
      <c r="K145" s="129">
        <f t="shared" si="205"/>
        <v>0</v>
      </c>
      <c r="L145" s="129">
        <f t="shared" si="205"/>
        <v>0</v>
      </c>
      <c r="M145" s="129">
        <f t="shared" si="205"/>
        <v>0</v>
      </c>
      <c r="N145" s="129">
        <f t="shared" si="205"/>
        <v>0</v>
      </c>
      <c r="O145" s="129">
        <f t="shared" si="205"/>
        <v>0</v>
      </c>
      <c r="P145" s="129">
        <f t="shared" si="205"/>
        <v>0</v>
      </c>
      <c r="Q145" s="128">
        <f t="shared" si="158"/>
        <v>0</v>
      </c>
    </row>
    <row r="146" spans="2:17" ht="27.6" x14ac:dyDescent="0.25">
      <c r="B146" s="77">
        <f>B145+1</f>
        <v>27</v>
      </c>
      <c r="C146" s="94" t="s">
        <v>341</v>
      </c>
      <c r="D146" s="76"/>
      <c r="E146" s="129">
        <f>E124+E126+E132+E133+E139</f>
        <v>0</v>
      </c>
      <c r="F146" s="129">
        <f t="shared" ref="F146:P146" si="206">F124+F126+F132+F133+F139</f>
        <v>0</v>
      </c>
      <c r="G146" s="129">
        <f t="shared" si="206"/>
        <v>0</v>
      </c>
      <c r="H146" s="129">
        <f t="shared" si="206"/>
        <v>0</v>
      </c>
      <c r="I146" s="129">
        <f t="shared" si="206"/>
        <v>0</v>
      </c>
      <c r="J146" s="129">
        <f t="shared" si="206"/>
        <v>0</v>
      </c>
      <c r="K146" s="129">
        <f t="shared" si="206"/>
        <v>0</v>
      </c>
      <c r="L146" s="129">
        <f t="shared" si="206"/>
        <v>0</v>
      </c>
      <c r="M146" s="129">
        <f t="shared" si="206"/>
        <v>0</v>
      </c>
      <c r="N146" s="129">
        <f t="shared" si="206"/>
        <v>0</v>
      </c>
      <c r="O146" s="129">
        <f t="shared" si="206"/>
        <v>0</v>
      </c>
      <c r="P146" s="129">
        <f t="shared" si="206"/>
        <v>0</v>
      </c>
      <c r="Q146" s="128">
        <f t="shared" si="158"/>
        <v>0</v>
      </c>
    </row>
    <row r="147" spans="2:17" x14ac:dyDescent="0.25">
      <c r="B147" s="77">
        <f>B146+1</f>
        <v>28</v>
      </c>
      <c r="C147" s="94" t="s">
        <v>342</v>
      </c>
      <c r="D147" s="76" t="s">
        <v>306</v>
      </c>
      <c r="E147" s="129">
        <f>E146-E145</f>
        <v>0</v>
      </c>
      <c r="F147" s="129">
        <f t="shared" ref="F147" si="207">F146-F145</f>
        <v>0</v>
      </c>
      <c r="G147" s="129">
        <f t="shared" ref="G147" si="208">G146-G145</f>
        <v>0</v>
      </c>
      <c r="H147" s="129">
        <f t="shared" ref="H147" si="209">H146-H145</f>
        <v>0</v>
      </c>
      <c r="I147" s="129">
        <f t="shared" ref="I147" si="210">I146-I145</f>
        <v>0</v>
      </c>
      <c r="J147" s="129">
        <f t="shared" ref="J147" si="211">J146-J145</f>
        <v>0</v>
      </c>
      <c r="K147" s="129">
        <f t="shared" ref="K147" si="212">K146-K145</f>
        <v>0</v>
      </c>
      <c r="L147" s="129">
        <f t="shared" ref="L147" si="213">L146-L145</f>
        <v>0</v>
      </c>
      <c r="M147" s="129">
        <f t="shared" ref="M147" si="214">M146-M145</f>
        <v>0</v>
      </c>
      <c r="N147" s="129">
        <f t="shared" ref="N147" si="215">N146-N145</f>
        <v>0</v>
      </c>
      <c r="O147" s="129">
        <f t="shared" ref="O147" si="216">O146-O145</f>
        <v>0</v>
      </c>
      <c r="P147" s="129">
        <f t="shared" ref="P147" si="217">P146-P145</f>
        <v>0</v>
      </c>
      <c r="Q147" s="128">
        <f t="shared" si="158"/>
        <v>0</v>
      </c>
    </row>
    <row r="148" spans="2:17" x14ac:dyDescent="0.25">
      <c r="B148" s="77">
        <f>B147+1</f>
        <v>29</v>
      </c>
      <c r="C148" s="94" t="s">
        <v>332</v>
      </c>
      <c r="D148" s="76" t="s">
        <v>307</v>
      </c>
      <c r="E148" s="19" t="e">
        <f>E147/E146</f>
        <v>#DIV/0!</v>
      </c>
      <c r="F148" s="19" t="e">
        <f t="shared" ref="F148" si="218">F147/F146</f>
        <v>#DIV/0!</v>
      </c>
      <c r="G148" s="19" t="e">
        <f t="shared" ref="G148" si="219">G147/G146</f>
        <v>#DIV/0!</v>
      </c>
      <c r="H148" s="19" t="e">
        <f t="shared" ref="H148" si="220">H147/H146</f>
        <v>#DIV/0!</v>
      </c>
      <c r="I148" s="19" t="e">
        <f t="shared" ref="I148" si="221">I147/I146</f>
        <v>#DIV/0!</v>
      </c>
      <c r="J148" s="19" t="e">
        <f t="shared" ref="J148" si="222">J147/J146</f>
        <v>#DIV/0!</v>
      </c>
      <c r="K148" s="19" t="e">
        <f t="shared" ref="K148" si="223">K147/K146</f>
        <v>#DIV/0!</v>
      </c>
      <c r="L148" s="19" t="e">
        <f t="shared" ref="L148" si="224">L147/L146</f>
        <v>#DIV/0!</v>
      </c>
      <c r="M148" s="19" t="e">
        <f t="shared" ref="M148" si="225">M147/M146</f>
        <v>#DIV/0!</v>
      </c>
      <c r="N148" s="19" t="e">
        <f t="shared" ref="N148" si="226">N147/N146</f>
        <v>#DIV/0!</v>
      </c>
      <c r="O148" s="19" t="e">
        <f t="shared" ref="O148" si="227">O147/O146</f>
        <v>#DIV/0!</v>
      </c>
      <c r="P148" s="19" t="e">
        <f t="shared" ref="P148" si="228">P147/P146</f>
        <v>#DIV/0!</v>
      </c>
      <c r="Q148" s="128" t="e">
        <f>Q147/Q146</f>
        <v>#DIV/0!</v>
      </c>
    </row>
    <row r="150" spans="2:17" x14ac:dyDescent="0.25">
      <c r="B150" s="445" t="s">
        <v>140</v>
      </c>
      <c r="C150" s="416" t="s">
        <v>18</v>
      </c>
      <c r="D150" s="411" t="s">
        <v>305</v>
      </c>
      <c r="E150" s="421" t="s">
        <v>324</v>
      </c>
      <c r="F150" s="421"/>
      <c r="G150" s="421"/>
      <c r="H150" s="421"/>
      <c r="I150" s="421"/>
      <c r="J150" s="421"/>
      <c r="K150" s="421"/>
      <c r="L150" s="421"/>
      <c r="M150" s="421"/>
      <c r="N150" s="421"/>
      <c r="O150" s="421"/>
      <c r="P150" s="421"/>
      <c r="Q150" s="421"/>
    </row>
    <row r="151" spans="2:17" x14ac:dyDescent="0.25">
      <c r="B151" s="445"/>
      <c r="C151" s="416"/>
      <c r="D151" s="411"/>
      <c r="E151" s="14" t="s">
        <v>110</v>
      </c>
      <c r="F151" s="14" t="s">
        <v>111</v>
      </c>
      <c r="G151" s="14" t="s">
        <v>112</v>
      </c>
      <c r="H151" s="14" t="s">
        <v>113</v>
      </c>
      <c r="I151" s="14" t="s">
        <v>114</v>
      </c>
      <c r="J151" s="14" t="s">
        <v>115</v>
      </c>
      <c r="K151" s="14" t="s">
        <v>116</v>
      </c>
      <c r="L151" s="14" t="s">
        <v>117</v>
      </c>
      <c r="M151" s="14" t="s">
        <v>118</v>
      </c>
      <c r="N151" s="14" t="s">
        <v>119</v>
      </c>
      <c r="O151" s="14" t="s">
        <v>120</v>
      </c>
      <c r="P151" s="14" t="s">
        <v>121</v>
      </c>
      <c r="Q151" s="14" t="s">
        <v>108</v>
      </c>
    </row>
    <row r="152" spans="2:17" x14ac:dyDescent="0.25">
      <c r="B152" s="77">
        <v>1</v>
      </c>
      <c r="C152" s="89" t="s">
        <v>309</v>
      </c>
      <c r="D152" s="77" t="s">
        <v>306</v>
      </c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28">
        <f>SUM(E152:P152)</f>
        <v>0</v>
      </c>
    </row>
    <row r="153" spans="2:17" x14ac:dyDescent="0.25">
      <c r="B153" s="77">
        <f>B152+1</f>
        <v>2</v>
      </c>
      <c r="C153" s="89" t="s">
        <v>330</v>
      </c>
      <c r="D153" s="77" t="s">
        <v>307</v>
      </c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28">
        <f t="shared" ref="Q153:Q183" si="229">SUM(E153:P153)</f>
        <v>0</v>
      </c>
    </row>
    <row r="154" spans="2:17" x14ac:dyDescent="0.25">
      <c r="B154" s="77">
        <f t="shared" ref="B154:B160" si="230">B153+1</f>
        <v>3</v>
      </c>
      <c r="C154" s="89" t="s">
        <v>330</v>
      </c>
      <c r="D154" s="77" t="s">
        <v>306</v>
      </c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28">
        <f t="shared" si="229"/>
        <v>0</v>
      </c>
    </row>
    <row r="155" spans="2:17" ht="27.6" x14ac:dyDescent="0.25">
      <c r="B155" s="77">
        <f t="shared" si="230"/>
        <v>4</v>
      </c>
      <c r="C155" s="91" t="s">
        <v>312</v>
      </c>
      <c r="D155" s="77" t="s">
        <v>306</v>
      </c>
      <c r="E155" s="129">
        <f>E152-E154</f>
        <v>0</v>
      </c>
      <c r="F155" s="129">
        <f t="shared" ref="F155" si="231">F152-F154</f>
        <v>0</v>
      </c>
      <c r="G155" s="129">
        <f t="shared" ref="G155" si="232">G152-G154</f>
        <v>0</v>
      </c>
      <c r="H155" s="129">
        <f t="shared" ref="H155" si="233">H152-H154</f>
        <v>0</v>
      </c>
      <c r="I155" s="129">
        <f t="shared" ref="I155" si="234">I152-I154</f>
        <v>0</v>
      </c>
      <c r="J155" s="129">
        <f t="shared" ref="J155" si="235">J152-J154</f>
        <v>0</v>
      </c>
      <c r="K155" s="129">
        <f t="shared" ref="K155" si="236">K152-K154</f>
        <v>0</v>
      </c>
      <c r="L155" s="129">
        <f t="shared" ref="L155" si="237">L152-L154</f>
        <v>0</v>
      </c>
      <c r="M155" s="129">
        <f t="shared" ref="M155" si="238">M152-M154</f>
        <v>0</v>
      </c>
      <c r="N155" s="129">
        <f t="shared" ref="N155" si="239">N152-N154</f>
        <v>0</v>
      </c>
      <c r="O155" s="129">
        <f t="shared" ref="O155" si="240">O152-O154</f>
        <v>0</v>
      </c>
      <c r="P155" s="129">
        <f t="shared" ref="P155" si="241">P152-P154</f>
        <v>0</v>
      </c>
      <c r="Q155" s="128">
        <f t="shared" si="229"/>
        <v>0</v>
      </c>
    </row>
    <row r="156" spans="2:17" ht="27.6" x14ac:dyDescent="0.25">
      <c r="B156" s="77">
        <f t="shared" si="230"/>
        <v>5</v>
      </c>
      <c r="C156" s="91" t="s">
        <v>310</v>
      </c>
      <c r="D156" s="77" t="s">
        <v>306</v>
      </c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28">
        <f t="shared" si="229"/>
        <v>0</v>
      </c>
    </row>
    <row r="157" spans="2:17" x14ac:dyDescent="0.25">
      <c r="B157" s="77">
        <f t="shared" si="230"/>
        <v>6</v>
      </c>
      <c r="C157" s="89" t="s">
        <v>311</v>
      </c>
      <c r="D157" s="77" t="s">
        <v>306</v>
      </c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28">
        <f t="shared" si="229"/>
        <v>0</v>
      </c>
    </row>
    <row r="158" spans="2:17" x14ac:dyDescent="0.25">
      <c r="B158" s="77">
        <f t="shared" si="230"/>
        <v>7</v>
      </c>
      <c r="C158" s="89" t="s">
        <v>331</v>
      </c>
      <c r="D158" s="77" t="s">
        <v>307</v>
      </c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28">
        <f t="shared" si="229"/>
        <v>0</v>
      </c>
    </row>
    <row r="159" spans="2:17" x14ac:dyDescent="0.25">
      <c r="B159" s="77">
        <f t="shared" si="230"/>
        <v>8</v>
      </c>
      <c r="C159" s="89" t="s">
        <v>331</v>
      </c>
      <c r="D159" s="77" t="s">
        <v>306</v>
      </c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28">
        <f t="shared" si="229"/>
        <v>0</v>
      </c>
    </row>
    <row r="160" spans="2:17" ht="27.6" x14ac:dyDescent="0.25">
      <c r="B160" s="77">
        <f t="shared" si="230"/>
        <v>9</v>
      </c>
      <c r="C160" s="91" t="s">
        <v>336</v>
      </c>
      <c r="D160" s="77" t="s">
        <v>306</v>
      </c>
      <c r="E160" s="129">
        <f>E155+E156-E157-E159</f>
        <v>0</v>
      </c>
      <c r="F160" s="129">
        <f t="shared" ref="F160" si="242">F155+F156-F157-F159</f>
        <v>0</v>
      </c>
      <c r="G160" s="129">
        <f t="shared" ref="G160" si="243">G155+G156-G157-G159</f>
        <v>0</v>
      </c>
      <c r="H160" s="129">
        <f t="shared" ref="H160" si="244">H155+H156-H157-H159</f>
        <v>0</v>
      </c>
      <c r="I160" s="129">
        <f t="shared" ref="I160" si="245">I155+I156-I157-I159</f>
        <v>0</v>
      </c>
      <c r="J160" s="129">
        <f t="shared" ref="J160" si="246">J155+J156-J157-J159</f>
        <v>0</v>
      </c>
      <c r="K160" s="129">
        <f t="shared" ref="K160" si="247">K155+K156-K157-K159</f>
        <v>0</v>
      </c>
      <c r="L160" s="129">
        <f t="shared" ref="L160" si="248">L155+L156-L157-L159</f>
        <v>0</v>
      </c>
      <c r="M160" s="129">
        <f t="shared" ref="M160" si="249">M155+M156-M157-M159</f>
        <v>0</v>
      </c>
      <c r="N160" s="129">
        <f t="shared" ref="N160" si="250">N155+N156-N157-N159</f>
        <v>0</v>
      </c>
      <c r="O160" s="129">
        <f t="shared" ref="O160" si="251">O155+O156-O157-O159</f>
        <v>0</v>
      </c>
      <c r="P160" s="129">
        <f t="shared" ref="P160" si="252">P155+P156-P157-P159</f>
        <v>0</v>
      </c>
      <c r="Q160" s="128">
        <f t="shared" si="229"/>
        <v>0</v>
      </c>
    </row>
    <row r="161" spans="2:17" x14ac:dyDescent="0.25">
      <c r="B161" s="77"/>
      <c r="C161" s="93" t="s">
        <v>337</v>
      </c>
      <c r="D161" s="77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27"/>
    </row>
    <row r="162" spans="2:17" ht="27.6" x14ac:dyDescent="0.25">
      <c r="B162" s="77">
        <f>B160+1</f>
        <v>10</v>
      </c>
      <c r="C162" s="91" t="s">
        <v>333</v>
      </c>
      <c r="D162" s="77" t="s">
        <v>306</v>
      </c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28">
        <f t="shared" si="229"/>
        <v>0</v>
      </c>
    </row>
    <row r="163" spans="2:17" x14ac:dyDescent="0.25">
      <c r="B163" s="77">
        <f>B162+1</f>
        <v>11</v>
      </c>
      <c r="C163" s="89" t="s">
        <v>313</v>
      </c>
      <c r="D163" s="77" t="s">
        <v>306</v>
      </c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28">
        <f t="shared" si="229"/>
        <v>0</v>
      </c>
    </row>
    <row r="164" spans="2:17" x14ac:dyDescent="0.25">
      <c r="B164" s="77">
        <f>B163+1</f>
        <v>12</v>
      </c>
      <c r="C164" s="89" t="s">
        <v>314</v>
      </c>
      <c r="D164" s="77" t="s">
        <v>307</v>
      </c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28">
        <f t="shared" si="229"/>
        <v>0</v>
      </c>
    </row>
    <row r="165" spans="2:17" x14ac:dyDescent="0.25">
      <c r="B165" s="77">
        <f>B164+1</f>
        <v>13</v>
      </c>
      <c r="C165" s="89" t="s">
        <v>314</v>
      </c>
      <c r="D165" s="77" t="s">
        <v>306</v>
      </c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28">
        <f t="shared" si="229"/>
        <v>0</v>
      </c>
    </row>
    <row r="166" spans="2:17" ht="27.6" x14ac:dyDescent="0.25">
      <c r="B166" s="77">
        <f>B165+1</f>
        <v>14</v>
      </c>
      <c r="C166" s="91" t="s">
        <v>315</v>
      </c>
      <c r="D166" s="77" t="s">
        <v>306</v>
      </c>
      <c r="E166" s="129">
        <f>E160+E162-E163-E165</f>
        <v>0</v>
      </c>
      <c r="F166" s="129">
        <f t="shared" ref="F166" si="253">F160+F162-F163-F165</f>
        <v>0</v>
      </c>
      <c r="G166" s="129">
        <f t="shared" ref="G166" si="254">G160+G162-G163-G165</f>
        <v>0</v>
      </c>
      <c r="H166" s="129">
        <f t="shared" ref="H166" si="255">H160+H162-H163-H165</f>
        <v>0</v>
      </c>
      <c r="I166" s="129">
        <f t="shared" ref="I166" si="256">I160+I162-I163-I165</f>
        <v>0</v>
      </c>
      <c r="J166" s="129">
        <f t="shared" ref="J166" si="257">J160+J162-J163-J165</f>
        <v>0</v>
      </c>
      <c r="K166" s="129">
        <f t="shared" ref="K166" si="258">K160+K162-K163-K165</f>
        <v>0</v>
      </c>
      <c r="L166" s="129">
        <f t="shared" ref="L166" si="259">L160+L162-L163-L165</f>
        <v>0</v>
      </c>
      <c r="M166" s="129">
        <f t="shared" ref="M166" si="260">M160+M162-M163-M165</f>
        <v>0</v>
      </c>
      <c r="N166" s="129">
        <f t="shared" ref="N166" si="261">N160+N162-N163-N165</f>
        <v>0</v>
      </c>
      <c r="O166" s="129">
        <f t="shared" ref="O166" si="262">O160+O162-O163-O165</f>
        <v>0</v>
      </c>
      <c r="P166" s="129">
        <f t="shared" ref="P166" si="263">P160+P162-P163-P165</f>
        <v>0</v>
      </c>
      <c r="Q166" s="128">
        <f t="shared" si="229"/>
        <v>0</v>
      </c>
    </row>
    <row r="167" spans="2:17" x14ac:dyDescent="0.25">
      <c r="B167" s="77"/>
      <c r="C167" s="93" t="s">
        <v>338</v>
      </c>
      <c r="D167" s="77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27"/>
    </row>
    <row r="168" spans="2:17" ht="27.6" x14ac:dyDescent="0.25">
      <c r="B168" s="77">
        <f>B166+1</f>
        <v>15</v>
      </c>
      <c r="C168" s="91" t="s">
        <v>334</v>
      </c>
      <c r="D168" s="77" t="s">
        <v>306</v>
      </c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28">
        <f t="shared" si="229"/>
        <v>0</v>
      </c>
    </row>
    <row r="169" spans="2:17" x14ac:dyDescent="0.25">
      <c r="B169" s="77">
        <f>B168+1</f>
        <v>16</v>
      </c>
      <c r="C169" s="91" t="s">
        <v>318</v>
      </c>
      <c r="D169" s="77" t="s">
        <v>306</v>
      </c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28">
        <f t="shared" si="229"/>
        <v>0</v>
      </c>
    </row>
    <row r="170" spans="2:17" x14ac:dyDescent="0.25">
      <c r="B170" s="77">
        <f>B169+1</f>
        <v>17</v>
      </c>
      <c r="C170" s="89" t="s">
        <v>316</v>
      </c>
      <c r="D170" s="77" t="s">
        <v>306</v>
      </c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28">
        <f t="shared" si="229"/>
        <v>0</v>
      </c>
    </row>
    <row r="171" spans="2:17" x14ac:dyDescent="0.25">
      <c r="B171" s="77">
        <f>B170+1</f>
        <v>18</v>
      </c>
      <c r="C171" s="89" t="s">
        <v>317</v>
      </c>
      <c r="D171" s="77" t="s">
        <v>307</v>
      </c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28">
        <f t="shared" si="229"/>
        <v>0</v>
      </c>
    </row>
    <row r="172" spans="2:17" x14ac:dyDescent="0.25">
      <c r="B172" s="77">
        <f>B171+1</f>
        <v>19</v>
      </c>
      <c r="C172" s="89" t="s">
        <v>317</v>
      </c>
      <c r="D172" s="77" t="s">
        <v>306</v>
      </c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28">
        <f t="shared" si="229"/>
        <v>0</v>
      </c>
    </row>
    <row r="173" spans="2:17" ht="27.6" x14ac:dyDescent="0.25">
      <c r="B173" s="77">
        <f>B172+1</f>
        <v>20</v>
      </c>
      <c r="C173" s="91" t="s">
        <v>319</v>
      </c>
      <c r="D173" s="77" t="s">
        <v>306</v>
      </c>
      <c r="E173" s="129">
        <f>E166+E168+E169-E170-E172</f>
        <v>0</v>
      </c>
      <c r="F173" s="129">
        <f t="shared" ref="F173" si="264">F166+F168+F169-F170-F172</f>
        <v>0</v>
      </c>
      <c r="G173" s="129">
        <f t="shared" ref="G173" si="265">G166+G168+G169-G170-G172</f>
        <v>0</v>
      </c>
      <c r="H173" s="129">
        <f t="shared" ref="H173" si="266">H166+H168+H169-H170-H172</f>
        <v>0</v>
      </c>
      <c r="I173" s="129">
        <f t="shared" ref="I173" si="267">I166+I168+I169-I170-I172</f>
        <v>0</v>
      </c>
      <c r="J173" s="129">
        <f t="shared" ref="J173" si="268">J166+J168+J169-J170-J172</f>
        <v>0</v>
      </c>
      <c r="K173" s="129">
        <f t="shared" ref="K173" si="269">K166+K168+K169-K170-K172</f>
        <v>0</v>
      </c>
      <c r="L173" s="129">
        <f t="shared" ref="L173" si="270">L166+L168+L169-L170-L172</f>
        <v>0</v>
      </c>
      <c r="M173" s="129">
        <f t="shared" ref="M173" si="271">M166+M168+M169-M170-M172</f>
        <v>0</v>
      </c>
      <c r="N173" s="129">
        <f t="shared" ref="N173" si="272">N166+N168+N169-N170-N172</f>
        <v>0</v>
      </c>
      <c r="O173" s="129">
        <f t="shared" ref="O173" si="273">O166+O168+O169-O170-O172</f>
        <v>0</v>
      </c>
      <c r="P173" s="129">
        <f t="shared" ref="P173" si="274">P166+P168+P169-P170-P172</f>
        <v>0</v>
      </c>
      <c r="Q173" s="128">
        <f t="shared" si="229"/>
        <v>0</v>
      </c>
    </row>
    <row r="174" spans="2:17" x14ac:dyDescent="0.25">
      <c r="B174" s="77"/>
      <c r="C174" s="93" t="s">
        <v>339</v>
      </c>
      <c r="D174" s="77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27"/>
    </row>
    <row r="175" spans="2:17" x14ac:dyDescent="0.25">
      <c r="B175" s="77">
        <f>B173+1</f>
        <v>21</v>
      </c>
      <c r="C175" s="91" t="s">
        <v>318</v>
      </c>
      <c r="D175" s="77" t="s">
        <v>306</v>
      </c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28">
        <f t="shared" si="229"/>
        <v>0</v>
      </c>
    </row>
    <row r="176" spans="2:17" x14ac:dyDescent="0.25">
      <c r="B176" s="77">
        <f>B175+1</f>
        <v>22</v>
      </c>
      <c r="C176" s="89" t="s">
        <v>320</v>
      </c>
      <c r="D176" s="77" t="s">
        <v>306</v>
      </c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28">
        <f t="shared" si="229"/>
        <v>0</v>
      </c>
    </row>
    <row r="177" spans="2:17" x14ac:dyDescent="0.25">
      <c r="B177" s="77">
        <f>B176+1</f>
        <v>23</v>
      </c>
      <c r="C177" s="89" t="s">
        <v>321</v>
      </c>
      <c r="D177" s="77" t="s">
        <v>307</v>
      </c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28">
        <f t="shared" si="229"/>
        <v>0</v>
      </c>
    </row>
    <row r="178" spans="2:17" x14ac:dyDescent="0.25">
      <c r="B178" s="77">
        <f>B177+1</f>
        <v>24</v>
      </c>
      <c r="C178" s="89" t="s">
        <v>321</v>
      </c>
      <c r="D178" s="77" t="s">
        <v>306</v>
      </c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28">
        <f t="shared" si="229"/>
        <v>0</v>
      </c>
    </row>
    <row r="179" spans="2:17" x14ac:dyDescent="0.25">
      <c r="B179" s="77"/>
      <c r="C179" s="93" t="s">
        <v>108</v>
      </c>
      <c r="D179" s="77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28">
        <f t="shared" si="229"/>
        <v>0</v>
      </c>
    </row>
    <row r="180" spans="2:17" x14ac:dyDescent="0.25">
      <c r="B180" s="77">
        <f>B178+1</f>
        <v>25</v>
      </c>
      <c r="C180" s="93" t="s">
        <v>335</v>
      </c>
      <c r="D180" s="76" t="s">
        <v>306</v>
      </c>
      <c r="E180" s="129">
        <f>E152+E156+E162+E168+E169+E175</f>
        <v>0</v>
      </c>
      <c r="F180" s="129">
        <f t="shared" ref="F180:P180" si="275">F152+F156+F162+F168+F169+F175</f>
        <v>0</v>
      </c>
      <c r="G180" s="129">
        <f t="shared" si="275"/>
        <v>0</v>
      </c>
      <c r="H180" s="129">
        <f t="shared" si="275"/>
        <v>0</v>
      </c>
      <c r="I180" s="129">
        <f t="shared" si="275"/>
        <v>0</v>
      </c>
      <c r="J180" s="129">
        <f t="shared" si="275"/>
        <v>0</v>
      </c>
      <c r="K180" s="129">
        <f t="shared" si="275"/>
        <v>0</v>
      </c>
      <c r="L180" s="129">
        <f t="shared" si="275"/>
        <v>0</v>
      </c>
      <c r="M180" s="129">
        <f t="shared" si="275"/>
        <v>0</v>
      </c>
      <c r="N180" s="129">
        <f t="shared" si="275"/>
        <v>0</v>
      </c>
      <c r="O180" s="129">
        <f t="shared" si="275"/>
        <v>0</v>
      </c>
      <c r="P180" s="129">
        <f t="shared" si="275"/>
        <v>0</v>
      </c>
      <c r="Q180" s="128">
        <f t="shared" si="229"/>
        <v>0</v>
      </c>
    </row>
    <row r="181" spans="2:17" x14ac:dyDescent="0.25">
      <c r="B181" s="77">
        <f>B180+1</f>
        <v>26</v>
      </c>
      <c r="C181" s="93" t="s">
        <v>340</v>
      </c>
      <c r="D181" s="76" t="s">
        <v>306</v>
      </c>
      <c r="E181" s="129">
        <f>E157+E163+E170+E176</f>
        <v>0</v>
      </c>
      <c r="F181" s="129">
        <f t="shared" ref="F181:P181" si="276">F157+F163+F170+F176</f>
        <v>0</v>
      </c>
      <c r="G181" s="129">
        <f t="shared" si="276"/>
        <v>0</v>
      </c>
      <c r="H181" s="129">
        <f t="shared" si="276"/>
        <v>0</v>
      </c>
      <c r="I181" s="129">
        <f t="shared" si="276"/>
        <v>0</v>
      </c>
      <c r="J181" s="129">
        <f t="shared" si="276"/>
        <v>0</v>
      </c>
      <c r="K181" s="129">
        <f t="shared" si="276"/>
        <v>0</v>
      </c>
      <c r="L181" s="129">
        <f t="shared" si="276"/>
        <v>0</v>
      </c>
      <c r="M181" s="129">
        <f t="shared" si="276"/>
        <v>0</v>
      </c>
      <c r="N181" s="129">
        <f t="shared" si="276"/>
        <v>0</v>
      </c>
      <c r="O181" s="129">
        <f t="shared" si="276"/>
        <v>0</v>
      </c>
      <c r="P181" s="129">
        <f t="shared" si="276"/>
        <v>0</v>
      </c>
      <c r="Q181" s="128">
        <f t="shared" si="229"/>
        <v>0</v>
      </c>
    </row>
    <row r="182" spans="2:17" ht="27.6" x14ac:dyDescent="0.25">
      <c r="B182" s="77">
        <f>B181+1</f>
        <v>27</v>
      </c>
      <c r="C182" s="94" t="s">
        <v>341</v>
      </c>
      <c r="D182" s="76"/>
      <c r="E182" s="129">
        <f>E160+E162+E168+E169+E175</f>
        <v>0</v>
      </c>
      <c r="F182" s="129">
        <f t="shared" ref="F182:P182" si="277">F160+F162+F168+F169+F175</f>
        <v>0</v>
      </c>
      <c r="G182" s="129">
        <f t="shared" si="277"/>
        <v>0</v>
      </c>
      <c r="H182" s="129">
        <f t="shared" si="277"/>
        <v>0</v>
      </c>
      <c r="I182" s="129">
        <f t="shared" si="277"/>
        <v>0</v>
      </c>
      <c r="J182" s="129">
        <f t="shared" si="277"/>
        <v>0</v>
      </c>
      <c r="K182" s="129">
        <f t="shared" si="277"/>
        <v>0</v>
      </c>
      <c r="L182" s="129">
        <f t="shared" si="277"/>
        <v>0</v>
      </c>
      <c r="M182" s="129">
        <f t="shared" si="277"/>
        <v>0</v>
      </c>
      <c r="N182" s="129">
        <f t="shared" si="277"/>
        <v>0</v>
      </c>
      <c r="O182" s="129">
        <f t="shared" si="277"/>
        <v>0</v>
      </c>
      <c r="P182" s="129">
        <f t="shared" si="277"/>
        <v>0</v>
      </c>
      <c r="Q182" s="128">
        <f t="shared" si="229"/>
        <v>0</v>
      </c>
    </row>
    <row r="183" spans="2:17" x14ac:dyDescent="0.25">
      <c r="B183" s="77">
        <f>B182+1</f>
        <v>28</v>
      </c>
      <c r="C183" s="94" t="s">
        <v>342</v>
      </c>
      <c r="D183" s="76" t="s">
        <v>306</v>
      </c>
      <c r="E183" s="129">
        <f>E182-E181</f>
        <v>0</v>
      </c>
      <c r="F183" s="129">
        <f t="shared" ref="F183" si="278">F182-F181</f>
        <v>0</v>
      </c>
      <c r="G183" s="129">
        <f t="shared" ref="G183" si="279">G182-G181</f>
        <v>0</v>
      </c>
      <c r="H183" s="129">
        <f t="shared" ref="H183" si="280">H182-H181</f>
        <v>0</v>
      </c>
      <c r="I183" s="129">
        <f t="shared" ref="I183" si="281">I182-I181</f>
        <v>0</v>
      </c>
      <c r="J183" s="129">
        <f t="shared" ref="J183" si="282">J182-J181</f>
        <v>0</v>
      </c>
      <c r="K183" s="129">
        <f t="shared" ref="K183" si="283">K182-K181</f>
        <v>0</v>
      </c>
      <c r="L183" s="129">
        <f t="shared" ref="L183" si="284">L182-L181</f>
        <v>0</v>
      </c>
      <c r="M183" s="129">
        <f t="shared" ref="M183" si="285">M182-M181</f>
        <v>0</v>
      </c>
      <c r="N183" s="129">
        <f t="shared" ref="N183" si="286">N182-N181</f>
        <v>0</v>
      </c>
      <c r="O183" s="129">
        <f t="shared" ref="O183" si="287">O182-O181</f>
        <v>0</v>
      </c>
      <c r="P183" s="129">
        <f t="shared" ref="P183" si="288">P182-P181</f>
        <v>0</v>
      </c>
      <c r="Q183" s="128">
        <f t="shared" si="229"/>
        <v>0</v>
      </c>
    </row>
    <row r="184" spans="2:17" x14ac:dyDescent="0.25">
      <c r="B184" s="77">
        <f>B183+1</f>
        <v>29</v>
      </c>
      <c r="C184" s="94" t="s">
        <v>332</v>
      </c>
      <c r="D184" s="76" t="s">
        <v>307</v>
      </c>
      <c r="E184" s="19" t="e">
        <f>E183/E182</f>
        <v>#DIV/0!</v>
      </c>
      <c r="F184" s="19" t="e">
        <f t="shared" ref="F184" si="289">F183/F182</f>
        <v>#DIV/0!</v>
      </c>
      <c r="G184" s="19" t="e">
        <f t="shared" ref="G184" si="290">G183/G182</f>
        <v>#DIV/0!</v>
      </c>
      <c r="H184" s="19" t="e">
        <f t="shared" ref="H184" si="291">H183/H182</f>
        <v>#DIV/0!</v>
      </c>
      <c r="I184" s="19" t="e">
        <f t="shared" ref="I184" si="292">I183/I182</f>
        <v>#DIV/0!</v>
      </c>
      <c r="J184" s="19" t="e">
        <f t="shared" ref="J184" si="293">J183/J182</f>
        <v>#DIV/0!</v>
      </c>
      <c r="K184" s="19" t="e">
        <f t="shared" ref="K184" si="294">K183/K182</f>
        <v>#DIV/0!</v>
      </c>
      <c r="L184" s="19" t="e">
        <f t="shared" ref="L184" si="295">L183/L182</f>
        <v>#DIV/0!</v>
      </c>
      <c r="M184" s="19" t="e">
        <f t="shared" ref="M184" si="296">M183/M182</f>
        <v>#DIV/0!</v>
      </c>
      <c r="N184" s="19" t="e">
        <f t="shared" ref="N184" si="297">N183/N182</f>
        <v>#DIV/0!</v>
      </c>
      <c r="O184" s="19" t="e">
        <f t="shared" ref="O184" si="298">O183/O182</f>
        <v>#DIV/0!</v>
      </c>
      <c r="P184" s="19" t="e">
        <f t="shared" ref="P184" si="299">P183/P182</f>
        <v>#DIV/0!</v>
      </c>
      <c r="Q184" s="128" t="e">
        <f>Q183/Q182</f>
        <v>#DIV/0!</v>
      </c>
    </row>
    <row r="186" spans="2:17" x14ac:dyDescent="0.25">
      <c r="B186" s="445" t="s">
        <v>140</v>
      </c>
      <c r="C186" s="416" t="s">
        <v>18</v>
      </c>
      <c r="D186" s="411" t="s">
        <v>305</v>
      </c>
      <c r="E186" s="421" t="s">
        <v>325</v>
      </c>
      <c r="F186" s="421"/>
      <c r="G186" s="421"/>
      <c r="H186" s="421"/>
      <c r="I186" s="421"/>
      <c r="J186" s="421"/>
      <c r="K186" s="421"/>
      <c r="L186" s="421"/>
      <c r="M186" s="421"/>
      <c r="N186" s="421"/>
      <c r="O186" s="421"/>
      <c r="P186" s="421"/>
      <c r="Q186" s="421"/>
    </row>
    <row r="187" spans="2:17" x14ac:dyDescent="0.25">
      <c r="B187" s="445"/>
      <c r="C187" s="416"/>
      <c r="D187" s="411"/>
      <c r="E187" s="14" t="s">
        <v>110</v>
      </c>
      <c r="F187" s="14" t="s">
        <v>111</v>
      </c>
      <c r="G187" s="14" t="s">
        <v>112</v>
      </c>
      <c r="H187" s="14" t="s">
        <v>113</v>
      </c>
      <c r="I187" s="14" t="s">
        <v>114</v>
      </c>
      <c r="J187" s="14" t="s">
        <v>115</v>
      </c>
      <c r="K187" s="14" t="s">
        <v>116</v>
      </c>
      <c r="L187" s="14" t="s">
        <v>117</v>
      </c>
      <c r="M187" s="14" t="s">
        <v>118</v>
      </c>
      <c r="N187" s="14" t="s">
        <v>119</v>
      </c>
      <c r="O187" s="14" t="s">
        <v>120</v>
      </c>
      <c r="P187" s="14" t="s">
        <v>121</v>
      </c>
      <c r="Q187" s="14" t="s">
        <v>108</v>
      </c>
    </row>
    <row r="188" spans="2:17" x14ac:dyDescent="0.25">
      <c r="B188" s="77">
        <v>1</v>
      </c>
      <c r="C188" s="89" t="s">
        <v>309</v>
      </c>
      <c r="D188" s="77" t="s">
        <v>306</v>
      </c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28">
        <f>SUM(E188:P188)</f>
        <v>0</v>
      </c>
    </row>
    <row r="189" spans="2:17" x14ac:dyDescent="0.25">
      <c r="B189" s="77">
        <f>B188+1</f>
        <v>2</v>
      </c>
      <c r="C189" s="89" t="s">
        <v>330</v>
      </c>
      <c r="D189" s="77" t="s">
        <v>307</v>
      </c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28">
        <f t="shared" ref="Q189:Q219" si="300">SUM(E189:P189)</f>
        <v>0</v>
      </c>
    </row>
    <row r="190" spans="2:17" x14ac:dyDescent="0.25">
      <c r="B190" s="77">
        <f t="shared" ref="B190:B196" si="301">B189+1</f>
        <v>3</v>
      </c>
      <c r="C190" s="89" t="s">
        <v>330</v>
      </c>
      <c r="D190" s="77" t="s">
        <v>306</v>
      </c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28">
        <f t="shared" si="300"/>
        <v>0</v>
      </c>
    </row>
    <row r="191" spans="2:17" ht="27.6" x14ac:dyDescent="0.25">
      <c r="B191" s="77">
        <f t="shared" si="301"/>
        <v>4</v>
      </c>
      <c r="C191" s="91" t="s">
        <v>312</v>
      </c>
      <c r="D191" s="77" t="s">
        <v>306</v>
      </c>
      <c r="E191" s="129">
        <f>E188-E190</f>
        <v>0</v>
      </c>
      <c r="F191" s="129">
        <f t="shared" ref="F191" si="302">F188-F190</f>
        <v>0</v>
      </c>
      <c r="G191" s="129">
        <f t="shared" ref="G191" si="303">G188-G190</f>
        <v>0</v>
      </c>
      <c r="H191" s="129">
        <f t="shared" ref="H191" si="304">H188-H190</f>
        <v>0</v>
      </c>
      <c r="I191" s="129">
        <f t="shared" ref="I191" si="305">I188-I190</f>
        <v>0</v>
      </c>
      <c r="J191" s="129">
        <f t="shared" ref="J191" si="306">J188-J190</f>
        <v>0</v>
      </c>
      <c r="K191" s="129">
        <f t="shared" ref="K191" si="307">K188-K190</f>
        <v>0</v>
      </c>
      <c r="L191" s="129">
        <f t="shared" ref="L191" si="308">L188-L190</f>
        <v>0</v>
      </c>
      <c r="M191" s="129">
        <f t="shared" ref="M191" si="309">M188-M190</f>
        <v>0</v>
      </c>
      <c r="N191" s="129">
        <f t="shared" ref="N191" si="310">N188-N190</f>
        <v>0</v>
      </c>
      <c r="O191" s="129">
        <f t="shared" ref="O191" si="311">O188-O190</f>
        <v>0</v>
      </c>
      <c r="P191" s="129">
        <f t="shared" ref="P191" si="312">P188-P190</f>
        <v>0</v>
      </c>
      <c r="Q191" s="128">
        <f t="shared" si="300"/>
        <v>0</v>
      </c>
    </row>
    <row r="192" spans="2:17" ht="27.6" x14ac:dyDescent="0.25">
      <c r="B192" s="77">
        <f t="shared" si="301"/>
        <v>5</v>
      </c>
      <c r="C192" s="91" t="s">
        <v>310</v>
      </c>
      <c r="D192" s="77" t="s">
        <v>306</v>
      </c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28">
        <f t="shared" si="300"/>
        <v>0</v>
      </c>
    </row>
    <row r="193" spans="2:17" x14ac:dyDescent="0.25">
      <c r="B193" s="77">
        <f t="shared" si="301"/>
        <v>6</v>
      </c>
      <c r="C193" s="89" t="s">
        <v>311</v>
      </c>
      <c r="D193" s="77" t="s">
        <v>306</v>
      </c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28">
        <f t="shared" si="300"/>
        <v>0</v>
      </c>
    </row>
    <row r="194" spans="2:17" x14ac:dyDescent="0.25">
      <c r="B194" s="77">
        <f t="shared" si="301"/>
        <v>7</v>
      </c>
      <c r="C194" s="89" t="s">
        <v>331</v>
      </c>
      <c r="D194" s="77" t="s">
        <v>307</v>
      </c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28">
        <f t="shared" si="300"/>
        <v>0</v>
      </c>
    </row>
    <row r="195" spans="2:17" x14ac:dyDescent="0.25">
      <c r="B195" s="77">
        <f t="shared" si="301"/>
        <v>8</v>
      </c>
      <c r="C195" s="89" t="s">
        <v>331</v>
      </c>
      <c r="D195" s="77" t="s">
        <v>306</v>
      </c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28">
        <f t="shared" si="300"/>
        <v>0</v>
      </c>
    </row>
    <row r="196" spans="2:17" ht="27.6" x14ac:dyDescent="0.25">
      <c r="B196" s="77">
        <f t="shared" si="301"/>
        <v>9</v>
      </c>
      <c r="C196" s="91" t="s">
        <v>336</v>
      </c>
      <c r="D196" s="77" t="s">
        <v>306</v>
      </c>
      <c r="E196" s="129">
        <f>E191+E192-E193-E195</f>
        <v>0</v>
      </c>
      <c r="F196" s="129">
        <f t="shared" ref="F196" si="313">F191+F192-F193-F195</f>
        <v>0</v>
      </c>
      <c r="G196" s="129">
        <f t="shared" ref="G196" si="314">G191+G192-G193-G195</f>
        <v>0</v>
      </c>
      <c r="H196" s="129">
        <f t="shared" ref="H196" si="315">H191+H192-H193-H195</f>
        <v>0</v>
      </c>
      <c r="I196" s="129">
        <f t="shared" ref="I196" si="316">I191+I192-I193-I195</f>
        <v>0</v>
      </c>
      <c r="J196" s="129">
        <f t="shared" ref="J196" si="317">J191+J192-J193-J195</f>
        <v>0</v>
      </c>
      <c r="K196" s="129">
        <f t="shared" ref="K196" si="318">K191+K192-K193-K195</f>
        <v>0</v>
      </c>
      <c r="L196" s="129">
        <f t="shared" ref="L196" si="319">L191+L192-L193-L195</f>
        <v>0</v>
      </c>
      <c r="M196" s="129">
        <f t="shared" ref="M196" si="320">M191+M192-M193-M195</f>
        <v>0</v>
      </c>
      <c r="N196" s="129">
        <f t="shared" ref="N196" si="321">N191+N192-N193-N195</f>
        <v>0</v>
      </c>
      <c r="O196" s="129">
        <f t="shared" ref="O196" si="322">O191+O192-O193-O195</f>
        <v>0</v>
      </c>
      <c r="P196" s="129">
        <f t="shared" ref="P196" si="323">P191+P192-P193-P195</f>
        <v>0</v>
      </c>
      <c r="Q196" s="128">
        <f t="shared" si="300"/>
        <v>0</v>
      </c>
    </row>
    <row r="197" spans="2:17" x14ac:dyDescent="0.25">
      <c r="B197" s="77"/>
      <c r="C197" s="93" t="s">
        <v>337</v>
      </c>
      <c r="D197" s="77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27"/>
    </row>
    <row r="198" spans="2:17" ht="27.6" x14ac:dyDescent="0.25">
      <c r="B198" s="77">
        <f>B196+1</f>
        <v>10</v>
      </c>
      <c r="C198" s="91" t="s">
        <v>333</v>
      </c>
      <c r="D198" s="77" t="s">
        <v>306</v>
      </c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28">
        <f t="shared" si="300"/>
        <v>0</v>
      </c>
    </row>
    <row r="199" spans="2:17" x14ac:dyDescent="0.25">
      <c r="B199" s="77">
        <f>B198+1</f>
        <v>11</v>
      </c>
      <c r="C199" s="89" t="s">
        <v>313</v>
      </c>
      <c r="D199" s="77" t="s">
        <v>306</v>
      </c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28">
        <f t="shared" si="300"/>
        <v>0</v>
      </c>
    </row>
    <row r="200" spans="2:17" x14ac:dyDescent="0.25">
      <c r="B200" s="77">
        <f>B199+1</f>
        <v>12</v>
      </c>
      <c r="C200" s="89" t="s">
        <v>314</v>
      </c>
      <c r="D200" s="77" t="s">
        <v>307</v>
      </c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28">
        <f t="shared" si="300"/>
        <v>0</v>
      </c>
    </row>
    <row r="201" spans="2:17" x14ac:dyDescent="0.25">
      <c r="B201" s="77">
        <f>B200+1</f>
        <v>13</v>
      </c>
      <c r="C201" s="89" t="s">
        <v>314</v>
      </c>
      <c r="D201" s="77" t="s">
        <v>306</v>
      </c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28">
        <f t="shared" si="300"/>
        <v>0</v>
      </c>
    </row>
    <row r="202" spans="2:17" ht="27.6" x14ac:dyDescent="0.25">
      <c r="B202" s="77">
        <f>B201+1</f>
        <v>14</v>
      </c>
      <c r="C202" s="91" t="s">
        <v>315</v>
      </c>
      <c r="D202" s="77" t="s">
        <v>306</v>
      </c>
      <c r="E202" s="129">
        <f>E196+E198-E199-E201</f>
        <v>0</v>
      </c>
      <c r="F202" s="129">
        <f t="shared" ref="F202" si="324">F196+F198-F199-F201</f>
        <v>0</v>
      </c>
      <c r="G202" s="129">
        <f t="shared" ref="G202" si="325">G196+G198-G199-G201</f>
        <v>0</v>
      </c>
      <c r="H202" s="129">
        <f t="shared" ref="H202" si="326">H196+H198-H199-H201</f>
        <v>0</v>
      </c>
      <c r="I202" s="129">
        <f t="shared" ref="I202" si="327">I196+I198-I199-I201</f>
        <v>0</v>
      </c>
      <c r="J202" s="129">
        <f t="shared" ref="J202" si="328">J196+J198-J199-J201</f>
        <v>0</v>
      </c>
      <c r="K202" s="129">
        <f t="shared" ref="K202" si="329">K196+K198-K199-K201</f>
        <v>0</v>
      </c>
      <c r="L202" s="129">
        <f t="shared" ref="L202" si="330">L196+L198-L199-L201</f>
        <v>0</v>
      </c>
      <c r="M202" s="129">
        <f t="shared" ref="M202" si="331">M196+M198-M199-M201</f>
        <v>0</v>
      </c>
      <c r="N202" s="129">
        <f t="shared" ref="N202" si="332">N196+N198-N199-N201</f>
        <v>0</v>
      </c>
      <c r="O202" s="129">
        <f t="shared" ref="O202" si="333">O196+O198-O199-O201</f>
        <v>0</v>
      </c>
      <c r="P202" s="129">
        <f t="shared" ref="P202" si="334">P196+P198-P199-P201</f>
        <v>0</v>
      </c>
      <c r="Q202" s="128">
        <f t="shared" si="300"/>
        <v>0</v>
      </c>
    </row>
    <row r="203" spans="2:17" x14ac:dyDescent="0.25">
      <c r="B203" s="77"/>
      <c r="C203" s="93" t="s">
        <v>338</v>
      </c>
      <c r="D203" s="77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27"/>
    </row>
    <row r="204" spans="2:17" ht="27.6" x14ac:dyDescent="0.25">
      <c r="B204" s="77">
        <f>B202+1</f>
        <v>15</v>
      </c>
      <c r="C204" s="91" t="s">
        <v>334</v>
      </c>
      <c r="D204" s="77" t="s">
        <v>306</v>
      </c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28">
        <f t="shared" si="300"/>
        <v>0</v>
      </c>
    </row>
    <row r="205" spans="2:17" x14ac:dyDescent="0.25">
      <c r="B205" s="77">
        <f>B204+1</f>
        <v>16</v>
      </c>
      <c r="C205" s="91" t="s">
        <v>318</v>
      </c>
      <c r="D205" s="77" t="s">
        <v>306</v>
      </c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28">
        <f t="shared" si="300"/>
        <v>0</v>
      </c>
    </row>
    <row r="206" spans="2:17" x14ac:dyDescent="0.25">
      <c r="B206" s="77">
        <f>B205+1</f>
        <v>17</v>
      </c>
      <c r="C206" s="89" t="s">
        <v>316</v>
      </c>
      <c r="D206" s="77" t="s">
        <v>306</v>
      </c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28">
        <f t="shared" si="300"/>
        <v>0</v>
      </c>
    </row>
    <row r="207" spans="2:17" x14ac:dyDescent="0.25">
      <c r="B207" s="77">
        <f>B206+1</f>
        <v>18</v>
      </c>
      <c r="C207" s="89" t="s">
        <v>317</v>
      </c>
      <c r="D207" s="77" t="s">
        <v>307</v>
      </c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28">
        <f t="shared" si="300"/>
        <v>0</v>
      </c>
    </row>
    <row r="208" spans="2:17" x14ac:dyDescent="0.25">
      <c r="B208" s="77">
        <f>B207+1</f>
        <v>19</v>
      </c>
      <c r="C208" s="89" t="s">
        <v>317</v>
      </c>
      <c r="D208" s="77" t="s">
        <v>306</v>
      </c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28">
        <f t="shared" si="300"/>
        <v>0</v>
      </c>
    </row>
    <row r="209" spans="2:17" ht="27.6" x14ac:dyDescent="0.25">
      <c r="B209" s="77">
        <f>B208+1</f>
        <v>20</v>
      </c>
      <c r="C209" s="91" t="s">
        <v>319</v>
      </c>
      <c r="D209" s="77" t="s">
        <v>306</v>
      </c>
      <c r="E209" s="129">
        <f>E202+E204+E205-E206-E208</f>
        <v>0</v>
      </c>
      <c r="F209" s="129">
        <f t="shared" ref="F209" si="335">F202+F204+F205-F206-F208</f>
        <v>0</v>
      </c>
      <c r="G209" s="129">
        <f t="shared" ref="G209" si="336">G202+G204+G205-G206-G208</f>
        <v>0</v>
      </c>
      <c r="H209" s="129">
        <f t="shared" ref="H209" si="337">H202+H204+H205-H206-H208</f>
        <v>0</v>
      </c>
      <c r="I209" s="129">
        <f t="shared" ref="I209" si="338">I202+I204+I205-I206-I208</f>
        <v>0</v>
      </c>
      <c r="J209" s="129">
        <f t="shared" ref="J209" si="339">J202+J204+J205-J206-J208</f>
        <v>0</v>
      </c>
      <c r="K209" s="129">
        <f t="shared" ref="K209" si="340">K202+K204+K205-K206-K208</f>
        <v>0</v>
      </c>
      <c r="L209" s="129">
        <f t="shared" ref="L209" si="341">L202+L204+L205-L206-L208</f>
        <v>0</v>
      </c>
      <c r="M209" s="129">
        <f t="shared" ref="M209" si="342">M202+M204+M205-M206-M208</f>
        <v>0</v>
      </c>
      <c r="N209" s="129">
        <f t="shared" ref="N209" si="343">N202+N204+N205-N206-N208</f>
        <v>0</v>
      </c>
      <c r="O209" s="129">
        <f t="shared" ref="O209" si="344">O202+O204+O205-O206-O208</f>
        <v>0</v>
      </c>
      <c r="P209" s="129">
        <f t="shared" ref="P209" si="345">P202+P204+P205-P206-P208</f>
        <v>0</v>
      </c>
      <c r="Q209" s="128">
        <f t="shared" si="300"/>
        <v>0</v>
      </c>
    </row>
    <row r="210" spans="2:17" x14ac:dyDescent="0.25">
      <c r="B210" s="77"/>
      <c r="C210" s="93" t="s">
        <v>339</v>
      </c>
      <c r="D210" s="77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27"/>
    </row>
    <row r="211" spans="2:17" x14ac:dyDescent="0.25">
      <c r="B211" s="77">
        <f>B209+1</f>
        <v>21</v>
      </c>
      <c r="C211" s="91" t="s">
        <v>318</v>
      </c>
      <c r="D211" s="77" t="s">
        <v>306</v>
      </c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28">
        <f t="shared" si="300"/>
        <v>0</v>
      </c>
    </row>
    <row r="212" spans="2:17" x14ac:dyDescent="0.25">
      <c r="B212" s="77">
        <f>B211+1</f>
        <v>22</v>
      </c>
      <c r="C212" s="89" t="s">
        <v>320</v>
      </c>
      <c r="D212" s="77" t="s">
        <v>306</v>
      </c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28">
        <f t="shared" si="300"/>
        <v>0</v>
      </c>
    </row>
    <row r="213" spans="2:17" x14ac:dyDescent="0.25">
      <c r="B213" s="77">
        <f>B212+1</f>
        <v>23</v>
      </c>
      <c r="C213" s="89" t="s">
        <v>321</v>
      </c>
      <c r="D213" s="77" t="s">
        <v>307</v>
      </c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28">
        <f t="shared" si="300"/>
        <v>0</v>
      </c>
    </row>
    <row r="214" spans="2:17" x14ac:dyDescent="0.25">
      <c r="B214" s="77">
        <f>B213+1</f>
        <v>24</v>
      </c>
      <c r="C214" s="89" t="s">
        <v>321</v>
      </c>
      <c r="D214" s="77" t="s">
        <v>306</v>
      </c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28">
        <f t="shared" si="300"/>
        <v>0</v>
      </c>
    </row>
    <row r="215" spans="2:17" x14ac:dyDescent="0.25">
      <c r="B215" s="77"/>
      <c r="C215" s="93" t="s">
        <v>108</v>
      </c>
      <c r="D215" s="77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28">
        <f t="shared" si="300"/>
        <v>0</v>
      </c>
    </row>
    <row r="216" spans="2:17" x14ac:dyDescent="0.25">
      <c r="B216" s="77">
        <f>B214+1</f>
        <v>25</v>
      </c>
      <c r="C216" s="93" t="s">
        <v>335</v>
      </c>
      <c r="D216" s="76" t="s">
        <v>306</v>
      </c>
      <c r="E216" s="129">
        <f>E188+E192+E198+E204+E205+E211</f>
        <v>0</v>
      </c>
      <c r="F216" s="129">
        <f t="shared" ref="F216:P216" si="346">F188+F192+F198+F204+F205+F211</f>
        <v>0</v>
      </c>
      <c r="G216" s="129">
        <f t="shared" si="346"/>
        <v>0</v>
      </c>
      <c r="H216" s="129">
        <f t="shared" si="346"/>
        <v>0</v>
      </c>
      <c r="I216" s="129">
        <f t="shared" si="346"/>
        <v>0</v>
      </c>
      <c r="J216" s="129">
        <f t="shared" si="346"/>
        <v>0</v>
      </c>
      <c r="K216" s="129">
        <f t="shared" si="346"/>
        <v>0</v>
      </c>
      <c r="L216" s="129">
        <f t="shared" si="346"/>
        <v>0</v>
      </c>
      <c r="M216" s="129">
        <f t="shared" si="346"/>
        <v>0</v>
      </c>
      <c r="N216" s="129">
        <f t="shared" si="346"/>
        <v>0</v>
      </c>
      <c r="O216" s="129">
        <f t="shared" si="346"/>
        <v>0</v>
      </c>
      <c r="P216" s="129">
        <f t="shared" si="346"/>
        <v>0</v>
      </c>
      <c r="Q216" s="128">
        <f t="shared" si="300"/>
        <v>0</v>
      </c>
    </row>
    <row r="217" spans="2:17" x14ac:dyDescent="0.25">
      <c r="B217" s="77">
        <f>B216+1</f>
        <v>26</v>
      </c>
      <c r="C217" s="93" t="s">
        <v>340</v>
      </c>
      <c r="D217" s="76" t="s">
        <v>306</v>
      </c>
      <c r="E217" s="129">
        <f>E193+E199+E206+E212</f>
        <v>0</v>
      </c>
      <c r="F217" s="129">
        <f t="shared" ref="F217:P217" si="347">F193+F199+F206+F212</f>
        <v>0</v>
      </c>
      <c r="G217" s="129">
        <f t="shared" si="347"/>
        <v>0</v>
      </c>
      <c r="H217" s="129">
        <f t="shared" si="347"/>
        <v>0</v>
      </c>
      <c r="I217" s="129">
        <f t="shared" si="347"/>
        <v>0</v>
      </c>
      <c r="J217" s="129">
        <f t="shared" si="347"/>
        <v>0</v>
      </c>
      <c r="K217" s="129">
        <f t="shared" si="347"/>
        <v>0</v>
      </c>
      <c r="L217" s="129">
        <f t="shared" si="347"/>
        <v>0</v>
      </c>
      <c r="M217" s="129">
        <f t="shared" si="347"/>
        <v>0</v>
      </c>
      <c r="N217" s="129">
        <f t="shared" si="347"/>
        <v>0</v>
      </c>
      <c r="O217" s="129">
        <f t="shared" si="347"/>
        <v>0</v>
      </c>
      <c r="P217" s="129">
        <f t="shared" si="347"/>
        <v>0</v>
      </c>
      <c r="Q217" s="128">
        <f t="shared" si="300"/>
        <v>0</v>
      </c>
    </row>
    <row r="218" spans="2:17" ht="27.6" x14ac:dyDescent="0.25">
      <c r="B218" s="77">
        <f>B217+1</f>
        <v>27</v>
      </c>
      <c r="C218" s="94" t="s">
        <v>341</v>
      </c>
      <c r="D218" s="76"/>
      <c r="E218" s="129">
        <f>E196+E198+E204+E205+E211</f>
        <v>0</v>
      </c>
      <c r="F218" s="129">
        <f t="shared" ref="F218:P218" si="348">F196+F198+F204+F205+F211</f>
        <v>0</v>
      </c>
      <c r="G218" s="129">
        <f t="shared" si="348"/>
        <v>0</v>
      </c>
      <c r="H218" s="129">
        <f t="shared" si="348"/>
        <v>0</v>
      </c>
      <c r="I218" s="129">
        <f t="shared" si="348"/>
        <v>0</v>
      </c>
      <c r="J218" s="129">
        <f t="shared" si="348"/>
        <v>0</v>
      </c>
      <c r="K218" s="129">
        <f t="shared" si="348"/>
        <v>0</v>
      </c>
      <c r="L218" s="129">
        <f t="shared" si="348"/>
        <v>0</v>
      </c>
      <c r="M218" s="129">
        <f t="shared" si="348"/>
        <v>0</v>
      </c>
      <c r="N218" s="129">
        <f t="shared" si="348"/>
        <v>0</v>
      </c>
      <c r="O218" s="129">
        <f t="shared" si="348"/>
        <v>0</v>
      </c>
      <c r="P218" s="129">
        <f t="shared" si="348"/>
        <v>0</v>
      </c>
      <c r="Q218" s="128">
        <f t="shared" si="300"/>
        <v>0</v>
      </c>
    </row>
    <row r="219" spans="2:17" x14ac:dyDescent="0.25">
      <c r="B219" s="77">
        <f>B218+1</f>
        <v>28</v>
      </c>
      <c r="C219" s="94" t="s">
        <v>342</v>
      </c>
      <c r="D219" s="76" t="s">
        <v>306</v>
      </c>
      <c r="E219" s="129">
        <f>E218-E217</f>
        <v>0</v>
      </c>
      <c r="F219" s="129">
        <f t="shared" ref="F219" si="349">F218-F217</f>
        <v>0</v>
      </c>
      <c r="G219" s="129">
        <f t="shared" ref="G219" si="350">G218-G217</f>
        <v>0</v>
      </c>
      <c r="H219" s="129">
        <f t="shared" ref="H219" si="351">H218-H217</f>
        <v>0</v>
      </c>
      <c r="I219" s="129">
        <f t="shared" ref="I219" si="352">I218-I217</f>
        <v>0</v>
      </c>
      <c r="J219" s="129">
        <f t="shared" ref="J219" si="353">J218-J217</f>
        <v>0</v>
      </c>
      <c r="K219" s="129">
        <f t="shared" ref="K219" si="354">K218-K217</f>
        <v>0</v>
      </c>
      <c r="L219" s="129">
        <f t="shared" ref="L219" si="355">L218-L217</f>
        <v>0</v>
      </c>
      <c r="M219" s="129">
        <f t="shared" ref="M219" si="356">M218-M217</f>
        <v>0</v>
      </c>
      <c r="N219" s="129">
        <f t="shared" ref="N219" si="357">N218-N217</f>
        <v>0</v>
      </c>
      <c r="O219" s="129">
        <f t="shared" ref="O219" si="358">O218-O217</f>
        <v>0</v>
      </c>
      <c r="P219" s="129">
        <f t="shared" ref="P219" si="359">P218-P217</f>
        <v>0</v>
      </c>
      <c r="Q219" s="128">
        <f t="shared" si="300"/>
        <v>0</v>
      </c>
    </row>
    <row r="220" spans="2:17" x14ac:dyDescent="0.25">
      <c r="B220" s="77">
        <f>B219+1</f>
        <v>29</v>
      </c>
      <c r="C220" s="94" t="s">
        <v>332</v>
      </c>
      <c r="D220" s="76" t="s">
        <v>307</v>
      </c>
      <c r="E220" s="19" t="e">
        <f>E219/E218</f>
        <v>#DIV/0!</v>
      </c>
      <c r="F220" s="19" t="e">
        <f t="shared" ref="F220" si="360">F219/F218</f>
        <v>#DIV/0!</v>
      </c>
      <c r="G220" s="19" t="e">
        <f t="shared" ref="G220" si="361">G219/G218</f>
        <v>#DIV/0!</v>
      </c>
      <c r="H220" s="19" t="e">
        <f t="shared" ref="H220" si="362">H219/H218</f>
        <v>#DIV/0!</v>
      </c>
      <c r="I220" s="19" t="e">
        <f t="shared" ref="I220" si="363">I219/I218</f>
        <v>#DIV/0!</v>
      </c>
      <c r="J220" s="19" t="e">
        <f t="shared" ref="J220" si="364">J219/J218</f>
        <v>#DIV/0!</v>
      </c>
      <c r="K220" s="19" t="e">
        <f t="shared" ref="K220" si="365">K219/K218</f>
        <v>#DIV/0!</v>
      </c>
      <c r="L220" s="19" t="e">
        <f t="shared" ref="L220" si="366">L219/L218</f>
        <v>#DIV/0!</v>
      </c>
      <c r="M220" s="19" t="e">
        <f t="shared" ref="M220" si="367">M219/M218</f>
        <v>#DIV/0!</v>
      </c>
      <c r="N220" s="19" t="e">
        <f t="shared" ref="N220" si="368">N219/N218</f>
        <v>#DIV/0!</v>
      </c>
      <c r="O220" s="19" t="e">
        <f t="shared" ref="O220" si="369">O219/O218</f>
        <v>#DIV/0!</v>
      </c>
      <c r="P220" s="19" t="e">
        <f t="shared" ref="P220" si="370">P219/P218</f>
        <v>#DIV/0!</v>
      </c>
      <c r="Q220" s="128" t="e">
        <f>Q219/Q218</f>
        <v>#DIV/0!</v>
      </c>
    </row>
    <row r="222" spans="2:17" x14ac:dyDescent="0.25">
      <c r="B222" s="445" t="s">
        <v>140</v>
      </c>
      <c r="C222" s="416" t="s">
        <v>18</v>
      </c>
      <c r="D222" s="411" t="s">
        <v>305</v>
      </c>
      <c r="E222" s="421" t="s">
        <v>326</v>
      </c>
      <c r="F222" s="421"/>
      <c r="G222" s="421"/>
      <c r="H222" s="421"/>
      <c r="I222" s="421"/>
      <c r="J222" s="421"/>
      <c r="K222" s="421"/>
      <c r="L222" s="421"/>
      <c r="M222" s="421"/>
      <c r="N222" s="421"/>
      <c r="O222" s="421"/>
      <c r="P222" s="421"/>
      <c r="Q222" s="421"/>
    </row>
    <row r="223" spans="2:17" x14ac:dyDescent="0.25">
      <c r="B223" s="445"/>
      <c r="C223" s="416"/>
      <c r="D223" s="411"/>
      <c r="E223" s="14" t="s">
        <v>110</v>
      </c>
      <c r="F223" s="14" t="s">
        <v>111</v>
      </c>
      <c r="G223" s="14" t="s">
        <v>112</v>
      </c>
      <c r="H223" s="14" t="s">
        <v>113</v>
      </c>
      <c r="I223" s="14" t="s">
        <v>114</v>
      </c>
      <c r="J223" s="14" t="s">
        <v>115</v>
      </c>
      <c r="K223" s="14" t="s">
        <v>116</v>
      </c>
      <c r="L223" s="14" t="s">
        <v>117</v>
      </c>
      <c r="M223" s="14" t="s">
        <v>118</v>
      </c>
      <c r="N223" s="14" t="s">
        <v>119</v>
      </c>
      <c r="O223" s="14" t="s">
        <v>120</v>
      </c>
      <c r="P223" s="14" t="s">
        <v>121</v>
      </c>
      <c r="Q223" s="14" t="s">
        <v>108</v>
      </c>
    </row>
    <row r="224" spans="2:17" x14ac:dyDescent="0.25">
      <c r="B224" s="77">
        <v>1</v>
      </c>
      <c r="C224" s="89" t="s">
        <v>309</v>
      </c>
      <c r="D224" s="77" t="s">
        <v>306</v>
      </c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28">
        <f>SUM(E224:P224)</f>
        <v>0</v>
      </c>
    </row>
    <row r="225" spans="2:17" x14ac:dyDescent="0.25">
      <c r="B225" s="77">
        <f>B224+1</f>
        <v>2</v>
      </c>
      <c r="C225" s="89" t="s">
        <v>330</v>
      </c>
      <c r="D225" s="77" t="s">
        <v>307</v>
      </c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28">
        <f t="shared" ref="Q225:Q255" si="371">SUM(E225:P225)</f>
        <v>0</v>
      </c>
    </row>
    <row r="226" spans="2:17" x14ac:dyDescent="0.25">
      <c r="B226" s="77">
        <f t="shared" ref="B226:B232" si="372">B225+1</f>
        <v>3</v>
      </c>
      <c r="C226" s="89" t="s">
        <v>330</v>
      </c>
      <c r="D226" s="77" t="s">
        <v>306</v>
      </c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28">
        <f t="shared" si="371"/>
        <v>0</v>
      </c>
    </row>
    <row r="227" spans="2:17" ht="27.6" x14ac:dyDescent="0.25">
      <c r="B227" s="77">
        <f t="shared" si="372"/>
        <v>4</v>
      </c>
      <c r="C227" s="91" t="s">
        <v>312</v>
      </c>
      <c r="D227" s="77" t="s">
        <v>306</v>
      </c>
      <c r="E227" s="129">
        <f>E224-E226</f>
        <v>0</v>
      </c>
      <c r="F227" s="129">
        <f t="shared" ref="F227" si="373">F224-F226</f>
        <v>0</v>
      </c>
      <c r="G227" s="129">
        <f t="shared" ref="G227" si="374">G224-G226</f>
        <v>0</v>
      </c>
      <c r="H227" s="129">
        <f t="shared" ref="H227" si="375">H224-H226</f>
        <v>0</v>
      </c>
      <c r="I227" s="129">
        <f t="shared" ref="I227" si="376">I224-I226</f>
        <v>0</v>
      </c>
      <c r="J227" s="129">
        <f t="shared" ref="J227" si="377">J224-J226</f>
        <v>0</v>
      </c>
      <c r="K227" s="129">
        <f t="shared" ref="K227" si="378">K224-K226</f>
        <v>0</v>
      </c>
      <c r="L227" s="129">
        <f t="shared" ref="L227" si="379">L224-L226</f>
        <v>0</v>
      </c>
      <c r="M227" s="129">
        <f t="shared" ref="M227" si="380">M224-M226</f>
        <v>0</v>
      </c>
      <c r="N227" s="129">
        <f t="shared" ref="N227" si="381">N224-N226</f>
        <v>0</v>
      </c>
      <c r="O227" s="129">
        <f t="shared" ref="O227" si="382">O224-O226</f>
        <v>0</v>
      </c>
      <c r="P227" s="129">
        <f t="shared" ref="P227" si="383">P224-P226</f>
        <v>0</v>
      </c>
      <c r="Q227" s="128">
        <f t="shared" si="371"/>
        <v>0</v>
      </c>
    </row>
    <row r="228" spans="2:17" ht="27.6" x14ac:dyDescent="0.25">
      <c r="B228" s="77">
        <f t="shared" si="372"/>
        <v>5</v>
      </c>
      <c r="C228" s="91" t="s">
        <v>310</v>
      </c>
      <c r="D228" s="77" t="s">
        <v>306</v>
      </c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28">
        <f t="shared" si="371"/>
        <v>0</v>
      </c>
    </row>
    <row r="229" spans="2:17" x14ac:dyDescent="0.25">
      <c r="B229" s="77">
        <f t="shared" si="372"/>
        <v>6</v>
      </c>
      <c r="C229" s="89" t="s">
        <v>311</v>
      </c>
      <c r="D229" s="77" t="s">
        <v>306</v>
      </c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28">
        <f t="shared" si="371"/>
        <v>0</v>
      </c>
    </row>
    <row r="230" spans="2:17" x14ac:dyDescent="0.25">
      <c r="B230" s="77">
        <f t="shared" si="372"/>
        <v>7</v>
      </c>
      <c r="C230" s="89" t="s">
        <v>331</v>
      </c>
      <c r="D230" s="77" t="s">
        <v>307</v>
      </c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28">
        <f t="shared" si="371"/>
        <v>0</v>
      </c>
    </row>
    <row r="231" spans="2:17" x14ac:dyDescent="0.25">
      <c r="B231" s="77">
        <f t="shared" si="372"/>
        <v>8</v>
      </c>
      <c r="C231" s="89" t="s">
        <v>331</v>
      </c>
      <c r="D231" s="77" t="s">
        <v>306</v>
      </c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28">
        <f t="shared" si="371"/>
        <v>0</v>
      </c>
    </row>
    <row r="232" spans="2:17" ht="27.6" x14ac:dyDescent="0.25">
      <c r="B232" s="77">
        <f t="shared" si="372"/>
        <v>9</v>
      </c>
      <c r="C232" s="91" t="s">
        <v>336</v>
      </c>
      <c r="D232" s="77" t="s">
        <v>306</v>
      </c>
      <c r="E232" s="129">
        <f>E227+E228-E229-E231</f>
        <v>0</v>
      </c>
      <c r="F232" s="129">
        <f t="shared" ref="F232" si="384">F227+F228-F229-F231</f>
        <v>0</v>
      </c>
      <c r="G232" s="129">
        <f t="shared" ref="G232" si="385">G227+G228-G229-G231</f>
        <v>0</v>
      </c>
      <c r="H232" s="129">
        <f t="shared" ref="H232" si="386">H227+H228-H229-H231</f>
        <v>0</v>
      </c>
      <c r="I232" s="129">
        <f t="shared" ref="I232" si="387">I227+I228-I229-I231</f>
        <v>0</v>
      </c>
      <c r="J232" s="129">
        <f t="shared" ref="J232" si="388">J227+J228-J229-J231</f>
        <v>0</v>
      </c>
      <c r="K232" s="129">
        <f t="shared" ref="K232" si="389">K227+K228-K229-K231</f>
        <v>0</v>
      </c>
      <c r="L232" s="129">
        <f t="shared" ref="L232" si="390">L227+L228-L229-L231</f>
        <v>0</v>
      </c>
      <c r="M232" s="129">
        <f t="shared" ref="M232" si="391">M227+M228-M229-M231</f>
        <v>0</v>
      </c>
      <c r="N232" s="129">
        <f t="shared" ref="N232" si="392">N227+N228-N229-N231</f>
        <v>0</v>
      </c>
      <c r="O232" s="129">
        <f t="shared" ref="O232" si="393">O227+O228-O229-O231</f>
        <v>0</v>
      </c>
      <c r="P232" s="129">
        <f t="shared" ref="P232" si="394">P227+P228-P229-P231</f>
        <v>0</v>
      </c>
      <c r="Q232" s="128">
        <f t="shared" si="371"/>
        <v>0</v>
      </c>
    </row>
    <row r="233" spans="2:17" x14ac:dyDescent="0.25">
      <c r="B233" s="77"/>
      <c r="C233" s="93" t="s">
        <v>337</v>
      </c>
      <c r="D233" s="77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27"/>
    </row>
    <row r="234" spans="2:17" ht="27.6" x14ac:dyDescent="0.25">
      <c r="B234" s="77">
        <f>B232+1</f>
        <v>10</v>
      </c>
      <c r="C234" s="91" t="s">
        <v>333</v>
      </c>
      <c r="D234" s="77" t="s">
        <v>306</v>
      </c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28">
        <f t="shared" si="371"/>
        <v>0</v>
      </c>
    </row>
    <row r="235" spans="2:17" x14ac:dyDescent="0.25">
      <c r="B235" s="77">
        <f>B234+1</f>
        <v>11</v>
      </c>
      <c r="C235" s="89" t="s">
        <v>313</v>
      </c>
      <c r="D235" s="77" t="s">
        <v>306</v>
      </c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28">
        <f t="shared" si="371"/>
        <v>0</v>
      </c>
    </row>
    <row r="236" spans="2:17" x14ac:dyDescent="0.25">
      <c r="B236" s="77">
        <f>B235+1</f>
        <v>12</v>
      </c>
      <c r="C236" s="89" t="s">
        <v>314</v>
      </c>
      <c r="D236" s="77" t="s">
        <v>307</v>
      </c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28">
        <f t="shared" si="371"/>
        <v>0</v>
      </c>
    </row>
    <row r="237" spans="2:17" x14ac:dyDescent="0.25">
      <c r="B237" s="77">
        <f>B236+1</f>
        <v>13</v>
      </c>
      <c r="C237" s="89" t="s">
        <v>314</v>
      </c>
      <c r="D237" s="77" t="s">
        <v>306</v>
      </c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28">
        <f t="shared" si="371"/>
        <v>0</v>
      </c>
    </row>
    <row r="238" spans="2:17" ht="27.6" x14ac:dyDescent="0.25">
      <c r="B238" s="77">
        <f>B237+1</f>
        <v>14</v>
      </c>
      <c r="C238" s="91" t="s">
        <v>315</v>
      </c>
      <c r="D238" s="77" t="s">
        <v>306</v>
      </c>
      <c r="E238" s="129">
        <f>E232+E234-E235-E237</f>
        <v>0</v>
      </c>
      <c r="F238" s="129">
        <f t="shared" ref="F238" si="395">F232+F234-F235-F237</f>
        <v>0</v>
      </c>
      <c r="G238" s="129">
        <f t="shared" ref="G238" si="396">G232+G234-G235-G237</f>
        <v>0</v>
      </c>
      <c r="H238" s="129">
        <f t="shared" ref="H238" si="397">H232+H234-H235-H237</f>
        <v>0</v>
      </c>
      <c r="I238" s="129">
        <f t="shared" ref="I238" si="398">I232+I234-I235-I237</f>
        <v>0</v>
      </c>
      <c r="J238" s="129">
        <f t="shared" ref="J238" si="399">J232+J234-J235-J237</f>
        <v>0</v>
      </c>
      <c r="K238" s="129">
        <f t="shared" ref="K238" si="400">K232+K234-K235-K237</f>
        <v>0</v>
      </c>
      <c r="L238" s="129">
        <f t="shared" ref="L238" si="401">L232+L234-L235-L237</f>
        <v>0</v>
      </c>
      <c r="M238" s="129">
        <f t="shared" ref="M238" si="402">M232+M234-M235-M237</f>
        <v>0</v>
      </c>
      <c r="N238" s="129">
        <f t="shared" ref="N238" si="403">N232+N234-N235-N237</f>
        <v>0</v>
      </c>
      <c r="O238" s="129">
        <f t="shared" ref="O238" si="404">O232+O234-O235-O237</f>
        <v>0</v>
      </c>
      <c r="P238" s="129">
        <f t="shared" ref="P238" si="405">P232+P234-P235-P237</f>
        <v>0</v>
      </c>
      <c r="Q238" s="128">
        <f t="shared" si="371"/>
        <v>0</v>
      </c>
    </row>
    <row r="239" spans="2:17" x14ac:dyDescent="0.25">
      <c r="B239" s="77"/>
      <c r="C239" s="93" t="s">
        <v>338</v>
      </c>
      <c r="D239" s="77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27"/>
    </row>
    <row r="240" spans="2:17" ht="27.6" x14ac:dyDescent="0.25">
      <c r="B240" s="77">
        <f>B238+1</f>
        <v>15</v>
      </c>
      <c r="C240" s="91" t="s">
        <v>334</v>
      </c>
      <c r="D240" s="77" t="s">
        <v>306</v>
      </c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28">
        <f t="shared" si="371"/>
        <v>0</v>
      </c>
    </row>
    <row r="241" spans="2:17" x14ac:dyDescent="0.25">
      <c r="B241" s="77">
        <f>B240+1</f>
        <v>16</v>
      </c>
      <c r="C241" s="91" t="s">
        <v>318</v>
      </c>
      <c r="D241" s="77" t="s">
        <v>306</v>
      </c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28">
        <f t="shared" si="371"/>
        <v>0</v>
      </c>
    </row>
    <row r="242" spans="2:17" x14ac:dyDescent="0.25">
      <c r="B242" s="77">
        <f>B241+1</f>
        <v>17</v>
      </c>
      <c r="C242" s="89" t="s">
        <v>316</v>
      </c>
      <c r="D242" s="77" t="s">
        <v>306</v>
      </c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28">
        <f t="shared" si="371"/>
        <v>0</v>
      </c>
    </row>
    <row r="243" spans="2:17" x14ac:dyDescent="0.25">
      <c r="B243" s="77">
        <f>B242+1</f>
        <v>18</v>
      </c>
      <c r="C243" s="89" t="s">
        <v>317</v>
      </c>
      <c r="D243" s="77" t="s">
        <v>307</v>
      </c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28">
        <f t="shared" si="371"/>
        <v>0</v>
      </c>
    </row>
    <row r="244" spans="2:17" x14ac:dyDescent="0.25">
      <c r="B244" s="77">
        <f>B243+1</f>
        <v>19</v>
      </c>
      <c r="C244" s="89" t="s">
        <v>317</v>
      </c>
      <c r="D244" s="77" t="s">
        <v>306</v>
      </c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28">
        <f t="shared" si="371"/>
        <v>0</v>
      </c>
    </row>
    <row r="245" spans="2:17" ht="27.6" x14ac:dyDescent="0.25">
      <c r="B245" s="77">
        <f>B244+1</f>
        <v>20</v>
      </c>
      <c r="C245" s="91" t="s">
        <v>319</v>
      </c>
      <c r="D245" s="77" t="s">
        <v>306</v>
      </c>
      <c r="E245" s="129">
        <f>E238+E240+E241-E242-E244</f>
        <v>0</v>
      </c>
      <c r="F245" s="129">
        <f t="shared" ref="F245" si="406">F238+F240+F241-F242-F244</f>
        <v>0</v>
      </c>
      <c r="G245" s="129">
        <f t="shared" ref="G245" si="407">G238+G240+G241-G242-G244</f>
        <v>0</v>
      </c>
      <c r="H245" s="129">
        <f t="shared" ref="H245" si="408">H238+H240+H241-H242-H244</f>
        <v>0</v>
      </c>
      <c r="I245" s="129">
        <f t="shared" ref="I245" si="409">I238+I240+I241-I242-I244</f>
        <v>0</v>
      </c>
      <c r="J245" s="129">
        <f t="shared" ref="J245" si="410">J238+J240+J241-J242-J244</f>
        <v>0</v>
      </c>
      <c r="K245" s="129">
        <f t="shared" ref="K245" si="411">K238+K240+K241-K242-K244</f>
        <v>0</v>
      </c>
      <c r="L245" s="129">
        <f t="shared" ref="L245" si="412">L238+L240+L241-L242-L244</f>
        <v>0</v>
      </c>
      <c r="M245" s="129">
        <f t="shared" ref="M245" si="413">M238+M240+M241-M242-M244</f>
        <v>0</v>
      </c>
      <c r="N245" s="129">
        <f t="shared" ref="N245" si="414">N238+N240+N241-N242-N244</f>
        <v>0</v>
      </c>
      <c r="O245" s="129">
        <f t="shared" ref="O245" si="415">O238+O240+O241-O242-O244</f>
        <v>0</v>
      </c>
      <c r="P245" s="129">
        <f t="shared" ref="P245" si="416">P238+P240+P241-P242-P244</f>
        <v>0</v>
      </c>
      <c r="Q245" s="128">
        <f t="shared" si="371"/>
        <v>0</v>
      </c>
    </row>
    <row r="246" spans="2:17" x14ac:dyDescent="0.25">
      <c r="B246" s="77"/>
      <c r="C246" s="93" t="s">
        <v>339</v>
      </c>
      <c r="D246" s="77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27"/>
    </row>
    <row r="247" spans="2:17" x14ac:dyDescent="0.25">
      <c r="B247" s="77">
        <f>B245+1</f>
        <v>21</v>
      </c>
      <c r="C247" s="91" t="s">
        <v>318</v>
      </c>
      <c r="D247" s="77" t="s">
        <v>306</v>
      </c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28">
        <f t="shared" si="371"/>
        <v>0</v>
      </c>
    </row>
    <row r="248" spans="2:17" x14ac:dyDescent="0.25">
      <c r="B248" s="77">
        <f>B247+1</f>
        <v>22</v>
      </c>
      <c r="C248" s="89" t="s">
        <v>320</v>
      </c>
      <c r="D248" s="77" t="s">
        <v>306</v>
      </c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28">
        <f t="shared" si="371"/>
        <v>0</v>
      </c>
    </row>
    <row r="249" spans="2:17" x14ac:dyDescent="0.25">
      <c r="B249" s="77">
        <f>B248+1</f>
        <v>23</v>
      </c>
      <c r="C249" s="89" t="s">
        <v>321</v>
      </c>
      <c r="D249" s="77" t="s">
        <v>307</v>
      </c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28">
        <f t="shared" si="371"/>
        <v>0</v>
      </c>
    </row>
    <row r="250" spans="2:17" x14ac:dyDescent="0.25">
      <c r="B250" s="77">
        <f>B249+1</f>
        <v>24</v>
      </c>
      <c r="C250" s="89" t="s">
        <v>321</v>
      </c>
      <c r="D250" s="77" t="s">
        <v>306</v>
      </c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28">
        <f t="shared" si="371"/>
        <v>0</v>
      </c>
    </row>
    <row r="251" spans="2:17" x14ac:dyDescent="0.25">
      <c r="B251" s="77"/>
      <c r="C251" s="93" t="s">
        <v>108</v>
      </c>
      <c r="D251" s="77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28">
        <f t="shared" si="371"/>
        <v>0</v>
      </c>
    </row>
    <row r="252" spans="2:17" x14ac:dyDescent="0.25">
      <c r="B252" s="77">
        <f>B250+1</f>
        <v>25</v>
      </c>
      <c r="C252" s="93" t="s">
        <v>335</v>
      </c>
      <c r="D252" s="76" t="s">
        <v>306</v>
      </c>
      <c r="E252" s="129">
        <f>E224+E228+E234+E240+E241+E247</f>
        <v>0</v>
      </c>
      <c r="F252" s="129">
        <f t="shared" ref="F252:P252" si="417">F224+F228+F234+F240+F241+F247</f>
        <v>0</v>
      </c>
      <c r="G252" s="129">
        <f t="shared" si="417"/>
        <v>0</v>
      </c>
      <c r="H252" s="129">
        <f t="shared" si="417"/>
        <v>0</v>
      </c>
      <c r="I252" s="129">
        <f t="shared" si="417"/>
        <v>0</v>
      </c>
      <c r="J252" s="129">
        <f t="shared" si="417"/>
        <v>0</v>
      </c>
      <c r="K252" s="129">
        <f t="shared" si="417"/>
        <v>0</v>
      </c>
      <c r="L252" s="129">
        <f t="shared" si="417"/>
        <v>0</v>
      </c>
      <c r="M252" s="129">
        <f t="shared" si="417"/>
        <v>0</v>
      </c>
      <c r="N252" s="129">
        <f t="shared" si="417"/>
        <v>0</v>
      </c>
      <c r="O252" s="129">
        <f t="shared" si="417"/>
        <v>0</v>
      </c>
      <c r="P252" s="129">
        <f t="shared" si="417"/>
        <v>0</v>
      </c>
      <c r="Q252" s="128">
        <f t="shared" si="371"/>
        <v>0</v>
      </c>
    </row>
    <row r="253" spans="2:17" x14ac:dyDescent="0.25">
      <c r="B253" s="77">
        <f>B252+1</f>
        <v>26</v>
      </c>
      <c r="C253" s="93" t="s">
        <v>340</v>
      </c>
      <c r="D253" s="76" t="s">
        <v>306</v>
      </c>
      <c r="E253" s="129">
        <f>E229+E235+E242+E248</f>
        <v>0</v>
      </c>
      <c r="F253" s="129">
        <f t="shared" ref="F253:P253" si="418">F229+F235+F242+F248</f>
        <v>0</v>
      </c>
      <c r="G253" s="129">
        <f t="shared" si="418"/>
        <v>0</v>
      </c>
      <c r="H253" s="129">
        <f t="shared" si="418"/>
        <v>0</v>
      </c>
      <c r="I253" s="129">
        <f t="shared" si="418"/>
        <v>0</v>
      </c>
      <c r="J253" s="129">
        <f t="shared" si="418"/>
        <v>0</v>
      </c>
      <c r="K253" s="129">
        <f t="shared" si="418"/>
        <v>0</v>
      </c>
      <c r="L253" s="129">
        <f t="shared" si="418"/>
        <v>0</v>
      </c>
      <c r="M253" s="129">
        <f t="shared" si="418"/>
        <v>0</v>
      </c>
      <c r="N253" s="129">
        <f t="shared" si="418"/>
        <v>0</v>
      </c>
      <c r="O253" s="129">
        <f t="shared" si="418"/>
        <v>0</v>
      </c>
      <c r="P253" s="129">
        <f t="shared" si="418"/>
        <v>0</v>
      </c>
      <c r="Q253" s="128">
        <f t="shared" si="371"/>
        <v>0</v>
      </c>
    </row>
    <row r="254" spans="2:17" ht="27.6" x14ac:dyDescent="0.25">
      <c r="B254" s="77">
        <f>B253+1</f>
        <v>27</v>
      </c>
      <c r="C254" s="94" t="s">
        <v>341</v>
      </c>
      <c r="D254" s="76"/>
      <c r="E254" s="129">
        <f>E232+E234+E240+E241+E247</f>
        <v>0</v>
      </c>
      <c r="F254" s="129">
        <f t="shared" ref="F254:P254" si="419">F232+F234+F240+F241+F247</f>
        <v>0</v>
      </c>
      <c r="G254" s="129">
        <f t="shared" si="419"/>
        <v>0</v>
      </c>
      <c r="H254" s="129">
        <f t="shared" si="419"/>
        <v>0</v>
      </c>
      <c r="I254" s="129">
        <f t="shared" si="419"/>
        <v>0</v>
      </c>
      <c r="J254" s="129">
        <f t="shared" si="419"/>
        <v>0</v>
      </c>
      <c r="K254" s="129">
        <f t="shared" si="419"/>
        <v>0</v>
      </c>
      <c r="L254" s="129">
        <f t="shared" si="419"/>
        <v>0</v>
      </c>
      <c r="M254" s="129">
        <f t="shared" si="419"/>
        <v>0</v>
      </c>
      <c r="N254" s="129">
        <f t="shared" si="419"/>
        <v>0</v>
      </c>
      <c r="O254" s="129">
        <f t="shared" si="419"/>
        <v>0</v>
      </c>
      <c r="P254" s="129">
        <f t="shared" si="419"/>
        <v>0</v>
      </c>
      <c r="Q254" s="128">
        <f t="shared" si="371"/>
        <v>0</v>
      </c>
    </row>
    <row r="255" spans="2:17" x14ac:dyDescent="0.25">
      <c r="B255" s="77">
        <f>B254+1</f>
        <v>28</v>
      </c>
      <c r="C255" s="94" t="s">
        <v>342</v>
      </c>
      <c r="D255" s="76" t="s">
        <v>306</v>
      </c>
      <c r="E255" s="129">
        <f>E254-E253</f>
        <v>0</v>
      </c>
      <c r="F255" s="129">
        <f t="shared" ref="F255" si="420">F254-F253</f>
        <v>0</v>
      </c>
      <c r="G255" s="129">
        <f t="shared" ref="G255" si="421">G254-G253</f>
        <v>0</v>
      </c>
      <c r="H255" s="129">
        <f t="shared" ref="H255" si="422">H254-H253</f>
        <v>0</v>
      </c>
      <c r="I255" s="129">
        <f t="shared" ref="I255" si="423">I254-I253</f>
        <v>0</v>
      </c>
      <c r="J255" s="129">
        <f t="shared" ref="J255" si="424">J254-J253</f>
        <v>0</v>
      </c>
      <c r="K255" s="129">
        <f t="shared" ref="K255" si="425">K254-K253</f>
        <v>0</v>
      </c>
      <c r="L255" s="129">
        <f t="shared" ref="L255" si="426">L254-L253</f>
        <v>0</v>
      </c>
      <c r="M255" s="129">
        <f t="shared" ref="M255" si="427">M254-M253</f>
        <v>0</v>
      </c>
      <c r="N255" s="129">
        <f t="shared" ref="N255" si="428">N254-N253</f>
        <v>0</v>
      </c>
      <c r="O255" s="129">
        <f t="shared" ref="O255" si="429">O254-O253</f>
        <v>0</v>
      </c>
      <c r="P255" s="129">
        <f t="shared" ref="P255" si="430">P254-P253</f>
        <v>0</v>
      </c>
      <c r="Q255" s="128">
        <f t="shared" si="371"/>
        <v>0</v>
      </c>
    </row>
    <row r="256" spans="2:17" x14ac:dyDescent="0.25">
      <c r="B256" s="77">
        <f>B255+1</f>
        <v>29</v>
      </c>
      <c r="C256" s="94" t="s">
        <v>332</v>
      </c>
      <c r="D256" s="76" t="s">
        <v>307</v>
      </c>
      <c r="E256" s="19" t="e">
        <f>E255/E254</f>
        <v>#DIV/0!</v>
      </c>
      <c r="F256" s="19" t="e">
        <f t="shared" ref="F256" si="431">F255/F254</f>
        <v>#DIV/0!</v>
      </c>
      <c r="G256" s="19" t="e">
        <f t="shared" ref="G256" si="432">G255/G254</f>
        <v>#DIV/0!</v>
      </c>
      <c r="H256" s="19" t="e">
        <f t="shared" ref="H256" si="433">H255/H254</f>
        <v>#DIV/0!</v>
      </c>
      <c r="I256" s="19" t="e">
        <f t="shared" ref="I256" si="434">I255/I254</f>
        <v>#DIV/0!</v>
      </c>
      <c r="J256" s="19" t="e">
        <f t="shared" ref="J256" si="435">J255/J254</f>
        <v>#DIV/0!</v>
      </c>
      <c r="K256" s="19" t="e">
        <f t="shared" ref="K256" si="436">K255/K254</f>
        <v>#DIV/0!</v>
      </c>
      <c r="L256" s="19" t="e">
        <f t="shared" ref="L256" si="437">L255/L254</f>
        <v>#DIV/0!</v>
      </c>
      <c r="M256" s="19" t="e">
        <f t="shared" ref="M256" si="438">M255/M254</f>
        <v>#DIV/0!</v>
      </c>
      <c r="N256" s="19" t="e">
        <f t="shared" ref="N256" si="439">N255/N254</f>
        <v>#DIV/0!</v>
      </c>
      <c r="O256" s="19" t="e">
        <f t="shared" ref="O256" si="440">O255/O254</f>
        <v>#DIV/0!</v>
      </c>
      <c r="P256" s="19" t="e">
        <f t="shared" ref="P256" si="441">P255/P254</f>
        <v>#DIV/0!</v>
      </c>
      <c r="Q256" s="128" t="e">
        <f>Q255/Q254</f>
        <v>#DIV/0!</v>
      </c>
    </row>
  </sheetData>
  <mergeCells count="28">
    <mergeCell ref="B186:B187"/>
    <mergeCell ref="C186:C187"/>
    <mergeCell ref="D186:D187"/>
    <mergeCell ref="E186:Q186"/>
    <mergeCell ref="B222:B223"/>
    <mergeCell ref="C222:C223"/>
    <mergeCell ref="D222:D223"/>
    <mergeCell ref="E222:Q222"/>
    <mergeCell ref="B114:B115"/>
    <mergeCell ref="C114:C115"/>
    <mergeCell ref="D114:D115"/>
    <mergeCell ref="E114:Q114"/>
    <mergeCell ref="B150:B151"/>
    <mergeCell ref="C150:C151"/>
    <mergeCell ref="D150:D151"/>
    <mergeCell ref="E150:Q150"/>
    <mergeCell ref="E78:Q78"/>
    <mergeCell ref="E5:Q5"/>
    <mergeCell ref="B5:B6"/>
    <mergeCell ref="C5:C6"/>
    <mergeCell ref="D5:D6"/>
    <mergeCell ref="E41:Q41"/>
    <mergeCell ref="B41:B43"/>
    <mergeCell ref="C41:C43"/>
    <mergeCell ref="D41:D43"/>
    <mergeCell ref="B78:B79"/>
    <mergeCell ref="C78:C79"/>
    <mergeCell ref="D78:D79"/>
  </mergeCells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96"/>
  <sheetViews>
    <sheetView showGridLines="0" topLeftCell="A73" zoomScale="70" zoomScaleNormal="70" workbookViewId="0">
      <selection activeCell="E57" sqref="E57"/>
    </sheetView>
  </sheetViews>
  <sheetFormatPr defaultColWidth="9.109375" defaultRowHeight="13.8" x14ac:dyDescent="0.25"/>
  <cols>
    <col min="1" max="1" width="3.109375" style="4" customWidth="1"/>
    <col min="2" max="2" width="8.33203125" style="4" customWidth="1"/>
    <col min="3" max="3" width="22.33203125" style="4" customWidth="1"/>
    <col min="4" max="4" width="24.88671875" style="4" customWidth="1"/>
    <col min="5" max="7" width="16.44140625" style="4" customWidth="1"/>
    <col min="8" max="8" width="16.88671875" style="4" customWidth="1"/>
    <col min="9" max="9" width="13.6640625" style="4" bestFit="1" customWidth="1"/>
    <col min="10" max="10" width="12.5546875" style="4" bestFit="1" customWidth="1"/>
    <col min="11" max="11" width="13.44140625" style="4" bestFit="1" customWidth="1"/>
    <col min="12" max="12" width="13.6640625" style="4" bestFit="1" customWidth="1"/>
    <col min="13" max="13" width="12.5546875" style="4" bestFit="1" customWidth="1"/>
    <col min="14" max="14" width="14.6640625" style="4" customWidth="1"/>
    <col min="15" max="15" width="12.5546875" style="4" customWidth="1"/>
    <col min="16" max="16" width="11.88671875" style="4" bestFit="1" customWidth="1"/>
    <col min="17" max="17" width="13.88671875" style="4" bestFit="1" customWidth="1"/>
    <col min="18" max="20" width="11.88671875" style="4" bestFit="1" customWidth="1"/>
    <col min="21" max="21" width="11.44140625" style="4" bestFit="1" customWidth="1"/>
    <col min="22" max="22" width="12.44140625" style="4" customWidth="1"/>
    <col min="23" max="23" width="12.6640625" style="4" customWidth="1"/>
    <col min="24" max="16384" width="9.109375" style="4"/>
  </cols>
  <sheetData>
    <row r="2" spans="2:23" x14ac:dyDescent="0.25">
      <c r="I2" s="25" t="s">
        <v>240</v>
      </c>
    </row>
    <row r="3" spans="2:23" x14ac:dyDescent="0.25">
      <c r="I3" s="27" t="s">
        <v>370</v>
      </c>
    </row>
    <row r="4" spans="2:23" x14ac:dyDescent="0.25">
      <c r="B4" s="15"/>
      <c r="C4" s="15"/>
      <c r="D4" s="71"/>
      <c r="E4" s="71"/>
      <c r="F4" s="71"/>
      <c r="G4" s="71"/>
      <c r="H4" s="71"/>
      <c r="I4" s="71"/>
      <c r="J4" s="71"/>
      <c r="K4" s="71"/>
      <c r="P4" s="16" t="s">
        <v>109</v>
      </c>
      <c r="W4" s="27" t="s">
        <v>109</v>
      </c>
    </row>
    <row r="5" spans="2:23" x14ac:dyDescent="0.25">
      <c r="B5" s="74"/>
      <c r="C5" s="431" t="s">
        <v>343</v>
      </c>
      <c r="D5" s="431" t="s">
        <v>344</v>
      </c>
      <c r="E5" s="418" t="s">
        <v>160</v>
      </c>
      <c r="F5" s="419"/>
      <c r="G5" s="420"/>
      <c r="H5" s="418" t="s">
        <v>641</v>
      </c>
      <c r="I5" s="419"/>
      <c r="J5" s="419"/>
      <c r="K5" s="419"/>
      <c r="L5" s="421" t="s">
        <v>153</v>
      </c>
      <c r="M5" s="421"/>
      <c r="N5" s="421"/>
      <c r="O5" s="421"/>
      <c r="P5" s="421"/>
    </row>
    <row r="6" spans="2:23" ht="27.6" x14ac:dyDescent="0.25">
      <c r="B6" s="74"/>
      <c r="C6" s="433"/>
      <c r="D6" s="433"/>
      <c r="E6" s="7" t="s">
        <v>224</v>
      </c>
      <c r="F6" s="7" t="s">
        <v>169</v>
      </c>
      <c r="G6" s="7" t="s">
        <v>141</v>
      </c>
      <c r="H6" s="7" t="s">
        <v>224</v>
      </c>
      <c r="I6" s="7" t="s">
        <v>163</v>
      </c>
      <c r="J6" s="7" t="s">
        <v>164</v>
      </c>
      <c r="K6" s="7" t="s">
        <v>168</v>
      </c>
      <c r="L6" s="7" t="s">
        <v>154</v>
      </c>
      <c r="M6" s="7" t="s">
        <v>155</v>
      </c>
      <c r="N6" s="7" t="s">
        <v>156</v>
      </c>
      <c r="O6" s="7" t="s">
        <v>157</v>
      </c>
      <c r="P6" s="7" t="s">
        <v>158</v>
      </c>
    </row>
    <row r="7" spans="2:23" ht="15" customHeight="1" x14ac:dyDescent="0.25">
      <c r="B7" s="74"/>
      <c r="C7" s="435"/>
      <c r="D7" s="435"/>
      <c r="E7" s="7" t="s">
        <v>10</v>
      </c>
      <c r="F7" s="7" t="s">
        <v>12</v>
      </c>
      <c r="G7" s="7" t="s">
        <v>162</v>
      </c>
      <c r="H7" s="7" t="s">
        <v>10</v>
      </c>
      <c r="I7" s="7" t="s">
        <v>3</v>
      </c>
      <c r="J7" s="7" t="s">
        <v>5</v>
      </c>
      <c r="K7" s="7" t="s">
        <v>5</v>
      </c>
      <c r="L7" s="7" t="s">
        <v>8</v>
      </c>
      <c r="M7" s="7" t="s">
        <v>8</v>
      </c>
      <c r="N7" s="7" t="s">
        <v>8</v>
      </c>
      <c r="O7" s="7" t="s">
        <v>8</v>
      </c>
      <c r="P7" s="7" t="s">
        <v>8</v>
      </c>
    </row>
    <row r="8" spans="2:23" x14ac:dyDescent="0.25">
      <c r="B8" s="74"/>
      <c r="C8" s="446" t="s">
        <v>348</v>
      </c>
      <c r="D8" s="447"/>
      <c r="E8" s="73"/>
      <c r="F8" s="73"/>
      <c r="G8" s="72"/>
      <c r="H8" s="73"/>
      <c r="I8" s="18"/>
      <c r="J8" s="18"/>
      <c r="K8" s="18"/>
      <c r="L8" s="18"/>
      <c r="M8" s="18"/>
      <c r="N8" s="18"/>
      <c r="O8" s="18"/>
      <c r="P8" s="18"/>
    </row>
    <row r="9" spans="2:23" x14ac:dyDescent="0.25">
      <c r="C9" s="428" t="s">
        <v>350</v>
      </c>
      <c r="D9" s="429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</row>
    <row r="10" spans="2:23" x14ac:dyDescent="0.25">
      <c r="C10" s="103" t="s">
        <v>703</v>
      </c>
      <c r="D10" s="164" t="s">
        <v>648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</row>
    <row r="11" spans="2:23" x14ac:dyDescent="0.25">
      <c r="C11" s="103" t="s">
        <v>703</v>
      </c>
      <c r="D11" s="164" t="s">
        <v>649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</row>
    <row r="12" spans="2:23" x14ac:dyDescent="0.25">
      <c r="C12" s="103" t="s">
        <v>703</v>
      </c>
      <c r="D12" s="164" t="s">
        <v>650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</row>
    <row r="13" spans="2:23" x14ac:dyDescent="0.25">
      <c r="C13" s="103" t="s">
        <v>703</v>
      </c>
      <c r="D13" s="164" t="s">
        <v>651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</row>
    <row r="14" spans="2:23" x14ac:dyDescent="0.25">
      <c r="C14" s="103" t="s">
        <v>703</v>
      </c>
      <c r="D14" s="164" t="s">
        <v>652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</row>
    <row r="15" spans="2:23" x14ac:dyDescent="0.25">
      <c r="C15" s="103" t="s">
        <v>703</v>
      </c>
      <c r="D15" s="164" t="s">
        <v>653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</row>
    <row r="16" spans="2:23" ht="14.25" customHeight="1" x14ac:dyDescent="0.25">
      <c r="B16" s="74"/>
      <c r="C16" s="103" t="s">
        <v>703</v>
      </c>
      <c r="D16" s="164" t="s">
        <v>654</v>
      </c>
      <c r="E16" s="73"/>
      <c r="F16" s="73"/>
      <c r="G16" s="73"/>
      <c r="H16" s="73"/>
      <c r="I16" s="18"/>
      <c r="J16" s="18"/>
      <c r="K16" s="18"/>
      <c r="L16" s="18"/>
      <c r="M16" s="18"/>
      <c r="N16" s="18"/>
      <c r="O16" s="18"/>
      <c r="P16" s="18"/>
    </row>
    <row r="17" spans="3:16" x14ac:dyDescent="0.25">
      <c r="C17" s="103" t="s">
        <v>703</v>
      </c>
      <c r="D17" s="165" t="s">
        <v>655</v>
      </c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</row>
    <row r="18" spans="3:16" x14ac:dyDescent="0.25">
      <c r="C18" s="103" t="s">
        <v>703</v>
      </c>
      <c r="D18" s="165" t="s">
        <v>656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</row>
    <row r="19" spans="3:16" x14ac:dyDescent="0.25">
      <c r="C19" s="439" t="s">
        <v>225</v>
      </c>
      <c r="D19" s="441"/>
      <c r="E19" s="123">
        <f>SUM(E10:E18)</f>
        <v>0</v>
      </c>
      <c r="F19" s="123">
        <f>'F9-Year(n-1)'!U18</f>
        <v>0</v>
      </c>
      <c r="G19" s="123">
        <f>F19-E19</f>
        <v>0</v>
      </c>
      <c r="H19" s="123">
        <f t="shared" ref="H19" si="0">SUM(H10:H18)</f>
        <v>0</v>
      </c>
      <c r="I19" s="123">
        <f>SUM('F9-Year(n)'!I19:N19)</f>
        <v>0</v>
      </c>
      <c r="J19" s="123">
        <f>SUM('F9-Year(n)'!O19:T19)</f>
        <v>0</v>
      </c>
      <c r="K19" s="123">
        <f>I19+J19</f>
        <v>0</v>
      </c>
      <c r="L19" s="123">
        <f>'F9-Year(n+1)'!U19</f>
        <v>0</v>
      </c>
      <c r="M19" s="123">
        <f>'F9-Year(n+2)'!U19</f>
        <v>0</v>
      </c>
      <c r="N19" s="123">
        <f>'F9-Year(n+3)'!U19</f>
        <v>0</v>
      </c>
      <c r="O19" s="123">
        <f>'F9-Year(n+4)'!U19</f>
        <v>0</v>
      </c>
      <c r="P19" s="123">
        <f>'F9-Year(n+5)'!U19</f>
        <v>0</v>
      </c>
    </row>
    <row r="20" spans="3:16" x14ac:dyDescent="0.25">
      <c r="C20" s="428" t="s">
        <v>351</v>
      </c>
      <c r="D20" s="429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pans="3:16" x14ac:dyDescent="0.25">
      <c r="C21" s="103" t="s">
        <v>703</v>
      </c>
      <c r="D21" s="164" t="s">
        <v>657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3:16" x14ac:dyDescent="0.25">
      <c r="C22" s="103" t="s">
        <v>703</v>
      </c>
      <c r="D22" s="164" t="s">
        <v>658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</row>
    <row r="23" spans="3:16" x14ac:dyDescent="0.25">
      <c r="C23" s="103" t="s">
        <v>703</v>
      </c>
      <c r="D23" s="164" t="s">
        <v>659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</row>
    <row r="24" spans="3:16" x14ac:dyDescent="0.25">
      <c r="C24" s="103" t="s">
        <v>703</v>
      </c>
      <c r="D24" s="164" t="s">
        <v>660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</row>
    <row r="25" spans="3:16" x14ac:dyDescent="0.25">
      <c r="C25" s="103" t="s">
        <v>703</v>
      </c>
      <c r="D25" s="164" t="s">
        <v>661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</row>
    <row r="26" spans="3:16" x14ac:dyDescent="0.25">
      <c r="C26" s="103" t="s">
        <v>703</v>
      </c>
      <c r="D26" s="165" t="s">
        <v>662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3:16" x14ac:dyDescent="0.25">
      <c r="C27" s="103" t="s">
        <v>703</v>
      </c>
      <c r="D27" s="165" t="s">
        <v>663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</row>
    <row r="28" spans="3:16" x14ac:dyDescent="0.25">
      <c r="C28" s="439" t="s">
        <v>225</v>
      </c>
      <c r="D28" s="441"/>
      <c r="E28" s="123">
        <f>SUM(E21:E27)</f>
        <v>0</v>
      </c>
      <c r="F28" s="123">
        <f>'F9-Year(n-1)'!U27</f>
        <v>0</v>
      </c>
      <c r="G28" s="123">
        <f>F28-E28</f>
        <v>0</v>
      </c>
      <c r="H28" s="123">
        <f>SUM(H26:H27)</f>
        <v>0</v>
      </c>
      <c r="I28" s="123">
        <f>SUM('F9-Year(n)'!I28:N28)</f>
        <v>0</v>
      </c>
      <c r="J28" s="123">
        <f>SUM('F9-Year(n)'!O28:T28)</f>
        <v>0</v>
      </c>
      <c r="K28" s="123">
        <f>I28+J28</f>
        <v>0</v>
      </c>
      <c r="L28" s="123">
        <f>'F9-Year(n+1)'!U28</f>
        <v>0</v>
      </c>
      <c r="M28" s="123">
        <f>'F9-Year(n+2)'!U28</f>
        <v>0</v>
      </c>
      <c r="N28" s="123">
        <f>'F9-Year(n+3)'!U28</f>
        <v>0</v>
      </c>
      <c r="O28" s="123">
        <f>'F9-Year(n+4)'!U28</f>
        <v>0</v>
      </c>
      <c r="P28" s="123">
        <f>'F9-Year(n+5)'!U28</f>
        <v>0</v>
      </c>
    </row>
    <row r="29" spans="3:16" x14ac:dyDescent="0.25">
      <c r="C29" s="428" t="s">
        <v>349</v>
      </c>
      <c r="D29" s="429"/>
      <c r="E29" s="123">
        <f>E19+E28</f>
        <v>0</v>
      </c>
      <c r="F29" s="123">
        <f>'F9-Year(n-1)'!U28</f>
        <v>0</v>
      </c>
      <c r="G29" s="123">
        <f t="shared" ref="G29:H29" si="1">G19+G28</f>
        <v>0</v>
      </c>
      <c r="H29" s="123">
        <f t="shared" si="1"/>
        <v>0</v>
      </c>
      <c r="I29" s="123">
        <f>SUM('F9-Year(n)'!I29:N29)</f>
        <v>0</v>
      </c>
      <c r="J29" s="123">
        <f>SUM('F9-Year(n)'!O29:T29)</f>
        <v>0</v>
      </c>
      <c r="K29" s="123">
        <f>I29+J29</f>
        <v>0</v>
      </c>
      <c r="L29" s="123">
        <f>'F9-Year(n+1)'!U29</f>
        <v>0</v>
      </c>
      <c r="M29" s="123">
        <f>'F9-Year(n+2)'!U29</f>
        <v>0</v>
      </c>
      <c r="N29" s="123">
        <f>'F9-Year(n+3)'!U29</f>
        <v>0</v>
      </c>
      <c r="O29" s="123">
        <f>'F9-Year(n+4)'!U29</f>
        <v>0</v>
      </c>
      <c r="P29" s="123">
        <f>'F9-Year(n+5)'!U29</f>
        <v>0</v>
      </c>
    </row>
    <row r="30" spans="3:16" x14ac:dyDescent="0.25">
      <c r="C30" s="446" t="s">
        <v>352</v>
      </c>
      <c r="D30" s="447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</row>
    <row r="31" spans="3:16" x14ac:dyDescent="0.25">
      <c r="C31" s="428" t="s">
        <v>350</v>
      </c>
      <c r="D31" s="429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</row>
    <row r="32" spans="3:16" x14ac:dyDescent="0.25">
      <c r="C32" s="103" t="s">
        <v>704</v>
      </c>
      <c r="D32" s="100" t="s">
        <v>664</v>
      </c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</row>
    <row r="33" spans="3:16" x14ac:dyDescent="0.25">
      <c r="C33" s="103" t="s">
        <v>704</v>
      </c>
      <c r="D33" s="100" t="s">
        <v>665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</row>
    <row r="34" spans="3:16" x14ac:dyDescent="0.25">
      <c r="C34" s="103" t="s">
        <v>704</v>
      </c>
      <c r="D34" s="100" t="s">
        <v>666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</row>
    <row r="35" spans="3:16" x14ac:dyDescent="0.25">
      <c r="C35" s="103" t="s">
        <v>704</v>
      </c>
      <c r="D35" s="100" t="s">
        <v>667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</row>
    <row r="36" spans="3:16" x14ac:dyDescent="0.25">
      <c r="C36" s="103" t="s">
        <v>704</v>
      </c>
      <c r="D36" s="100" t="s">
        <v>668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</row>
    <row r="37" spans="3:16" x14ac:dyDescent="0.25">
      <c r="C37" s="103" t="s">
        <v>704</v>
      </c>
      <c r="D37" s="100" t="s">
        <v>669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</row>
    <row r="38" spans="3:16" x14ac:dyDescent="0.25">
      <c r="C38" s="103" t="s">
        <v>705</v>
      </c>
      <c r="D38" s="100" t="s">
        <v>670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</row>
    <row r="39" spans="3:16" x14ac:dyDescent="0.25">
      <c r="C39" s="103" t="s">
        <v>705</v>
      </c>
      <c r="D39" s="100" t="s">
        <v>671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</row>
    <row r="40" spans="3:16" x14ac:dyDescent="0.25">
      <c r="C40" s="103"/>
      <c r="D40" s="100" t="s">
        <v>672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</row>
    <row r="41" spans="3:16" x14ac:dyDescent="0.25">
      <c r="C41" s="103"/>
      <c r="D41" s="100" t="s">
        <v>673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</row>
    <row r="42" spans="3:16" x14ac:dyDescent="0.25">
      <c r="C42" s="103"/>
      <c r="D42" s="100" t="s">
        <v>674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</row>
    <row r="43" spans="3:16" x14ac:dyDescent="0.25">
      <c r="C43" s="103"/>
      <c r="D43" s="100" t="s">
        <v>675</v>
      </c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</row>
    <row r="44" spans="3:16" x14ac:dyDescent="0.25">
      <c r="C44" s="103"/>
      <c r="D44" s="100" t="s">
        <v>676</v>
      </c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</row>
    <row r="45" spans="3:16" x14ac:dyDescent="0.25">
      <c r="C45" s="103" t="s">
        <v>705</v>
      </c>
      <c r="D45" s="100" t="s">
        <v>677</v>
      </c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</row>
    <row r="46" spans="3:16" x14ac:dyDescent="0.25">
      <c r="C46" s="439" t="s">
        <v>225</v>
      </c>
      <c r="D46" s="441"/>
      <c r="E46" s="123">
        <f>SUM(E32:E45)</f>
        <v>0</v>
      </c>
      <c r="F46" s="123">
        <f>'F9-Year(n-1)'!U45</f>
        <v>0</v>
      </c>
      <c r="G46" s="123">
        <f>F46-E46</f>
        <v>0</v>
      </c>
      <c r="H46" s="123">
        <f>SUM(H32:H45)</f>
        <v>0</v>
      </c>
      <c r="I46" s="123">
        <f>SUM('F9-Year(n)'!I46:N46)</f>
        <v>0</v>
      </c>
      <c r="J46" s="123">
        <f>SUM('F9-Year(n)'!O46:T46)</f>
        <v>0</v>
      </c>
      <c r="K46" s="123">
        <f>I46+J46</f>
        <v>0</v>
      </c>
      <c r="L46" s="123">
        <f>'F9-Year(n+1)'!U46</f>
        <v>0</v>
      </c>
      <c r="M46" s="123">
        <f>'F9-Year(n+2)'!U46</f>
        <v>0</v>
      </c>
      <c r="N46" s="123">
        <f>'F9-Year(n+3)'!U46</f>
        <v>0</v>
      </c>
      <c r="O46" s="123">
        <f>'F9-Year(n+4)'!U46</f>
        <v>0</v>
      </c>
      <c r="P46" s="123">
        <f>'F9-Year(n+5)'!U46</f>
        <v>0</v>
      </c>
    </row>
    <row r="47" spans="3:16" x14ac:dyDescent="0.25">
      <c r="C47" s="428" t="s">
        <v>354</v>
      </c>
      <c r="D47" s="429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</row>
    <row r="48" spans="3:16" x14ac:dyDescent="0.25">
      <c r="C48" s="103" t="s">
        <v>706</v>
      </c>
      <c r="D48" s="100" t="s">
        <v>678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</row>
    <row r="49" spans="3:16" x14ac:dyDescent="0.25">
      <c r="C49" s="103" t="s">
        <v>706</v>
      </c>
      <c r="D49" s="100" t="s">
        <v>679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</row>
    <row r="50" spans="3:16" x14ac:dyDescent="0.25">
      <c r="C50" s="103" t="s">
        <v>706</v>
      </c>
      <c r="D50" s="100" t="s">
        <v>680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</row>
    <row r="51" spans="3:16" x14ac:dyDescent="0.25">
      <c r="C51" s="103" t="s">
        <v>706</v>
      </c>
      <c r="D51" s="20" t="s">
        <v>681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</row>
    <row r="52" spans="3:16" x14ac:dyDescent="0.25">
      <c r="C52" s="103" t="s">
        <v>706</v>
      </c>
      <c r="D52" s="20" t="s">
        <v>682</v>
      </c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</row>
    <row r="53" spans="3:16" x14ac:dyDescent="0.25">
      <c r="C53" s="439" t="s">
        <v>225</v>
      </c>
      <c r="D53" s="441"/>
      <c r="E53" s="123">
        <f>SUM(E48:E52)</f>
        <v>0</v>
      </c>
      <c r="F53" s="123">
        <f>'F9-Year(n-1)'!U52</f>
        <v>0</v>
      </c>
      <c r="G53" s="123">
        <f>F53-E53</f>
        <v>0</v>
      </c>
      <c r="H53" s="123">
        <f t="shared" ref="H53" si="2">SUM(H48:H52)</f>
        <v>0</v>
      </c>
      <c r="I53" s="123">
        <f>SUM('F9-Year(n)'!I53:N53)</f>
        <v>0</v>
      </c>
      <c r="J53" s="123">
        <f>SUM('F9-Year(n)'!O53:T53)</f>
        <v>0</v>
      </c>
      <c r="K53" s="123">
        <f>I53+J53</f>
        <v>0</v>
      </c>
      <c r="L53" s="123">
        <f>'F9-Year(n+1)'!U53</f>
        <v>0</v>
      </c>
      <c r="M53" s="123">
        <f>'F9-Year(n+2)'!U53</f>
        <v>0</v>
      </c>
      <c r="N53" s="123">
        <f>'F9-Year(n+3)'!U53</f>
        <v>0</v>
      </c>
      <c r="O53" s="123">
        <f>'F9-Year(n+4)'!U53</f>
        <v>0</v>
      </c>
      <c r="P53" s="123">
        <f>'F9-Year(n+5)'!U53</f>
        <v>0</v>
      </c>
    </row>
    <row r="54" spans="3:16" x14ac:dyDescent="0.25">
      <c r="C54" s="428" t="s">
        <v>353</v>
      </c>
      <c r="D54" s="429"/>
      <c r="E54" s="123">
        <f>E46+E53</f>
        <v>0</v>
      </c>
      <c r="F54" s="123">
        <f>'F9-Year(n-1)'!U53</f>
        <v>0</v>
      </c>
      <c r="G54" s="123">
        <f t="shared" ref="G54:H54" si="3">G46+G53</f>
        <v>0</v>
      </c>
      <c r="H54" s="123">
        <f t="shared" si="3"/>
        <v>0</v>
      </c>
      <c r="I54" s="123">
        <f>SUM('F9-Year(n)'!I54:N54)</f>
        <v>0</v>
      </c>
      <c r="J54" s="123">
        <f>SUM('F9-Year(n)'!O54:T54)</f>
        <v>0</v>
      </c>
      <c r="K54" s="123">
        <f>I54+J54</f>
        <v>0</v>
      </c>
      <c r="L54" s="123">
        <f>'F9-Year(n+1)'!U54</f>
        <v>0</v>
      </c>
      <c r="M54" s="123">
        <f>'F9-Year(n+2)'!U54</f>
        <v>0</v>
      </c>
      <c r="N54" s="123">
        <f>'F9-Year(n+3)'!U54</f>
        <v>0</v>
      </c>
      <c r="O54" s="123">
        <f>'F9-Year(n+4)'!U54</f>
        <v>0</v>
      </c>
      <c r="P54" s="123">
        <f>'F9-Year(n+5)'!U54</f>
        <v>0</v>
      </c>
    </row>
    <row r="55" spans="3:16" x14ac:dyDescent="0.25">
      <c r="C55" s="446" t="s">
        <v>358</v>
      </c>
      <c r="D55" s="447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</row>
    <row r="56" spans="3:16" x14ac:dyDescent="0.25">
      <c r="C56" s="18"/>
      <c r="D56" s="18" t="s">
        <v>683</v>
      </c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</row>
    <row r="57" spans="3:16" x14ac:dyDescent="0.25">
      <c r="C57" s="18"/>
      <c r="D57" s="18" t="s">
        <v>684</v>
      </c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</row>
    <row r="58" spans="3:16" x14ac:dyDescent="0.25">
      <c r="C58" s="428" t="s">
        <v>355</v>
      </c>
      <c r="D58" s="429"/>
      <c r="E58" s="123">
        <f>SUM(E56:E57)</f>
        <v>0</v>
      </c>
      <c r="F58" s="123">
        <f>'F9-Year(n-1)'!U57</f>
        <v>0</v>
      </c>
      <c r="G58" s="123">
        <f>F58-E58</f>
        <v>0</v>
      </c>
      <c r="H58" s="123">
        <f>SUM(H56:H57)</f>
        <v>0</v>
      </c>
      <c r="I58" s="123">
        <f>SUM('F9-Year(n)'!I58:N58)</f>
        <v>0</v>
      </c>
      <c r="J58" s="123">
        <f>SUM('F9-Year(n)'!O58:T58)</f>
        <v>0</v>
      </c>
      <c r="K58" s="123">
        <f>I58+J58</f>
        <v>0</v>
      </c>
      <c r="L58" s="123">
        <f>'F9-Year(n+1)'!U58</f>
        <v>0</v>
      </c>
      <c r="M58" s="123">
        <f>'F9-Year(n+2)'!U58</f>
        <v>0</v>
      </c>
      <c r="N58" s="123">
        <f>'F9-Year(n+3)'!U58</f>
        <v>0</v>
      </c>
      <c r="O58" s="123">
        <f>'F9-Year(n+4)'!U58</f>
        <v>0</v>
      </c>
      <c r="P58" s="123">
        <f>'F9-Year(n+5)'!U58</f>
        <v>0</v>
      </c>
    </row>
    <row r="59" spans="3:16" x14ac:dyDescent="0.25">
      <c r="C59" s="446" t="s">
        <v>357</v>
      </c>
      <c r="D59" s="447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</row>
    <row r="60" spans="3:16" x14ac:dyDescent="0.25">
      <c r="C60" s="104"/>
      <c r="D60" s="164" t="s">
        <v>685</v>
      </c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</row>
    <row r="61" spans="3:16" x14ac:dyDescent="0.25">
      <c r="C61" s="104"/>
      <c r="D61" s="164" t="s">
        <v>686</v>
      </c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</row>
    <row r="62" spans="3:16" x14ac:dyDescent="0.25">
      <c r="C62" s="104"/>
      <c r="D62" s="164" t="s">
        <v>687</v>
      </c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</row>
    <row r="63" spans="3:16" x14ac:dyDescent="0.25">
      <c r="C63" s="18"/>
      <c r="D63" s="159" t="s">
        <v>688</v>
      </c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</row>
    <row r="64" spans="3:16" x14ac:dyDescent="0.25">
      <c r="C64" s="428" t="s">
        <v>356</v>
      </c>
      <c r="D64" s="429"/>
      <c r="E64" s="123">
        <f>SUM(E60:E63)</f>
        <v>0</v>
      </c>
      <c r="F64" s="123">
        <f>'F9-Year(n-1)'!U63</f>
        <v>0</v>
      </c>
      <c r="G64" s="123">
        <f>F64-E64</f>
        <v>0</v>
      </c>
      <c r="H64" s="123">
        <f>SUM(H60:H63)</f>
        <v>0</v>
      </c>
      <c r="I64" s="123">
        <f>SUM('F9-Year(n)'!I64:N64)</f>
        <v>0</v>
      </c>
      <c r="J64" s="123">
        <f>SUM('F9-Year(n)'!O64:T64)</f>
        <v>0</v>
      </c>
      <c r="K64" s="123">
        <f>I64+J64</f>
        <v>0</v>
      </c>
      <c r="L64" s="123">
        <f>'F9-Year(n+1)'!U64</f>
        <v>0</v>
      </c>
      <c r="M64" s="123">
        <f>'F9-Year(n+2)'!U64</f>
        <v>0</v>
      </c>
      <c r="N64" s="123">
        <f>'F9-Year(n+3)'!U64</f>
        <v>0</v>
      </c>
      <c r="O64" s="123">
        <f>'F9-Year(n+4)'!U64</f>
        <v>0</v>
      </c>
      <c r="P64" s="123">
        <f>'F9-Year(n+5)'!U64</f>
        <v>0</v>
      </c>
    </row>
    <row r="65" spans="3:16" x14ac:dyDescent="0.25">
      <c r="C65" s="446" t="s">
        <v>361</v>
      </c>
      <c r="D65" s="447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</row>
    <row r="66" spans="3:16" x14ac:dyDescent="0.25">
      <c r="C66" s="104"/>
      <c r="D66" s="164" t="s">
        <v>690</v>
      </c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</row>
    <row r="67" spans="3:16" x14ac:dyDescent="0.25">
      <c r="C67" s="104"/>
      <c r="D67" s="164" t="s">
        <v>691</v>
      </c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</row>
    <row r="68" spans="3:16" x14ac:dyDescent="0.25">
      <c r="C68" s="104"/>
      <c r="D68" s="164" t="s">
        <v>692</v>
      </c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</row>
    <row r="69" spans="3:16" x14ac:dyDescent="0.25">
      <c r="C69" s="104"/>
      <c r="D69" s="164" t="s">
        <v>693</v>
      </c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</row>
    <row r="70" spans="3:16" x14ac:dyDescent="0.25">
      <c r="C70" s="104"/>
      <c r="D70" s="164" t="s">
        <v>694</v>
      </c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</row>
    <row r="71" spans="3:16" x14ac:dyDescent="0.25">
      <c r="C71" s="104"/>
      <c r="D71" s="164" t="s">
        <v>663</v>
      </c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</row>
    <row r="72" spans="3:16" x14ac:dyDescent="0.25">
      <c r="C72" s="103" t="s">
        <v>707</v>
      </c>
      <c r="D72" s="100" t="s">
        <v>695</v>
      </c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</row>
    <row r="73" spans="3:16" x14ac:dyDescent="0.25">
      <c r="C73" s="103" t="s">
        <v>707</v>
      </c>
      <c r="D73" s="100" t="s">
        <v>696</v>
      </c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</row>
    <row r="74" spans="3:16" x14ac:dyDescent="0.25">
      <c r="C74" s="103" t="s">
        <v>707</v>
      </c>
      <c r="D74" s="100" t="s">
        <v>697</v>
      </c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</row>
    <row r="75" spans="3:16" x14ac:dyDescent="0.25">
      <c r="C75" s="103" t="s">
        <v>707</v>
      </c>
      <c r="D75" s="100" t="s">
        <v>698</v>
      </c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</row>
    <row r="76" spans="3:16" x14ac:dyDescent="0.25">
      <c r="C76" s="103" t="s">
        <v>707</v>
      </c>
      <c r="D76" s="100" t="s">
        <v>699</v>
      </c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</row>
    <row r="77" spans="3:16" x14ac:dyDescent="0.25">
      <c r="C77" s="103" t="s">
        <v>707</v>
      </c>
      <c r="D77" s="100" t="s">
        <v>700</v>
      </c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</row>
    <row r="78" spans="3:16" x14ac:dyDescent="0.25">
      <c r="C78" s="103" t="s">
        <v>707</v>
      </c>
      <c r="D78" s="18" t="s">
        <v>701</v>
      </c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</row>
    <row r="79" spans="3:16" x14ac:dyDescent="0.25">
      <c r="C79" s="103" t="s">
        <v>707</v>
      </c>
      <c r="D79" s="18" t="s">
        <v>702</v>
      </c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</row>
    <row r="80" spans="3:16" x14ac:dyDescent="0.25">
      <c r="C80" s="448" t="s">
        <v>359</v>
      </c>
      <c r="D80" s="448"/>
      <c r="E80" s="123">
        <f>SUM(E66:E79)</f>
        <v>0</v>
      </c>
      <c r="F80" s="123">
        <f>'F9-Year(n-1)'!U79</f>
        <v>0</v>
      </c>
      <c r="G80" s="123">
        <f>F80-E80</f>
        <v>0</v>
      </c>
      <c r="H80" s="123">
        <f t="shared" ref="H80" si="4">SUM(H66:H79)</f>
        <v>0</v>
      </c>
      <c r="I80" s="123">
        <f>SUM('F9-Year(n)'!I80:N80)</f>
        <v>0</v>
      </c>
      <c r="J80" s="123">
        <f>SUM('F9-Year(n)'!O80:T80)</f>
        <v>0</v>
      </c>
      <c r="K80" s="123">
        <f>I80+J80</f>
        <v>0</v>
      </c>
      <c r="L80" s="123">
        <f>'F9-Year(n+1)'!U80</f>
        <v>0</v>
      </c>
      <c r="M80" s="123">
        <f>'F9-Year(n+2)'!U80</f>
        <v>0</v>
      </c>
      <c r="N80" s="123">
        <f>'F9-Year(n+3)'!U80</f>
        <v>0</v>
      </c>
      <c r="O80" s="123">
        <f>'F9-Year(n+4)'!U80</f>
        <v>0</v>
      </c>
      <c r="P80" s="123">
        <f>'F9-Year(n+5)'!U80</f>
        <v>0</v>
      </c>
    </row>
    <row r="81" spans="3:16" x14ac:dyDescent="0.25">
      <c r="C81" s="446" t="s">
        <v>360</v>
      </c>
      <c r="D81" s="447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</row>
    <row r="82" spans="3:16" x14ac:dyDescent="0.25">
      <c r="C82" s="18"/>
      <c r="D82" s="159" t="s">
        <v>689</v>
      </c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</row>
    <row r="83" spans="3:16" x14ac:dyDescent="0.25"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</row>
    <row r="84" spans="3:16" x14ac:dyDescent="0.25">
      <c r="C84" s="428" t="s">
        <v>362</v>
      </c>
      <c r="D84" s="429"/>
      <c r="E84" s="123">
        <f>SUM(E82:E83)</f>
        <v>0</v>
      </c>
      <c r="F84" s="123">
        <f>'F9-Year(n-1)'!U83</f>
        <v>0</v>
      </c>
      <c r="G84" s="123">
        <f>F84-E84</f>
        <v>0</v>
      </c>
      <c r="H84" s="123">
        <f>SUM(H82:H83)</f>
        <v>0</v>
      </c>
      <c r="I84" s="123">
        <f>SUM('F9-Year(n)'!I84:N84)</f>
        <v>0</v>
      </c>
      <c r="J84" s="123">
        <f>SUM('F9-Year(n)'!O84:T84)</f>
        <v>0</v>
      </c>
      <c r="K84" s="123">
        <f>I84+J84</f>
        <v>0</v>
      </c>
      <c r="L84" s="123">
        <f>'F9-Year(n+1)'!U84</f>
        <v>0</v>
      </c>
      <c r="M84" s="123">
        <f>'F9-Year(n+2)'!U84</f>
        <v>0</v>
      </c>
      <c r="N84" s="123">
        <f>'F9-Year(n+3)'!U84</f>
        <v>0</v>
      </c>
      <c r="O84" s="123">
        <f>'F9-Year(n+4)'!U84</f>
        <v>0</v>
      </c>
      <c r="P84" s="123">
        <f>'F9-Year(n+5)'!U84</f>
        <v>0</v>
      </c>
    </row>
    <row r="85" spans="3:16" x14ac:dyDescent="0.25">
      <c r="C85" s="446" t="s">
        <v>363</v>
      </c>
      <c r="D85" s="447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</row>
    <row r="86" spans="3:16" x14ac:dyDescent="0.25">
      <c r="C86" s="18" t="s">
        <v>365</v>
      </c>
      <c r="D86" s="18" t="s">
        <v>366</v>
      </c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</row>
    <row r="87" spans="3:16" x14ac:dyDescent="0.25">
      <c r="C87" s="18" t="s">
        <v>365</v>
      </c>
      <c r="D87" s="18" t="s">
        <v>367</v>
      </c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</row>
    <row r="88" spans="3:16" x14ac:dyDescent="0.25">
      <c r="C88" s="428" t="s">
        <v>364</v>
      </c>
      <c r="D88" s="429"/>
      <c r="E88" s="123">
        <f>SUM(E86:E87)</f>
        <v>0</v>
      </c>
      <c r="F88" s="123">
        <f>'F9-Year(n-1)'!U87</f>
        <v>0</v>
      </c>
      <c r="G88" s="123">
        <f>F88-E88</f>
        <v>0</v>
      </c>
      <c r="H88" s="123">
        <f>SUM(H86:H87)</f>
        <v>0</v>
      </c>
      <c r="I88" s="123">
        <f>SUM('F9-Year(n)'!I88:N88)</f>
        <v>0</v>
      </c>
      <c r="J88" s="123">
        <f>SUM('F9-Year(n)'!O88:T88)</f>
        <v>0</v>
      </c>
      <c r="K88" s="123">
        <f>I88+J88</f>
        <v>0</v>
      </c>
      <c r="L88" s="123">
        <f>'F9-Year(n+1)'!U88</f>
        <v>0</v>
      </c>
      <c r="M88" s="123">
        <f>'F9-Year(n+2)'!U88</f>
        <v>0</v>
      </c>
      <c r="N88" s="123">
        <f>'F9-Year(n+3)'!U88</f>
        <v>0</v>
      </c>
      <c r="O88" s="123">
        <f>'F9-Year(n+4)'!U88</f>
        <v>0</v>
      </c>
      <c r="P88" s="123">
        <f>'F9-Year(n+5)'!U88</f>
        <v>0</v>
      </c>
    </row>
    <row r="89" spans="3:16" x14ac:dyDescent="0.25">
      <c r="C89" s="428" t="s">
        <v>261</v>
      </c>
      <c r="D89" s="429"/>
      <c r="E89" s="123">
        <f>SUM(E87:E88)</f>
        <v>0</v>
      </c>
      <c r="F89" s="123">
        <f>'F9-Year(n-1)'!U88</f>
        <v>0</v>
      </c>
      <c r="G89" s="123">
        <f>F89-E89</f>
        <v>0</v>
      </c>
      <c r="H89" s="123">
        <f>SUM(H87:H88)</f>
        <v>0</v>
      </c>
      <c r="I89" s="123">
        <f>SUM('F9-Year(n)'!I89:N89)</f>
        <v>0</v>
      </c>
      <c r="J89" s="123">
        <f>SUM('F9-Year(n)'!O89:T89)</f>
        <v>0</v>
      </c>
      <c r="K89" s="123">
        <f>I89+J89</f>
        <v>0</v>
      </c>
      <c r="L89" s="123">
        <f>'F9-Year(n+1)'!U89</f>
        <v>0</v>
      </c>
      <c r="M89" s="123">
        <f>'F9-Year(n+2)'!U89</f>
        <v>0</v>
      </c>
      <c r="N89" s="123">
        <f>'F9-Year(n+3)'!U89</f>
        <v>0</v>
      </c>
      <c r="O89" s="123">
        <f>'F9-Year(n+4)'!U89</f>
        <v>0</v>
      </c>
      <c r="P89" s="123">
        <f>'F9-Year(n+5)'!U89</f>
        <v>0</v>
      </c>
    </row>
    <row r="93" spans="3:16" x14ac:dyDescent="0.25">
      <c r="D93" s="24"/>
      <c r="E93" s="24"/>
      <c r="F93" s="24"/>
      <c r="G93" s="24"/>
      <c r="H93" s="24"/>
      <c r="I93" s="24"/>
    </row>
    <row r="94" spans="3:16" x14ac:dyDescent="0.25">
      <c r="D94" s="26"/>
      <c r="E94" s="26"/>
      <c r="F94" s="26"/>
      <c r="G94" s="26"/>
      <c r="H94" s="26"/>
      <c r="I94" s="26"/>
    </row>
    <row r="95" spans="3:16" x14ac:dyDescent="0.25">
      <c r="E95" s="26"/>
      <c r="F95" s="26"/>
      <c r="G95" s="26"/>
      <c r="H95" s="26"/>
      <c r="I95" s="26"/>
    </row>
    <row r="96" spans="3:16" x14ac:dyDescent="0.25">
      <c r="E96" s="26"/>
      <c r="F96" s="26"/>
      <c r="G96" s="26"/>
      <c r="H96" s="26"/>
      <c r="I96" s="26"/>
    </row>
  </sheetData>
  <mergeCells count="28">
    <mergeCell ref="C30:D30"/>
    <mergeCell ref="C85:D85"/>
    <mergeCell ref="C9:D9"/>
    <mergeCell ref="C31:D31"/>
    <mergeCell ref="C47:D47"/>
    <mergeCell ref="C53:D53"/>
    <mergeCell ref="C55:D55"/>
    <mergeCell ref="C59:D59"/>
    <mergeCell ref="C64:D64"/>
    <mergeCell ref="C65:D65"/>
    <mergeCell ref="C80:D80"/>
    <mergeCell ref="C84:D84"/>
    <mergeCell ref="C88:D88"/>
    <mergeCell ref="C89:D89"/>
    <mergeCell ref="C46:D46"/>
    <mergeCell ref="C54:D54"/>
    <mergeCell ref="L5:P5"/>
    <mergeCell ref="E5:G5"/>
    <mergeCell ref="H5:K5"/>
    <mergeCell ref="C8:D8"/>
    <mergeCell ref="C5:C7"/>
    <mergeCell ref="D5:D7"/>
    <mergeCell ref="C81:D81"/>
    <mergeCell ref="C58:D58"/>
    <mergeCell ref="C29:D29"/>
    <mergeCell ref="C28:D28"/>
    <mergeCell ref="C20:D20"/>
    <mergeCell ref="C19:D19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94"/>
  <sheetViews>
    <sheetView showGridLines="0" topLeftCell="B19" zoomScale="70" zoomScaleNormal="90" workbookViewId="0">
      <selection activeCell="E57" sqref="E57"/>
    </sheetView>
  </sheetViews>
  <sheetFormatPr defaultColWidth="9.109375" defaultRowHeight="13.8" x14ac:dyDescent="0.25"/>
  <cols>
    <col min="1" max="1" width="3.109375" style="4" customWidth="1"/>
    <col min="2" max="2" width="8.33203125" style="4" customWidth="1"/>
    <col min="3" max="3" width="22.33203125" style="4" customWidth="1"/>
    <col min="4" max="4" width="24.88671875" style="4" customWidth="1"/>
    <col min="5" max="7" width="16.44140625" style="4" customWidth="1"/>
    <col min="8" max="8" width="16.88671875" style="4" customWidth="1"/>
    <col min="9" max="9" width="13.6640625" style="4" bestFit="1" customWidth="1"/>
    <col min="10" max="10" width="12.5546875" style="4" bestFit="1" customWidth="1"/>
    <col min="11" max="11" width="13.44140625" style="4" bestFit="1" customWidth="1"/>
    <col min="12" max="12" width="13.6640625" style="4" bestFit="1" customWidth="1"/>
    <col min="13" max="13" width="12.5546875" style="4" bestFit="1" customWidth="1"/>
    <col min="14" max="14" width="14.6640625" style="4" customWidth="1"/>
    <col min="15" max="15" width="12.5546875" style="4" customWidth="1"/>
    <col min="16" max="16" width="11.88671875" style="4" bestFit="1" customWidth="1"/>
    <col min="17" max="17" width="13.88671875" style="4" bestFit="1" customWidth="1"/>
    <col min="18" max="20" width="11.88671875" style="4" bestFit="1" customWidth="1"/>
    <col min="21" max="21" width="11.44140625" style="4" bestFit="1" customWidth="1"/>
    <col min="22" max="22" width="12.44140625" style="4" customWidth="1"/>
    <col min="23" max="23" width="12.6640625" style="4" customWidth="1"/>
    <col min="24" max="16384" width="9.109375" style="4"/>
  </cols>
  <sheetData>
    <row r="2" spans="2:21" x14ac:dyDescent="0.25">
      <c r="I2" s="25" t="s">
        <v>240</v>
      </c>
    </row>
    <row r="3" spans="2:21" x14ac:dyDescent="0.25">
      <c r="I3" s="27" t="s">
        <v>371</v>
      </c>
    </row>
    <row r="4" spans="2:21" x14ac:dyDescent="0.25">
      <c r="C4" s="15"/>
      <c r="U4" s="27" t="s">
        <v>109</v>
      </c>
    </row>
    <row r="5" spans="2:21" x14ac:dyDescent="0.25">
      <c r="C5" s="431" t="s">
        <v>343</v>
      </c>
      <c r="D5" s="431" t="s">
        <v>344</v>
      </c>
      <c r="E5" s="413" t="s">
        <v>345</v>
      </c>
      <c r="F5" s="413" t="s">
        <v>346</v>
      </c>
      <c r="G5" s="413" t="s">
        <v>347</v>
      </c>
      <c r="H5" s="413" t="s">
        <v>368</v>
      </c>
      <c r="I5" s="421" t="s">
        <v>369</v>
      </c>
      <c r="J5" s="421"/>
      <c r="K5" s="421"/>
      <c r="L5" s="421"/>
      <c r="M5" s="421"/>
      <c r="N5" s="421"/>
      <c r="O5" s="421"/>
      <c r="P5" s="421"/>
      <c r="Q5" s="421"/>
      <c r="R5" s="421"/>
      <c r="S5" s="421"/>
      <c r="T5" s="421"/>
      <c r="U5" s="421"/>
    </row>
    <row r="6" spans="2:21" x14ac:dyDescent="0.25">
      <c r="C6" s="433"/>
      <c r="D6" s="433"/>
      <c r="E6" s="414"/>
      <c r="F6" s="414"/>
      <c r="G6" s="414"/>
      <c r="H6" s="414"/>
      <c r="I6" s="14" t="s">
        <v>110</v>
      </c>
      <c r="J6" s="14" t="s">
        <v>111</v>
      </c>
      <c r="K6" s="14" t="s">
        <v>112</v>
      </c>
      <c r="L6" s="14" t="s">
        <v>113</v>
      </c>
      <c r="M6" s="14" t="s">
        <v>114</v>
      </c>
      <c r="N6" s="14" t="s">
        <v>115</v>
      </c>
      <c r="O6" s="14" t="s">
        <v>116</v>
      </c>
      <c r="P6" s="14" t="s">
        <v>117</v>
      </c>
      <c r="Q6" s="14" t="s">
        <v>118</v>
      </c>
      <c r="R6" s="14" t="s">
        <v>119</v>
      </c>
      <c r="S6" s="14" t="s">
        <v>120</v>
      </c>
      <c r="T6" s="14" t="s">
        <v>121</v>
      </c>
      <c r="U6" s="14" t="s">
        <v>108</v>
      </c>
    </row>
    <row r="7" spans="2:21" x14ac:dyDescent="0.25">
      <c r="B7" s="74"/>
      <c r="C7" s="446" t="s">
        <v>348</v>
      </c>
      <c r="D7" s="447"/>
      <c r="E7" s="73"/>
      <c r="F7" s="73"/>
      <c r="G7" s="72"/>
      <c r="H7" s="73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</row>
    <row r="8" spans="2:21" x14ac:dyDescent="0.25">
      <c r="C8" s="428" t="s">
        <v>350</v>
      </c>
      <c r="D8" s="429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</row>
    <row r="9" spans="2:21" x14ac:dyDescent="0.25">
      <c r="C9" s="103" t="s">
        <v>703</v>
      </c>
      <c r="D9" s="164" t="s">
        <v>648</v>
      </c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</row>
    <row r="10" spans="2:21" x14ac:dyDescent="0.25">
      <c r="C10" s="103" t="s">
        <v>703</v>
      </c>
      <c r="D10" s="164" t="s">
        <v>649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</row>
    <row r="11" spans="2:21" x14ac:dyDescent="0.25">
      <c r="C11" s="103" t="s">
        <v>703</v>
      </c>
      <c r="D11" s="164" t="s">
        <v>650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</row>
    <row r="12" spans="2:21" x14ac:dyDescent="0.25">
      <c r="C12" s="103" t="s">
        <v>703</v>
      </c>
      <c r="D12" s="164" t="s">
        <v>651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</row>
    <row r="13" spans="2:21" x14ac:dyDescent="0.25">
      <c r="C13" s="103" t="s">
        <v>703</v>
      </c>
      <c r="D13" s="164" t="s">
        <v>652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</row>
    <row r="14" spans="2:21" x14ac:dyDescent="0.25">
      <c r="C14" s="103" t="s">
        <v>703</v>
      </c>
      <c r="D14" s="164" t="s">
        <v>653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</row>
    <row r="15" spans="2:21" x14ac:dyDescent="0.25">
      <c r="C15" s="103" t="s">
        <v>703</v>
      </c>
      <c r="D15" s="164" t="s">
        <v>654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</row>
    <row r="16" spans="2:21" ht="14.25" customHeight="1" x14ac:dyDescent="0.25">
      <c r="B16" s="74"/>
      <c r="C16" s="103" t="s">
        <v>703</v>
      </c>
      <c r="D16" s="100" t="s">
        <v>655</v>
      </c>
      <c r="E16" s="73"/>
      <c r="F16" s="73"/>
      <c r="G16" s="73"/>
      <c r="H16" s="73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</row>
    <row r="17" spans="3:21" x14ac:dyDescent="0.25">
      <c r="C17" s="103" t="s">
        <v>703</v>
      </c>
      <c r="D17" s="20" t="s">
        <v>656</v>
      </c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</row>
    <row r="18" spans="3:21" x14ac:dyDescent="0.25">
      <c r="C18" s="449" t="s">
        <v>225</v>
      </c>
      <c r="D18" s="450"/>
      <c r="E18" s="140">
        <f>SUM(E9:E17)</f>
        <v>0</v>
      </c>
      <c r="F18" s="140">
        <f t="shared" ref="F18:T18" si="0">SUM(F9:F17)</f>
        <v>0</v>
      </c>
      <c r="G18" s="140">
        <f t="shared" si="0"/>
        <v>0</v>
      </c>
      <c r="H18" s="140">
        <f t="shared" si="0"/>
        <v>0</v>
      </c>
      <c r="I18" s="140">
        <f t="shared" si="0"/>
        <v>0</v>
      </c>
      <c r="J18" s="140">
        <f t="shared" si="0"/>
        <v>0</v>
      </c>
      <c r="K18" s="140">
        <f t="shared" si="0"/>
        <v>0</v>
      </c>
      <c r="L18" s="140">
        <f t="shared" si="0"/>
        <v>0</v>
      </c>
      <c r="M18" s="140">
        <f t="shared" si="0"/>
        <v>0</v>
      </c>
      <c r="N18" s="140">
        <f t="shared" si="0"/>
        <v>0</v>
      </c>
      <c r="O18" s="140">
        <f t="shared" si="0"/>
        <v>0</v>
      </c>
      <c r="P18" s="140">
        <f t="shared" si="0"/>
        <v>0</v>
      </c>
      <c r="Q18" s="140">
        <f t="shared" si="0"/>
        <v>0</v>
      </c>
      <c r="R18" s="140">
        <f t="shared" si="0"/>
        <v>0</v>
      </c>
      <c r="S18" s="140">
        <f t="shared" si="0"/>
        <v>0</v>
      </c>
      <c r="T18" s="140">
        <f t="shared" si="0"/>
        <v>0</v>
      </c>
      <c r="U18" s="123">
        <f>SUM(I18:T18)</f>
        <v>0</v>
      </c>
    </row>
    <row r="19" spans="3:21" x14ac:dyDescent="0.25">
      <c r="C19" s="428" t="s">
        <v>351</v>
      </c>
      <c r="D19" s="429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</row>
    <row r="20" spans="3:21" x14ac:dyDescent="0.25">
      <c r="C20" s="103" t="s">
        <v>703</v>
      </c>
      <c r="D20" s="164" t="s">
        <v>657</v>
      </c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</row>
    <row r="21" spans="3:21" x14ac:dyDescent="0.25">
      <c r="C21" s="103" t="s">
        <v>703</v>
      </c>
      <c r="D21" s="164" t="s">
        <v>658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</row>
    <row r="22" spans="3:21" x14ac:dyDescent="0.25">
      <c r="C22" s="103" t="s">
        <v>703</v>
      </c>
      <c r="D22" s="164" t="s">
        <v>659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</row>
    <row r="23" spans="3:21" x14ac:dyDescent="0.25">
      <c r="C23" s="103" t="s">
        <v>703</v>
      </c>
      <c r="D23" s="164" t="s">
        <v>660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</row>
    <row r="24" spans="3:21" x14ac:dyDescent="0.25">
      <c r="C24" s="103" t="s">
        <v>703</v>
      </c>
      <c r="D24" s="164" t="s">
        <v>661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</row>
    <row r="25" spans="3:21" x14ac:dyDescent="0.25">
      <c r="C25" s="103" t="s">
        <v>703</v>
      </c>
      <c r="D25" s="165" t="s">
        <v>662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</row>
    <row r="26" spans="3:21" x14ac:dyDescent="0.25">
      <c r="C26" s="103" t="s">
        <v>703</v>
      </c>
      <c r="D26" s="165" t="s">
        <v>663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</row>
    <row r="27" spans="3:21" x14ac:dyDescent="0.25">
      <c r="C27" s="449" t="s">
        <v>225</v>
      </c>
      <c r="D27" s="450"/>
      <c r="E27" s="140">
        <f>SUM(E20:E26)</f>
        <v>0</v>
      </c>
      <c r="F27" s="140">
        <f t="shared" ref="F27:T27" si="1">SUM(F20:F26)</f>
        <v>0</v>
      </c>
      <c r="G27" s="140">
        <f t="shared" si="1"/>
        <v>0</v>
      </c>
      <c r="H27" s="140">
        <f t="shared" si="1"/>
        <v>0</v>
      </c>
      <c r="I27" s="140">
        <f t="shared" si="1"/>
        <v>0</v>
      </c>
      <c r="J27" s="140">
        <f t="shared" si="1"/>
        <v>0</v>
      </c>
      <c r="K27" s="140">
        <f t="shared" si="1"/>
        <v>0</v>
      </c>
      <c r="L27" s="140">
        <f t="shared" si="1"/>
        <v>0</v>
      </c>
      <c r="M27" s="140">
        <f t="shared" si="1"/>
        <v>0</v>
      </c>
      <c r="N27" s="140">
        <f t="shared" si="1"/>
        <v>0</v>
      </c>
      <c r="O27" s="140">
        <f t="shared" si="1"/>
        <v>0</v>
      </c>
      <c r="P27" s="140">
        <f t="shared" si="1"/>
        <v>0</v>
      </c>
      <c r="Q27" s="140">
        <f t="shared" si="1"/>
        <v>0</v>
      </c>
      <c r="R27" s="140">
        <f t="shared" si="1"/>
        <v>0</v>
      </c>
      <c r="S27" s="140">
        <f t="shared" si="1"/>
        <v>0</v>
      </c>
      <c r="T27" s="140">
        <f t="shared" si="1"/>
        <v>0</v>
      </c>
      <c r="U27" s="123">
        <f>SUM(I27:T27)</f>
        <v>0</v>
      </c>
    </row>
    <row r="28" spans="3:21" x14ac:dyDescent="0.25">
      <c r="C28" s="449" t="s">
        <v>349</v>
      </c>
      <c r="D28" s="450"/>
      <c r="E28" s="140">
        <f>E27+E18</f>
        <v>0</v>
      </c>
      <c r="F28" s="140">
        <f t="shared" ref="F28:T28" si="2">F27+F18</f>
        <v>0</v>
      </c>
      <c r="G28" s="140">
        <f t="shared" si="2"/>
        <v>0</v>
      </c>
      <c r="H28" s="140">
        <f t="shared" si="2"/>
        <v>0</v>
      </c>
      <c r="I28" s="140">
        <f t="shared" si="2"/>
        <v>0</v>
      </c>
      <c r="J28" s="140">
        <f t="shared" si="2"/>
        <v>0</v>
      </c>
      <c r="K28" s="140">
        <f t="shared" si="2"/>
        <v>0</v>
      </c>
      <c r="L28" s="140">
        <f t="shared" si="2"/>
        <v>0</v>
      </c>
      <c r="M28" s="140">
        <f t="shared" si="2"/>
        <v>0</v>
      </c>
      <c r="N28" s="140">
        <f t="shared" si="2"/>
        <v>0</v>
      </c>
      <c r="O28" s="140">
        <f t="shared" si="2"/>
        <v>0</v>
      </c>
      <c r="P28" s="140">
        <f t="shared" si="2"/>
        <v>0</v>
      </c>
      <c r="Q28" s="140">
        <f t="shared" si="2"/>
        <v>0</v>
      </c>
      <c r="R28" s="140">
        <f t="shared" si="2"/>
        <v>0</v>
      </c>
      <c r="S28" s="140">
        <f t="shared" si="2"/>
        <v>0</v>
      </c>
      <c r="T28" s="140">
        <f t="shared" si="2"/>
        <v>0</v>
      </c>
      <c r="U28" s="123">
        <f>U18+U27</f>
        <v>0</v>
      </c>
    </row>
    <row r="29" spans="3:21" x14ac:dyDescent="0.25">
      <c r="C29" s="446" t="s">
        <v>352</v>
      </c>
      <c r="D29" s="447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</row>
    <row r="30" spans="3:21" x14ac:dyDescent="0.25">
      <c r="C30" s="428" t="s">
        <v>350</v>
      </c>
      <c r="D30" s="429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</row>
    <row r="31" spans="3:21" x14ac:dyDescent="0.25">
      <c r="C31" s="103" t="s">
        <v>704</v>
      </c>
      <c r="D31" s="100" t="s">
        <v>664</v>
      </c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</row>
    <row r="32" spans="3:21" x14ac:dyDescent="0.25">
      <c r="C32" s="103" t="s">
        <v>704</v>
      </c>
      <c r="D32" s="100" t="s">
        <v>665</v>
      </c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</row>
    <row r="33" spans="3:21" x14ac:dyDescent="0.25">
      <c r="C33" s="103" t="s">
        <v>704</v>
      </c>
      <c r="D33" s="100" t="s">
        <v>666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</row>
    <row r="34" spans="3:21" x14ac:dyDescent="0.25">
      <c r="C34" s="103" t="s">
        <v>704</v>
      </c>
      <c r="D34" s="100" t="s">
        <v>667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</row>
    <row r="35" spans="3:21" x14ac:dyDescent="0.25">
      <c r="C35" s="103" t="s">
        <v>704</v>
      </c>
      <c r="D35" s="100" t="s">
        <v>668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</row>
    <row r="36" spans="3:21" x14ac:dyDescent="0.25">
      <c r="C36" s="103" t="s">
        <v>704</v>
      </c>
      <c r="D36" s="100" t="s">
        <v>669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</row>
    <row r="37" spans="3:21" x14ac:dyDescent="0.25">
      <c r="C37" s="103" t="s">
        <v>705</v>
      </c>
      <c r="D37" s="100" t="s">
        <v>670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</row>
    <row r="38" spans="3:21" x14ac:dyDescent="0.25">
      <c r="C38" s="103" t="s">
        <v>705</v>
      </c>
      <c r="D38" s="100" t="s">
        <v>671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</row>
    <row r="39" spans="3:21" x14ac:dyDescent="0.25">
      <c r="C39" s="103"/>
      <c r="D39" s="100" t="s">
        <v>672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</row>
    <row r="40" spans="3:21" x14ac:dyDescent="0.25">
      <c r="C40" s="103"/>
      <c r="D40" s="100" t="s">
        <v>673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</row>
    <row r="41" spans="3:21" x14ac:dyDescent="0.25">
      <c r="C41" s="103"/>
      <c r="D41" s="100" t="s">
        <v>674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</row>
    <row r="42" spans="3:21" x14ac:dyDescent="0.25">
      <c r="C42" s="103"/>
      <c r="D42" s="100" t="s">
        <v>675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</row>
    <row r="43" spans="3:21" x14ac:dyDescent="0.25">
      <c r="C43" s="18"/>
      <c r="D43" s="100" t="s">
        <v>676</v>
      </c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</row>
    <row r="44" spans="3:21" x14ac:dyDescent="0.25">
      <c r="C44" s="14" t="s">
        <v>705</v>
      </c>
      <c r="D44" s="100" t="s">
        <v>677</v>
      </c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</row>
    <row r="45" spans="3:21" x14ac:dyDescent="0.25">
      <c r="C45" s="449" t="s">
        <v>225</v>
      </c>
      <c r="D45" s="450"/>
      <c r="E45" s="140">
        <f>SUM(E31:E44)</f>
        <v>0</v>
      </c>
      <c r="F45" s="140">
        <f t="shared" ref="F45:T45" si="3">SUM(F31:F44)</f>
        <v>0</v>
      </c>
      <c r="G45" s="140">
        <f t="shared" si="3"/>
        <v>0</v>
      </c>
      <c r="H45" s="140">
        <f t="shared" si="3"/>
        <v>0</v>
      </c>
      <c r="I45" s="140">
        <f t="shared" si="3"/>
        <v>0</v>
      </c>
      <c r="J45" s="140">
        <f t="shared" si="3"/>
        <v>0</v>
      </c>
      <c r="K45" s="140">
        <f t="shared" si="3"/>
        <v>0</v>
      </c>
      <c r="L45" s="140">
        <f t="shared" si="3"/>
        <v>0</v>
      </c>
      <c r="M45" s="140">
        <f t="shared" si="3"/>
        <v>0</v>
      </c>
      <c r="N45" s="140">
        <f t="shared" si="3"/>
        <v>0</v>
      </c>
      <c r="O45" s="140">
        <f t="shared" si="3"/>
        <v>0</v>
      </c>
      <c r="P45" s="140">
        <f t="shared" si="3"/>
        <v>0</v>
      </c>
      <c r="Q45" s="140">
        <f t="shared" si="3"/>
        <v>0</v>
      </c>
      <c r="R45" s="140">
        <f t="shared" si="3"/>
        <v>0</v>
      </c>
      <c r="S45" s="140">
        <f t="shared" si="3"/>
        <v>0</v>
      </c>
      <c r="T45" s="140">
        <f t="shared" si="3"/>
        <v>0</v>
      </c>
      <c r="U45" s="123">
        <f>SUM(I45:T45)</f>
        <v>0</v>
      </c>
    </row>
    <row r="46" spans="3:21" x14ac:dyDescent="0.25">
      <c r="C46" s="428" t="s">
        <v>354</v>
      </c>
      <c r="D46" s="429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</row>
    <row r="47" spans="3:21" x14ac:dyDescent="0.25">
      <c r="C47" s="103" t="s">
        <v>706</v>
      </c>
      <c r="D47" s="100" t="s">
        <v>678</v>
      </c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</row>
    <row r="48" spans="3:21" x14ac:dyDescent="0.25">
      <c r="C48" s="103" t="s">
        <v>706</v>
      </c>
      <c r="D48" s="100" t="s">
        <v>679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</row>
    <row r="49" spans="3:21" x14ac:dyDescent="0.25">
      <c r="C49" s="103" t="s">
        <v>706</v>
      </c>
      <c r="D49" s="100" t="s">
        <v>680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</row>
    <row r="50" spans="3:21" x14ac:dyDescent="0.25">
      <c r="C50" s="103" t="s">
        <v>706</v>
      </c>
      <c r="D50" s="20" t="s">
        <v>681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</row>
    <row r="51" spans="3:21" x14ac:dyDescent="0.25">
      <c r="C51" s="103" t="s">
        <v>706</v>
      </c>
      <c r="D51" s="20" t="s">
        <v>682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</row>
    <row r="52" spans="3:21" x14ac:dyDescent="0.25">
      <c r="C52" s="449" t="s">
        <v>225</v>
      </c>
      <c r="D52" s="450"/>
      <c r="E52" s="140">
        <f>SUM(E47:E51)</f>
        <v>0</v>
      </c>
      <c r="F52" s="140">
        <f t="shared" ref="F52:T52" si="4">SUM(F47:F51)</f>
        <v>0</v>
      </c>
      <c r="G52" s="140">
        <f t="shared" si="4"/>
        <v>0</v>
      </c>
      <c r="H52" s="140">
        <f t="shared" si="4"/>
        <v>0</v>
      </c>
      <c r="I52" s="140">
        <f t="shared" si="4"/>
        <v>0</v>
      </c>
      <c r="J52" s="140">
        <f t="shared" si="4"/>
        <v>0</v>
      </c>
      <c r="K52" s="140">
        <f t="shared" si="4"/>
        <v>0</v>
      </c>
      <c r="L52" s="140">
        <f t="shared" si="4"/>
        <v>0</v>
      </c>
      <c r="M52" s="140">
        <f t="shared" si="4"/>
        <v>0</v>
      </c>
      <c r="N52" s="140">
        <f t="shared" si="4"/>
        <v>0</v>
      </c>
      <c r="O52" s="140">
        <f t="shared" si="4"/>
        <v>0</v>
      </c>
      <c r="P52" s="140">
        <f t="shared" si="4"/>
        <v>0</v>
      </c>
      <c r="Q52" s="140">
        <f t="shared" si="4"/>
        <v>0</v>
      </c>
      <c r="R52" s="140">
        <f t="shared" si="4"/>
        <v>0</v>
      </c>
      <c r="S52" s="140">
        <f t="shared" si="4"/>
        <v>0</v>
      </c>
      <c r="T52" s="140">
        <f t="shared" si="4"/>
        <v>0</v>
      </c>
      <c r="U52" s="123">
        <f>SUM(I52:T52)</f>
        <v>0</v>
      </c>
    </row>
    <row r="53" spans="3:21" x14ac:dyDescent="0.25">
      <c r="C53" s="449" t="s">
        <v>353</v>
      </c>
      <c r="D53" s="450"/>
      <c r="E53" s="140">
        <f>E52+E45</f>
        <v>0</v>
      </c>
      <c r="F53" s="140">
        <f t="shared" ref="F53:T53" si="5">F52+F45</f>
        <v>0</v>
      </c>
      <c r="G53" s="140">
        <f t="shared" si="5"/>
        <v>0</v>
      </c>
      <c r="H53" s="140">
        <f t="shared" si="5"/>
        <v>0</v>
      </c>
      <c r="I53" s="140">
        <f t="shared" si="5"/>
        <v>0</v>
      </c>
      <c r="J53" s="140">
        <f t="shared" si="5"/>
        <v>0</v>
      </c>
      <c r="K53" s="140">
        <f t="shared" si="5"/>
        <v>0</v>
      </c>
      <c r="L53" s="140">
        <f t="shared" si="5"/>
        <v>0</v>
      </c>
      <c r="M53" s="140">
        <f t="shared" si="5"/>
        <v>0</v>
      </c>
      <c r="N53" s="140">
        <f t="shared" si="5"/>
        <v>0</v>
      </c>
      <c r="O53" s="140">
        <f t="shared" si="5"/>
        <v>0</v>
      </c>
      <c r="P53" s="140">
        <f t="shared" si="5"/>
        <v>0</v>
      </c>
      <c r="Q53" s="140">
        <f t="shared" si="5"/>
        <v>0</v>
      </c>
      <c r="R53" s="140">
        <f t="shared" si="5"/>
        <v>0</v>
      </c>
      <c r="S53" s="140">
        <f t="shared" si="5"/>
        <v>0</v>
      </c>
      <c r="T53" s="140">
        <f t="shared" si="5"/>
        <v>0</v>
      </c>
      <c r="U53" s="123">
        <f>U45+U52</f>
        <v>0</v>
      </c>
    </row>
    <row r="54" spans="3:21" x14ac:dyDescent="0.25">
      <c r="C54" s="446" t="s">
        <v>358</v>
      </c>
      <c r="D54" s="447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</row>
    <row r="55" spans="3:21" x14ac:dyDescent="0.25">
      <c r="C55" s="18"/>
      <c r="D55" s="18" t="s">
        <v>683</v>
      </c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</row>
    <row r="56" spans="3:21" x14ac:dyDescent="0.25">
      <c r="C56" s="18"/>
      <c r="D56" s="18" t="s">
        <v>684</v>
      </c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</row>
    <row r="57" spans="3:21" x14ac:dyDescent="0.25">
      <c r="C57" s="449" t="s">
        <v>355</v>
      </c>
      <c r="D57" s="450"/>
      <c r="E57" s="140">
        <f>SUM(E55:E56)</f>
        <v>0</v>
      </c>
      <c r="F57" s="140">
        <f t="shared" ref="F57:T57" si="6">SUM(F55:F56)</f>
        <v>0</v>
      </c>
      <c r="G57" s="140">
        <f t="shared" si="6"/>
        <v>0</v>
      </c>
      <c r="H57" s="140">
        <f t="shared" si="6"/>
        <v>0</v>
      </c>
      <c r="I57" s="140">
        <f t="shared" si="6"/>
        <v>0</v>
      </c>
      <c r="J57" s="140">
        <f t="shared" si="6"/>
        <v>0</v>
      </c>
      <c r="K57" s="140">
        <f t="shared" si="6"/>
        <v>0</v>
      </c>
      <c r="L57" s="140">
        <f t="shared" si="6"/>
        <v>0</v>
      </c>
      <c r="M57" s="140">
        <f t="shared" si="6"/>
        <v>0</v>
      </c>
      <c r="N57" s="140">
        <f t="shared" si="6"/>
        <v>0</v>
      </c>
      <c r="O57" s="140">
        <f t="shared" si="6"/>
        <v>0</v>
      </c>
      <c r="P57" s="140">
        <f t="shared" si="6"/>
        <v>0</v>
      </c>
      <c r="Q57" s="140">
        <f t="shared" si="6"/>
        <v>0</v>
      </c>
      <c r="R57" s="140">
        <f t="shared" si="6"/>
        <v>0</v>
      </c>
      <c r="S57" s="140">
        <f t="shared" si="6"/>
        <v>0</v>
      </c>
      <c r="T57" s="140">
        <f t="shared" si="6"/>
        <v>0</v>
      </c>
      <c r="U57" s="123">
        <f>SUM(I57:T57)</f>
        <v>0</v>
      </c>
    </row>
    <row r="58" spans="3:21" x14ac:dyDescent="0.25">
      <c r="C58" s="446" t="s">
        <v>357</v>
      </c>
      <c r="D58" s="447"/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82"/>
      <c r="R58" s="82"/>
      <c r="S58" s="82"/>
      <c r="T58" s="82"/>
      <c r="U58" s="18"/>
    </row>
    <row r="59" spans="3:21" x14ac:dyDescent="0.25">
      <c r="C59" s="95"/>
      <c r="D59" s="164" t="s">
        <v>685</v>
      </c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18"/>
    </row>
    <row r="60" spans="3:21" x14ac:dyDescent="0.25">
      <c r="C60" s="95"/>
      <c r="D60" s="164" t="s">
        <v>686</v>
      </c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18"/>
    </row>
    <row r="61" spans="3:21" x14ac:dyDescent="0.25">
      <c r="C61" s="18"/>
      <c r="D61" s="164" t="s">
        <v>687</v>
      </c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18"/>
    </row>
    <row r="62" spans="3:21" x14ac:dyDescent="0.25">
      <c r="C62" s="18"/>
      <c r="D62" s="159" t="s">
        <v>688</v>
      </c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18"/>
    </row>
    <row r="63" spans="3:21" x14ac:dyDescent="0.25">
      <c r="C63" s="449" t="s">
        <v>356</v>
      </c>
      <c r="D63" s="450"/>
      <c r="E63" s="140">
        <f>SUM(E59:E62)</f>
        <v>0</v>
      </c>
      <c r="F63" s="140">
        <f t="shared" ref="F63:T63" si="7">SUM(F59:F62)</f>
        <v>0</v>
      </c>
      <c r="G63" s="140">
        <f t="shared" si="7"/>
        <v>0</v>
      </c>
      <c r="H63" s="140">
        <f t="shared" si="7"/>
        <v>0</v>
      </c>
      <c r="I63" s="140">
        <f t="shared" si="7"/>
        <v>0</v>
      </c>
      <c r="J63" s="140">
        <f t="shared" si="7"/>
        <v>0</v>
      </c>
      <c r="K63" s="140">
        <f t="shared" si="7"/>
        <v>0</v>
      </c>
      <c r="L63" s="140">
        <f t="shared" si="7"/>
        <v>0</v>
      </c>
      <c r="M63" s="140">
        <f t="shared" si="7"/>
        <v>0</v>
      </c>
      <c r="N63" s="140">
        <f t="shared" si="7"/>
        <v>0</v>
      </c>
      <c r="O63" s="140">
        <f t="shared" si="7"/>
        <v>0</v>
      </c>
      <c r="P63" s="140">
        <f t="shared" si="7"/>
        <v>0</v>
      </c>
      <c r="Q63" s="140">
        <f t="shared" si="7"/>
        <v>0</v>
      </c>
      <c r="R63" s="140">
        <f t="shared" si="7"/>
        <v>0</v>
      </c>
      <c r="S63" s="140">
        <f t="shared" si="7"/>
        <v>0</v>
      </c>
      <c r="T63" s="140">
        <f t="shared" si="7"/>
        <v>0</v>
      </c>
      <c r="U63" s="123">
        <f>SUM(I63:T63)</f>
        <v>0</v>
      </c>
    </row>
    <row r="64" spans="3:21" x14ac:dyDescent="0.25">
      <c r="C64" s="446" t="s">
        <v>361</v>
      </c>
      <c r="D64" s="447"/>
      <c r="E64" s="82"/>
      <c r="F64" s="82"/>
      <c r="G64" s="82"/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18"/>
    </row>
    <row r="65" spans="3:21" x14ac:dyDescent="0.25">
      <c r="C65" s="104"/>
      <c r="D65" s="164" t="s">
        <v>690</v>
      </c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18"/>
    </row>
    <row r="66" spans="3:21" x14ac:dyDescent="0.25">
      <c r="C66" s="104"/>
      <c r="D66" s="164" t="s">
        <v>691</v>
      </c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18"/>
    </row>
    <row r="67" spans="3:21" x14ac:dyDescent="0.25">
      <c r="C67" s="104"/>
      <c r="D67" s="164" t="s">
        <v>692</v>
      </c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18"/>
    </row>
    <row r="68" spans="3:21" x14ac:dyDescent="0.25">
      <c r="C68" s="104"/>
      <c r="D68" s="164" t="s">
        <v>693</v>
      </c>
      <c r="E68" s="82"/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2"/>
      <c r="R68" s="82"/>
      <c r="S68" s="82"/>
      <c r="T68" s="82"/>
      <c r="U68" s="18"/>
    </row>
    <row r="69" spans="3:21" x14ac:dyDescent="0.25">
      <c r="C69" s="104"/>
      <c r="D69" s="164" t="s">
        <v>694</v>
      </c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U69" s="18"/>
    </row>
    <row r="70" spans="3:21" x14ac:dyDescent="0.25">
      <c r="C70" s="104"/>
      <c r="D70" s="164" t="s">
        <v>663</v>
      </c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U70" s="18"/>
    </row>
    <row r="71" spans="3:21" x14ac:dyDescent="0.25">
      <c r="C71" s="103" t="s">
        <v>707</v>
      </c>
      <c r="D71" s="100" t="s">
        <v>695</v>
      </c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  <c r="R71" s="82"/>
      <c r="S71" s="82"/>
      <c r="T71" s="82"/>
      <c r="U71" s="18"/>
    </row>
    <row r="72" spans="3:21" x14ac:dyDescent="0.25">
      <c r="C72" s="103" t="s">
        <v>707</v>
      </c>
      <c r="D72" s="100" t="s">
        <v>696</v>
      </c>
      <c r="E72" s="82"/>
      <c r="F72" s="82"/>
      <c r="G72" s="82"/>
      <c r="H72" s="82"/>
      <c r="I72" s="82"/>
      <c r="J72" s="82"/>
      <c r="K72" s="82"/>
      <c r="L72" s="82"/>
      <c r="M72" s="82"/>
      <c r="N72" s="82"/>
      <c r="O72" s="82"/>
      <c r="P72" s="82"/>
      <c r="Q72" s="82"/>
      <c r="R72" s="82"/>
      <c r="S72" s="82"/>
      <c r="T72" s="82"/>
      <c r="U72" s="18"/>
    </row>
    <row r="73" spans="3:21" x14ac:dyDescent="0.25">
      <c r="C73" s="103" t="s">
        <v>707</v>
      </c>
      <c r="D73" s="100" t="s">
        <v>697</v>
      </c>
      <c r="E73" s="82"/>
      <c r="F73" s="82"/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/>
      <c r="R73" s="82"/>
      <c r="S73" s="82"/>
      <c r="T73" s="82"/>
      <c r="U73" s="18"/>
    </row>
    <row r="74" spans="3:21" x14ac:dyDescent="0.25">
      <c r="C74" s="103" t="s">
        <v>707</v>
      </c>
      <c r="D74" s="100" t="s">
        <v>698</v>
      </c>
      <c r="E74" s="82"/>
      <c r="F74" s="82"/>
      <c r="G74" s="82"/>
      <c r="H74" s="82"/>
      <c r="I74" s="82"/>
      <c r="J74" s="82"/>
      <c r="K74" s="82"/>
      <c r="L74" s="82"/>
      <c r="M74" s="82"/>
      <c r="N74" s="82"/>
      <c r="O74" s="82"/>
      <c r="P74" s="82"/>
      <c r="Q74" s="82"/>
      <c r="R74" s="82"/>
      <c r="S74" s="82"/>
      <c r="T74" s="82"/>
      <c r="U74" s="18"/>
    </row>
    <row r="75" spans="3:21" x14ac:dyDescent="0.25">
      <c r="C75" s="103" t="s">
        <v>707</v>
      </c>
      <c r="D75" s="100" t="s">
        <v>699</v>
      </c>
      <c r="E75" s="82"/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/>
      <c r="R75" s="82"/>
      <c r="S75" s="82"/>
      <c r="T75" s="82"/>
      <c r="U75" s="18"/>
    </row>
    <row r="76" spans="3:21" x14ac:dyDescent="0.25">
      <c r="C76" s="103" t="s">
        <v>707</v>
      </c>
      <c r="D76" s="100" t="s">
        <v>700</v>
      </c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82"/>
      <c r="U76" s="18"/>
    </row>
    <row r="77" spans="3:21" x14ac:dyDescent="0.25">
      <c r="C77" s="103" t="s">
        <v>707</v>
      </c>
      <c r="D77" s="18" t="s">
        <v>701</v>
      </c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82"/>
      <c r="T77" s="82"/>
      <c r="U77" s="18"/>
    </row>
    <row r="78" spans="3:21" x14ac:dyDescent="0.25">
      <c r="C78" s="103" t="s">
        <v>707</v>
      </c>
      <c r="D78" s="18" t="s">
        <v>702</v>
      </c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82"/>
      <c r="U78" s="18"/>
    </row>
    <row r="79" spans="3:21" x14ac:dyDescent="0.25">
      <c r="C79" s="451" t="s">
        <v>359</v>
      </c>
      <c r="D79" s="451"/>
      <c r="E79" s="140">
        <f>SUM(E65:E78)</f>
        <v>0</v>
      </c>
      <c r="F79" s="140">
        <f t="shared" ref="F79:T79" si="8">SUM(F65:F78)</f>
        <v>0</v>
      </c>
      <c r="G79" s="140">
        <f t="shared" si="8"/>
        <v>0</v>
      </c>
      <c r="H79" s="140">
        <f t="shared" si="8"/>
        <v>0</v>
      </c>
      <c r="I79" s="140">
        <f t="shared" si="8"/>
        <v>0</v>
      </c>
      <c r="J79" s="140">
        <f t="shared" si="8"/>
        <v>0</v>
      </c>
      <c r="K79" s="140">
        <f t="shared" si="8"/>
        <v>0</v>
      </c>
      <c r="L79" s="140">
        <f t="shared" si="8"/>
        <v>0</v>
      </c>
      <c r="M79" s="140">
        <f t="shared" si="8"/>
        <v>0</v>
      </c>
      <c r="N79" s="140">
        <f t="shared" si="8"/>
        <v>0</v>
      </c>
      <c r="O79" s="140">
        <f t="shared" si="8"/>
        <v>0</v>
      </c>
      <c r="P79" s="140">
        <f t="shared" si="8"/>
        <v>0</v>
      </c>
      <c r="Q79" s="140">
        <f t="shared" si="8"/>
        <v>0</v>
      </c>
      <c r="R79" s="140">
        <f t="shared" si="8"/>
        <v>0</v>
      </c>
      <c r="S79" s="140">
        <f t="shared" si="8"/>
        <v>0</v>
      </c>
      <c r="T79" s="140">
        <f t="shared" si="8"/>
        <v>0</v>
      </c>
      <c r="U79" s="123">
        <f>SUM(I79:T79)</f>
        <v>0</v>
      </c>
    </row>
    <row r="80" spans="3:21" x14ac:dyDescent="0.25">
      <c r="C80" s="452" t="s">
        <v>360</v>
      </c>
      <c r="D80" s="452"/>
      <c r="E80" s="82"/>
      <c r="F80" s="82"/>
      <c r="G80" s="82"/>
      <c r="H80" s="82"/>
      <c r="I80" s="82"/>
      <c r="J80" s="82"/>
      <c r="K80" s="82"/>
      <c r="L80" s="82"/>
      <c r="M80" s="82"/>
      <c r="N80" s="82"/>
      <c r="O80" s="82"/>
      <c r="P80" s="82"/>
      <c r="Q80" s="82"/>
      <c r="R80" s="82"/>
      <c r="S80" s="82"/>
      <c r="T80" s="82"/>
      <c r="U80" s="18"/>
    </row>
    <row r="81" spans="3:21" x14ac:dyDescent="0.25">
      <c r="C81" s="18"/>
      <c r="D81" s="159" t="s">
        <v>689</v>
      </c>
      <c r="E81" s="82"/>
      <c r="F81" s="82"/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/>
      <c r="R81" s="82"/>
      <c r="S81" s="82"/>
      <c r="T81" s="82"/>
      <c r="U81" s="18"/>
    </row>
    <row r="82" spans="3:21" x14ac:dyDescent="0.25">
      <c r="C82" s="18"/>
      <c r="D82" s="18"/>
      <c r="E82" s="82"/>
      <c r="F82" s="82"/>
      <c r="G82" s="82"/>
      <c r="H82" s="82"/>
      <c r="I82" s="82"/>
      <c r="J82" s="82"/>
      <c r="K82" s="82"/>
      <c r="L82" s="82"/>
      <c r="M82" s="82"/>
      <c r="N82" s="82"/>
      <c r="O82" s="82"/>
      <c r="P82" s="82"/>
      <c r="Q82" s="82"/>
      <c r="R82" s="82"/>
      <c r="S82" s="82"/>
      <c r="T82" s="82"/>
      <c r="U82" s="18"/>
    </row>
    <row r="83" spans="3:21" x14ac:dyDescent="0.25">
      <c r="C83" s="451" t="s">
        <v>362</v>
      </c>
      <c r="D83" s="451"/>
      <c r="E83" s="140">
        <f>SUM(E81:E82)</f>
        <v>0</v>
      </c>
      <c r="F83" s="140">
        <f t="shared" ref="F83:T83" si="9">SUM(F81:F82)</f>
        <v>0</v>
      </c>
      <c r="G83" s="140">
        <f t="shared" si="9"/>
        <v>0</v>
      </c>
      <c r="H83" s="140">
        <f t="shared" si="9"/>
        <v>0</v>
      </c>
      <c r="I83" s="140">
        <f t="shared" si="9"/>
        <v>0</v>
      </c>
      <c r="J83" s="140">
        <f t="shared" si="9"/>
        <v>0</v>
      </c>
      <c r="K83" s="140">
        <f t="shared" si="9"/>
        <v>0</v>
      </c>
      <c r="L83" s="140">
        <f t="shared" si="9"/>
        <v>0</v>
      </c>
      <c r="M83" s="140">
        <f t="shared" si="9"/>
        <v>0</v>
      </c>
      <c r="N83" s="140">
        <f t="shared" si="9"/>
        <v>0</v>
      </c>
      <c r="O83" s="140">
        <f t="shared" si="9"/>
        <v>0</v>
      </c>
      <c r="P83" s="140">
        <f t="shared" si="9"/>
        <v>0</v>
      </c>
      <c r="Q83" s="140">
        <f t="shared" si="9"/>
        <v>0</v>
      </c>
      <c r="R83" s="140">
        <f t="shared" si="9"/>
        <v>0</v>
      </c>
      <c r="S83" s="140">
        <f t="shared" si="9"/>
        <v>0</v>
      </c>
      <c r="T83" s="140">
        <f t="shared" si="9"/>
        <v>0</v>
      </c>
      <c r="U83" s="123">
        <f>SUM(I83:T83)</f>
        <v>0</v>
      </c>
    </row>
    <row r="84" spans="3:21" x14ac:dyDescent="0.25">
      <c r="C84" s="452" t="s">
        <v>363</v>
      </c>
      <c r="D84" s="452"/>
      <c r="E84" s="82"/>
      <c r="F84" s="82"/>
      <c r="G84" s="82"/>
      <c r="H84" s="82"/>
      <c r="I84" s="82"/>
      <c r="J84" s="82"/>
      <c r="K84" s="82"/>
      <c r="L84" s="82"/>
      <c r="M84" s="82"/>
      <c r="N84" s="82"/>
      <c r="O84" s="82"/>
      <c r="P84" s="82"/>
      <c r="Q84" s="82"/>
      <c r="R84" s="82"/>
      <c r="S84" s="82"/>
      <c r="T84" s="82"/>
      <c r="U84" s="18"/>
    </row>
    <row r="85" spans="3:21" x14ac:dyDescent="0.25">
      <c r="C85" s="18" t="s">
        <v>365</v>
      </c>
      <c r="D85" s="18" t="s">
        <v>366</v>
      </c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  <c r="R85" s="82"/>
      <c r="S85" s="82"/>
      <c r="T85" s="82"/>
      <c r="U85" s="18"/>
    </row>
    <row r="86" spans="3:21" x14ac:dyDescent="0.25">
      <c r="C86" s="18" t="s">
        <v>365</v>
      </c>
      <c r="D86" s="18" t="s">
        <v>367</v>
      </c>
      <c r="E86" s="82"/>
      <c r="F86" s="82"/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/>
      <c r="R86" s="82"/>
      <c r="S86" s="82"/>
      <c r="T86" s="82"/>
      <c r="U86" s="18"/>
    </row>
    <row r="87" spans="3:21" x14ac:dyDescent="0.25">
      <c r="C87" s="449" t="s">
        <v>364</v>
      </c>
      <c r="D87" s="450"/>
      <c r="E87" s="140">
        <f>E85-E86</f>
        <v>0</v>
      </c>
      <c r="F87" s="140">
        <f t="shared" ref="F87:T87" si="10">F85-F86</f>
        <v>0</v>
      </c>
      <c r="G87" s="140">
        <f t="shared" si="10"/>
        <v>0</v>
      </c>
      <c r="H87" s="140">
        <f t="shared" si="10"/>
        <v>0</v>
      </c>
      <c r="I87" s="140">
        <f t="shared" si="10"/>
        <v>0</v>
      </c>
      <c r="J87" s="140">
        <f t="shared" si="10"/>
        <v>0</v>
      </c>
      <c r="K87" s="140">
        <f t="shared" si="10"/>
        <v>0</v>
      </c>
      <c r="L87" s="140">
        <f t="shared" si="10"/>
        <v>0</v>
      </c>
      <c r="M87" s="140">
        <f t="shared" si="10"/>
        <v>0</v>
      </c>
      <c r="N87" s="140">
        <f t="shared" si="10"/>
        <v>0</v>
      </c>
      <c r="O87" s="140">
        <f t="shared" si="10"/>
        <v>0</v>
      </c>
      <c r="P87" s="140">
        <f t="shared" si="10"/>
        <v>0</v>
      </c>
      <c r="Q87" s="140">
        <f t="shared" si="10"/>
        <v>0</v>
      </c>
      <c r="R87" s="140">
        <f t="shared" si="10"/>
        <v>0</v>
      </c>
      <c r="S87" s="140">
        <f t="shared" si="10"/>
        <v>0</v>
      </c>
      <c r="T87" s="140">
        <f t="shared" si="10"/>
        <v>0</v>
      </c>
      <c r="U87" s="123">
        <f>U85-U86</f>
        <v>0</v>
      </c>
    </row>
    <row r="88" spans="3:21" x14ac:dyDescent="0.25">
      <c r="C88" s="449" t="s">
        <v>261</v>
      </c>
      <c r="D88" s="450"/>
      <c r="E88" s="140">
        <f>E87+E83+E79+E63+E57+E53+E28</f>
        <v>0</v>
      </c>
      <c r="F88" s="140">
        <f t="shared" ref="F88:T88" si="11">F87+F83+F79+F63+F57+F53+F28</f>
        <v>0</v>
      </c>
      <c r="G88" s="140">
        <f t="shared" si="11"/>
        <v>0</v>
      </c>
      <c r="H88" s="140">
        <f t="shared" si="11"/>
        <v>0</v>
      </c>
      <c r="I88" s="140">
        <f t="shared" si="11"/>
        <v>0</v>
      </c>
      <c r="J88" s="140">
        <f t="shared" si="11"/>
        <v>0</v>
      </c>
      <c r="K88" s="140">
        <f t="shared" si="11"/>
        <v>0</v>
      </c>
      <c r="L88" s="140">
        <f t="shared" si="11"/>
        <v>0</v>
      </c>
      <c r="M88" s="140">
        <f t="shared" si="11"/>
        <v>0</v>
      </c>
      <c r="N88" s="140">
        <f t="shared" si="11"/>
        <v>0</v>
      </c>
      <c r="O88" s="140">
        <f t="shared" si="11"/>
        <v>0</v>
      </c>
      <c r="P88" s="140">
        <f t="shared" si="11"/>
        <v>0</v>
      </c>
      <c r="Q88" s="140">
        <f t="shared" si="11"/>
        <v>0</v>
      </c>
      <c r="R88" s="140">
        <f t="shared" si="11"/>
        <v>0</v>
      </c>
      <c r="S88" s="140">
        <f t="shared" si="11"/>
        <v>0</v>
      </c>
      <c r="T88" s="140">
        <f t="shared" si="11"/>
        <v>0</v>
      </c>
      <c r="U88" s="123">
        <f>U28+U53+U57+U63+U79+U83+U87</f>
        <v>0</v>
      </c>
    </row>
    <row r="91" spans="3:21" x14ac:dyDescent="0.25">
      <c r="D91" s="24"/>
      <c r="E91" s="24"/>
      <c r="F91" s="24"/>
      <c r="G91" s="24"/>
      <c r="H91" s="24"/>
      <c r="I91" s="24"/>
    </row>
    <row r="92" spans="3:21" x14ac:dyDescent="0.25">
      <c r="D92" s="26"/>
      <c r="E92" s="26"/>
      <c r="F92" s="26"/>
      <c r="G92" s="26"/>
      <c r="H92" s="26"/>
      <c r="I92" s="26"/>
    </row>
    <row r="93" spans="3:21" x14ac:dyDescent="0.25">
      <c r="E93" s="26"/>
      <c r="F93" s="26"/>
      <c r="G93" s="26"/>
      <c r="H93" s="26"/>
      <c r="I93" s="26"/>
    </row>
    <row r="94" spans="3:21" x14ac:dyDescent="0.25">
      <c r="E94" s="26"/>
      <c r="F94" s="26"/>
      <c r="G94" s="26"/>
      <c r="H94" s="26"/>
      <c r="I94" s="26"/>
    </row>
  </sheetData>
  <mergeCells count="30">
    <mergeCell ref="C18:D18"/>
    <mergeCell ref="C57:D57"/>
    <mergeCell ref="C87:D87"/>
    <mergeCell ref="C88:D88"/>
    <mergeCell ref="C63:D63"/>
    <mergeCell ref="C64:D64"/>
    <mergeCell ref="C79:D79"/>
    <mergeCell ref="C80:D80"/>
    <mergeCell ref="C83:D83"/>
    <mergeCell ref="C84:D84"/>
    <mergeCell ref="C58:D58"/>
    <mergeCell ref="C19:D19"/>
    <mergeCell ref="C27:D27"/>
    <mergeCell ref="C28:D28"/>
    <mergeCell ref="C29:D29"/>
    <mergeCell ref="C30:D30"/>
    <mergeCell ref="C45:D45"/>
    <mergeCell ref="C46:D46"/>
    <mergeCell ref="C52:D52"/>
    <mergeCell ref="C53:D53"/>
    <mergeCell ref="C54:D54"/>
    <mergeCell ref="I5:U5"/>
    <mergeCell ref="C7:D7"/>
    <mergeCell ref="C5:C6"/>
    <mergeCell ref="D5:D6"/>
    <mergeCell ref="C8:D8"/>
    <mergeCell ref="E5:E6"/>
    <mergeCell ref="F5:F6"/>
    <mergeCell ref="G5:G6"/>
    <mergeCell ref="H5:H6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95"/>
  <sheetViews>
    <sheetView showGridLines="0" zoomScale="70" zoomScaleNormal="70" workbookViewId="0">
      <selection activeCell="E57" sqref="E57"/>
    </sheetView>
  </sheetViews>
  <sheetFormatPr defaultColWidth="9.109375" defaultRowHeight="13.8" x14ac:dyDescent="0.25"/>
  <cols>
    <col min="1" max="1" width="3.109375" style="4" customWidth="1"/>
    <col min="2" max="2" width="8.33203125" style="4" customWidth="1"/>
    <col min="3" max="3" width="22.33203125" style="4" customWidth="1"/>
    <col min="4" max="4" width="24.88671875" style="4" customWidth="1"/>
    <col min="5" max="7" width="16.44140625" style="4" customWidth="1"/>
    <col min="8" max="8" width="16.88671875" style="4" customWidth="1"/>
    <col min="9" max="9" width="13.6640625" style="4" bestFit="1" customWidth="1"/>
    <col min="10" max="10" width="12.5546875" style="4" bestFit="1" customWidth="1"/>
    <col min="11" max="11" width="13.44140625" style="4" bestFit="1" customWidth="1"/>
    <col min="12" max="12" width="13.6640625" style="4" bestFit="1" customWidth="1"/>
    <col min="13" max="13" width="12.5546875" style="4" bestFit="1" customWidth="1"/>
    <col min="14" max="14" width="14.6640625" style="4" customWidth="1"/>
    <col min="15" max="15" width="12.5546875" style="4" customWidth="1"/>
    <col min="16" max="16" width="11.88671875" style="4" bestFit="1" customWidth="1"/>
    <col min="17" max="17" width="13.88671875" style="4" bestFit="1" customWidth="1"/>
    <col min="18" max="20" width="11.88671875" style="4" bestFit="1" customWidth="1"/>
    <col min="21" max="21" width="11.44140625" style="4" bestFit="1" customWidth="1"/>
    <col min="22" max="22" width="12.44140625" style="4" customWidth="1"/>
    <col min="23" max="23" width="12.6640625" style="4" customWidth="1"/>
    <col min="24" max="16384" width="9.109375" style="4"/>
  </cols>
  <sheetData>
    <row r="2" spans="2:21" x14ac:dyDescent="0.25">
      <c r="I2" s="25" t="s">
        <v>240</v>
      </c>
    </row>
    <row r="3" spans="2:21" x14ac:dyDescent="0.25">
      <c r="I3" s="27" t="s">
        <v>643</v>
      </c>
    </row>
    <row r="4" spans="2:21" x14ac:dyDescent="0.25">
      <c r="C4" s="15"/>
      <c r="U4" s="27" t="s">
        <v>109</v>
      </c>
    </row>
    <row r="5" spans="2:21" x14ac:dyDescent="0.25">
      <c r="C5" s="431" t="s">
        <v>343</v>
      </c>
      <c r="D5" s="431" t="s">
        <v>344</v>
      </c>
      <c r="E5" s="413" t="s">
        <v>345</v>
      </c>
      <c r="F5" s="413" t="s">
        <v>346</v>
      </c>
      <c r="G5" s="413" t="s">
        <v>347</v>
      </c>
      <c r="H5" s="413" t="s">
        <v>368</v>
      </c>
      <c r="I5" s="421" t="s">
        <v>159</v>
      </c>
      <c r="J5" s="421"/>
      <c r="K5" s="421"/>
      <c r="L5" s="421"/>
      <c r="M5" s="421"/>
      <c r="N5" s="421"/>
      <c r="O5" s="421"/>
      <c r="P5" s="421"/>
      <c r="Q5" s="421"/>
      <c r="R5" s="421"/>
      <c r="S5" s="421"/>
      <c r="T5" s="421"/>
      <c r="U5" s="421"/>
    </row>
    <row r="6" spans="2:21" x14ac:dyDescent="0.25">
      <c r="C6" s="433"/>
      <c r="D6" s="433"/>
      <c r="E6" s="414"/>
      <c r="F6" s="414"/>
      <c r="G6" s="414"/>
      <c r="H6" s="414"/>
      <c r="I6" s="14" t="s">
        <v>110</v>
      </c>
      <c r="J6" s="14" t="s">
        <v>111</v>
      </c>
      <c r="K6" s="14" t="s">
        <v>112</v>
      </c>
      <c r="L6" s="14" t="s">
        <v>113</v>
      </c>
      <c r="M6" s="14" t="s">
        <v>114</v>
      </c>
      <c r="N6" s="14" t="s">
        <v>115</v>
      </c>
      <c r="O6" s="14" t="s">
        <v>116</v>
      </c>
      <c r="P6" s="14" t="s">
        <v>117</v>
      </c>
      <c r="Q6" s="14" t="s">
        <v>118</v>
      </c>
      <c r="R6" s="14" t="s">
        <v>119</v>
      </c>
      <c r="S6" s="14" t="s">
        <v>120</v>
      </c>
      <c r="T6" s="14" t="s">
        <v>121</v>
      </c>
      <c r="U6" s="14" t="s">
        <v>108</v>
      </c>
    </row>
    <row r="7" spans="2:21" x14ac:dyDescent="0.25">
      <c r="C7" s="435"/>
      <c r="D7" s="435"/>
      <c r="E7" s="430"/>
      <c r="F7" s="430"/>
      <c r="G7" s="430"/>
      <c r="H7" s="430"/>
      <c r="I7" s="14" t="s">
        <v>3</v>
      </c>
      <c r="J7" s="14" t="s">
        <v>3</v>
      </c>
      <c r="K7" s="14" t="s">
        <v>3</v>
      </c>
      <c r="L7" s="14" t="s">
        <v>3</v>
      </c>
      <c r="M7" s="14" t="s">
        <v>3</v>
      </c>
      <c r="N7" s="14" t="s">
        <v>3</v>
      </c>
      <c r="O7" s="14" t="s">
        <v>5</v>
      </c>
      <c r="P7" s="14" t="s">
        <v>5</v>
      </c>
      <c r="Q7" s="14" t="s">
        <v>5</v>
      </c>
      <c r="R7" s="14" t="s">
        <v>5</v>
      </c>
      <c r="S7" s="14" t="s">
        <v>5</v>
      </c>
      <c r="T7" s="14" t="s">
        <v>5</v>
      </c>
      <c r="U7" s="14" t="s">
        <v>5</v>
      </c>
    </row>
    <row r="8" spans="2:21" x14ac:dyDescent="0.25">
      <c r="B8" s="74"/>
      <c r="C8" s="446" t="s">
        <v>348</v>
      </c>
      <c r="D8" s="447"/>
      <c r="E8" s="73"/>
      <c r="F8" s="73"/>
      <c r="G8" s="72"/>
      <c r="H8" s="73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</row>
    <row r="9" spans="2:21" x14ac:dyDescent="0.25">
      <c r="C9" s="448" t="s">
        <v>350</v>
      </c>
      <c r="D9" s="44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</row>
    <row r="10" spans="2:21" x14ac:dyDescent="0.25">
      <c r="C10" s="103" t="s">
        <v>703</v>
      </c>
      <c r="D10" s="100" t="s">
        <v>648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</row>
    <row r="11" spans="2:21" x14ac:dyDescent="0.25">
      <c r="C11" s="103" t="s">
        <v>703</v>
      </c>
      <c r="D11" s="100" t="s">
        <v>649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</row>
    <row r="12" spans="2:21" x14ac:dyDescent="0.25">
      <c r="C12" s="103" t="s">
        <v>703</v>
      </c>
      <c r="D12" s="100" t="s">
        <v>650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</row>
    <row r="13" spans="2:21" x14ac:dyDescent="0.25">
      <c r="C13" s="103" t="s">
        <v>703</v>
      </c>
      <c r="D13" s="100" t="s">
        <v>651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</row>
    <row r="14" spans="2:21" x14ac:dyDescent="0.25">
      <c r="C14" s="103" t="s">
        <v>703</v>
      </c>
      <c r="D14" s="100" t="s">
        <v>652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</row>
    <row r="15" spans="2:21" x14ac:dyDescent="0.25">
      <c r="C15" s="103" t="s">
        <v>703</v>
      </c>
      <c r="D15" s="100" t="s">
        <v>653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</row>
    <row r="16" spans="2:21" x14ac:dyDescent="0.25">
      <c r="C16" s="103" t="s">
        <v>703</v>
      </c>
      <c r="D16" s="100" t="s">
        <v>654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</row>
    <row r="17" spans="2:21" ht="14.25" customHeight="1" x14ac:dyDescent="0.25">
      <c r="B17" s="74"/>
      <c r="C17" s="103" t="s">
        <v>703</v>
      </c>
      <c r="D17" s="100" t="s">
        <v>655</v>
      </c>
      <c r="E17" s="73"/>
      <c r="F17" s="73"/>
      <c r="G17" s="73"/>
      <c r="H17" s="73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</row>
    <row r="18" spans="2:21" x14ac:dyDescent="0.25">
      <c r="C18" s="103" t="s">
        <v>703</v>
      </c>
      <c r="D18" s="20" t="s">
        <v>656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</row>
    <row r="19" spans="2:21" x14ac:dyDescent="0.25">
      <c r="C19" s="451" t="s">
        <v>225</v>
      </c>
      <c r="D19" s="451"/>
      <c r="E19" s="140">
        <f>SUM(E10:E18)</f>
        <v>0</v>
      </c>
      <c r="F19" s="140">
        <f t="shared" ref="F19:T19" si="0">SUM(F10:F18)</f>
        <v>0</v>
      </c>
      <c r="G19" s="140">
        <f t="shared" si="0"/>
        <v>0</v>
      </c>
      <c r="H19" s="140">
        <f t="shared" si="0"/>
        <v>0</v>
      </c>
      <c r="I19" s="140">
        <f t="shared" si="0"/>
        <v>0</v>
      </c>
      <c r="J19" s="140">
        <f t="shared" si="0"/>
        <v>0</v>
      </c>
      <c r="K19" s="140">
        <f t="shared" si="0"/>
        <v>0</v>
      </c>
      <c r="L19" s="140">
        <f t="shared" si="0"/>
        <v>0</v>
      </c>
      <c r="M19" s="140">
        <f t="shared" si="0"/>
        <v>0</v>
      </c>
      <c r="N19" s="140">
        <f t="shared" si="0"/>
        <v>0</v>
      </c>
      <c r="O19" s="140">
        <f t="shared" si="0"/>
        <v>0</v>
      </c>
      <c r="P19" s="140">
        <f t="shared" si="0"/>
        <v>0</v>
      </c>
      <c r="Q19" s="140">
        <f t="shared" si="0"/>
        <v>0</v>
      </c>
      <c r="R19" s="140">
        <f t="shared" si="0"/>
        <v>0</v>
      </c>
      <c r="S19" s="140">
        <f t="shared" si="0"/>
        <v>0</v>
      </c>
      <c r="T19" s="140">
        <f t="shared" si="0"/>
        <v>0</v>
      </c>
      <c r="U19" s="123">
        <f>SUM(I19:T19)</f>
        <v>0</v>
      </c>
    </row>
    <row r="20" spans="2:21" x14ac:dyDescent="0.25">
      <c r="C20" s="448" t="s">
        <v>351</v>
      </c>
      <c r="D20" s="44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</row>
    <row r="21" spans="2:21" x14ac:dyDescent="0.25">
      <c r="C21" s="103" t="s">
        <v>703</v>
      </c>
      <c r="D21" s="100" t="s">
        <v>657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</row>
    <row r="22" spans="2:21" x14ac:dyDescent="0.25">
      <c r="C22" s="103" t="s">
        <v>703</v>
      </c>
      <c r="D22" s="100" t="s">
        <v>658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</row>
    <row r="23" spans="2:21" x14ac:dyDescent="0.25">
      <c r="C23" s="103" t="s">
        <v>703</v>
      </c>
      <c r="D23" s="100" t="s">
        <v>659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</row>
    <row r="24" spans="2:21" x14ac:dyDescent="0.25">
      <c r="C24" s="103" t="s">
        <v>703</v>
      </c>
      <c r="D24" s="100" t="s">
        <v>660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</row>
    <row r="25" spans="2:21" x14ac:dyDescent="0.25">
      <c r="C25" s="103" t="s">
        <v>703</v>
      </c>
      <c r="D25" s="100" t="s">
        <v>661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</row>
    <row r="26" spans="2:21" x14ac:dyDescent="0.25">
      <c r="C26" s="103" t="s">
        <v>703</v>
      </c>
      <c r="D26" s="20" t="s">
        <v>662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</row>
    <row r="27" spans="2:21" x14ac:dyDescent="0.25">
      <c r="C27" s="103" t="s">
        <v>703</v>
      </c>
      <c r="D27" s="20" t="s">
        <v>663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</row>
    <row r="28" spans="2:21" x14ac:dyDescent="0.25">
      <c r="C28" s="451" t="s">
        <v>225</v>
      </c>
      <c r="D28" s="451"/>
      <c r="E28" s="140">
        <f>SUM(E21:E27)</f>
        <v>0</v>
      </c>
      <c r="F28" s="140">
        <f t="shared" ref="F28:T28" si="1">SUM(F21:F27)</f>
        <v>0</v>
      </c>
      <c r="G28" s="140">
        <f t="shared" si="1"/>
        <v>0</v>
      </c>
      <c r="H28" s="140">
        <f t="shared" si="1"/>
        <v>0</v>
      </c>
      <c r="I28" s="140">
        <f t="shared" si="1"/>
        <v>0</v>
      </c>
      <c r="J28" s="140">
        <f t="shared" si="1"/>
        <v>0</v>
      </c>
      <c r="K28" s="140">
        <f t="shared" si="1"/>
        <v>0</v>
      </c>
      <c r="L28" s="140">
        <f t="shared" si="1"/>
        <v>0</v>
      </c>
      <c r="M28" s="140">
        <f t="shared" si="1"/>
        <v>0</v>
      </c>
      <c r="N28" s="140">
        <f t="shared" si="1"/>
        <v>0</v>
      </c>
      <c r="O28" s="140">
        <f t="shared" si="1"/>
        <v>0</v>
      </c>
      <c r="P28" s="140">
        <f t="shared" si="1"/>
        <v>0</v>
      </c>
      <c r="Q28" s="140">
        <f t="shared" si="1"/>
        <v>0</v>
      </c>
      <c r="R28" s="140">
        <f t="shared" si="1"/>
        <v>0</v>
      </c>
      <c r="S28" s="140">
        <f t="shared" si="1"/>
        <v>0</v>
      </c>
      <c r="T28" s="140">
        <f t="shared" si="1"/>
        <v>0</v>
      </c>
      <c r="U28" s="123">
        <f>SUM(I28:T28)</f>
        <v>0</v>
      </c>
    </row>
    <row r="29" spans="2:21" x14ac:dyDescent="0.25">
      <c r="C29" s="451" t="s">
        <v>349</v>
      </c>
      <c r="D29" s="451"/>
      <c r="E29" s="140">
        <f>E28+E19</f>
        <v>0</v>
      </c>
      <c r="F29" s="140">
        <f t="shared" ref="F29:T29" si="2">F28+F19</f>
        <v>0</v>
      </c>
      <c r="G29" s="140">
        <f t="shared" si="2"/>
        <v>0</v>
      </c>
      <c r="H29" s="140">
        <f t="shared" si="2"/>
        <v>0</v>
      </c>
      <c r="I29" s="140">
        <f t="shared" si="2"/>
        <v>0</v>
      </c>
      <c r="J29" s="140">
        <f t="shared" si="2"/>
        <v>0</v>
      </c>
      <c r="K29" s="140">
        <f t="shared" si="2"/>
        <v>0</v>
      </c>
      <c r="L29" s="140">
        <f t="shared" si="2"/>
        <v>0</v>
      </c>
      <c r="M29" s="140">
        <f t="shared" si="2"/>
        <v>0</v>
      </c>
      <c r="N29" s="140">
        <f t="shared" si="2"/>
        <v>0</v>
      </c>
      <c r="O29" s="140">
        <f t="shared" si="2"/>
        <v>0</v>
      </c>
      <c r="P29" s="140">
        <f t="shared" si="2"/>
        <v>0</v>
      </c>
      <c r="Q29" s="140">
        <f t="shared" si="2"/>
        <v>0</v>
      </c>
      <c r="R29" s="140">
        <f t="shared" si="2"/>
        <v>0</v>
      </c>
      <c r="S29" s="140">
        <f t="shared" si="2"/>
        <v>0</v>
      </c>
      <c r="T29" s="140">
        <f t="shared" si="2"/>
        <v>0</v>
      </c>
      <c r="U29" s="123">
        <f>U19+U28</f>
        <v>0</v>
      </c>
    </row>
    <row r="30" spans="2:21" x14ac:dyDescent="0.25">
      <c r="C30" s="452" t="s">
        <v>352</v>
      </c>
      <c r="D30" s="452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</row>
    <row r="31" spans="2:21" x14ac:dyDescent="0.25">
      <c r="C31" s="448" t="s">
        <v>350</v>
      </c>
      <c r="D31" s="44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</row>
    <row r="32" spans="2:21" x14ac:dyDescent="0.25">
      <c r="C32" s="103" t="s">
        <v>704</v>
      </c>
      <c r="D32" s="100" t="s">
        <v>664</v>
      </c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</row>
    <row r="33" spans="3:21" x14ac:dyDescent="0.25">
      <c r="C33" s="103" t="s">
        <v>704</v>
      </c>
      <c r="D33" s="100" t="s">
        <v>665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</row>
    <row r="34" spans="3:21" x14ac:dyDescent="0.25">
      <c r="C34" s="103" t="s">
        <v>704</v>
      </c>
      <c r="D34" s="100" t="s">
        <v>666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</row>
    <row r="35" spans="3:21" x14ac:dyDescent="0.25">
      <c r="C35" s="103" t="s">
        <v>704</v>
      </c>
      <c r="D35" s="100" t="s">
        <v>667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</row>
    <row r="36" spans="3:21" x14ac:dyDescent="0.25">
      <c r="C36" s="103" t="s">
        <v>704</v>
      </c>
      <c r="D36" s="100" t="s">
        <v>668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</row>
    <row r="37" spans="3:21" x14ac:dyDescent="0.25">
      <c r="C37" s="103" t="s">
        <v>704</v>
      </c>
      <c r="D37" s="100" t="s">
        <v>669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</row>
    <row r="38" spans="3:21" x14ac:dyDescent="0.25">
      <c r="C38" s="103" t="s">
        <v>705</v>
      </c>
      <c r="D38" s="100" t="s">
        <v>670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</row>
    <row r="39" spans="3:21" x14ac:dyDescent="0.25">
      <c r="C39" s="103" t="s">
        <v>705</v>
      </c>
      <c r="D39" s="100" t="s">
        <v>671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</row>
    <row r="40" spans="3:21" x14ac:dyDescent="0.25">
      <c r="C40" s="103"/>
      <c r="D40" s="100" t="s">
        <v>672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</row>
    <row r="41" spans="3:21" x14ac:dyDescent="0.25">
      <c r="C41" s="103"/>
      <c r="D41" s="100" t="s">
        <v>673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</row>
    <row r="42" spans="3:21" x14ac:dyDescent="0.25">
      <c r="C42" s="103"/>
      <c r="D42" s="100" t="s">
        <v>674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</row>
    <row r="43" spans="3:21" x14ac:dyDescent="0.25">
      <c r="C43" s="103"/>
      <c r="D43" s="100" t="s">
        <v>675</v>
      </c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</row>
    <row r="44" spans="3:21" x14ac:dyDescent="0.25">
      <c r="C44" s="18"/>
      <c r="D44" s="100" t="s">
        <v>676</v>
      </c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</row>
    <row r="45" spans="3:21" x14ac:dyDescent="0.25">
      <c r="C45" s="14" t="s">
        <v>705</v>
      </c>
      <c r="D45" s="100" t="s">
        <v>677</v>
      </c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</row>
    <row r="46" spans="3:21" x14ac:dyDescent="0.25">
      <c r="C46" s="451" t="s">
        <v>225</v>
      </c>
      <c r="D46" s="451"/>
      <c r="E46" s="140">
        <f>SUM(E32:E45)</f>
        <v>0</v>
      </c>
      <c r="F46" s="140">
        <f t="shared" ref="F46:T46" si="3">SUM(F32:F45)</f>
        <v>0</v>
      </c>
      <c r="G46" s="140">
        <f t="shared" si="3"/>
        <v>0</v>
      </c>
      <c r="H46" s="140">
        <f t="shared" si="3"/>
        <v>0</v>
      </c>
      <c r="I46" s="140">
        <f t="shared" si="3"/>
        <v>0</v>
      </c>
      <c r="J46" s="140">
        <f t="shared" si="3"/>
        <v>0</v>
      </c>
      <c r="K46" s="140">
        <f t="shared" si="3"/>
        <v>0</v>
      </c>
      <c r="L46" s="140">
        <f t="shared" si="3"/>
        <v>0</v>
      </c>
      <c r="M46" s="140">
        <f t="shared" si="3"/>
        <v>0</v>
      </c>
      <c r="N46" s="140">
        <f t="shared" si="3"/>
        <v>0</v>
      </c>
      <c r="O46" s="140">
        <f t="shared" si="3"/>
        <v>0</v>
      </c>
      <c r="P46" s="140">
        <f t="shared" si="3"/>
        <v>0</v>
      </c>
      <c r="Q46" s="140">
        <f t="shared" si="3"/>
        <v>0</v>
      </c>
      <c r="R46" s="140">
        <f t="shared" si="3"/>
        <v>0</v>
      </c>
      <c r="S46" s="140">
        <f t="shared" si="3"/>
        <v>0</v>
      </c>
      <c r="T46" s="140">
        <f t="shared" si="3"/>
        <v>0</v>
      </c>
      <c r="U46" s="123">
        <f>SUM(I46:T46)</f>
        <v>0</v>
      </c>
    </row>
    <row r="47" spans="3:21" x14ac:dyDescent="0.25">
      <c r="C47" s="448" t="s">
        <v>354</v>
      </c>
      <c r="D47" s="44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</row>
    <row r="48" spans="3:21" x14ac:dyDescent="0.25">
      <c r="C48" s="103" t="s">
        <v>706</v>
      </c>
      <c r="D48" s="100" t="s">
        <v>678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</row>
    <row r="49" spans="3:21" x14ac:dyDescent="0.25">
      <c r="C49" s="103" t="s">
        <v>706</v>
      </c>
      <c r="D49" s="100" t="s">
        <v>679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</row>
    <row r="50" spans="3:21" x14ac:dyDescent="0.25">
      <c r="C50" s="103" t="s">
        <v>706</v>
      </c>
      <c r="D50" s="100" t="s">
        <v>680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</row>
    <row r="51" spans="3:21" x14ac:dyDescent="0.25">
      <c r="C51" s="103" t="s">
        <v>706</v>
      </c>
      <c r="D51" s="20" t="s">
        <v>681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</row>
    <row r="52" spans="3:21" x14ac:dyDescent="0.25">
      <c r="C52" s="103" t="s">
        <v>706</v>
      </c>
      <c r="D52" s="20" t="s">
        <v>682</v>
      </c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</row>
    <row r="53" spans="3:21" x14ac:dyDescent="0.25">
      <c r="C53" s="451" t="s">
        <v>225</v>
      </c>
      <c r="D53" s="451"/>
      <c r="E53" s="140">
        <f>SUM(E48:E52)</f>
        <v>0</v>
      </c>
      <c r="F53" s="140">
        <f t="shared" ref="F53:T53" si="4">SUM(F48:F52)</f>
        <v>0</v>
      </c>
      <c r="G53" s="140">
        <f t="shared" si="4"/>
        <v>0</v>
      </c>
      <c r="H53" s="140">
        <f t="shared" si="4"/>
        <v>0</v>
      </c>
      <c r="I53" s="140">
        <f t="shared" si="4"/>
        <v>0</v>
      </c>
      <c r="J53" s="140">
        <f t="shared" si="4"/>
        <v>0</v>
      </c>
      <c r="K53" s="140">
        <f t="shared" si="4"/>
        <v>0</v>
      </c>
      <c r="L53" s="140">
        <f t="shared" si="4"/>
        <v>0</v>
      </c>
      <c r="M53" s="140">
        <f t="shared" si="4"/>
        <v>0</v>
      </c>
      <c r="N53" s="140">
        <f t="shared" si="4"/>
        <v>0</v>
      </c>
      <c r="O53" s="140">
        <f t="shared" si="4"/>
        <v>0</v>
      </c>
      <c r="P53" s="140">
        <f t="shared" si="4"/>
        <v>0</v>
      </c>
      <c r="Q53" s="140">
        <f t="shared" si="4"/>
        <v>0</v>
      </c>
      <c r="R53" s="140">
        <f t="shared" si="4"/>
        <v>0</v>
      </c>
      <c r="S53" s="140">
        <f t="shared" si="4"/>
        <v>0</v>
      </c>
      <c r="T53" s="140">
        <f t="shared" si="4"/>
        <v>0</v>
      </c>
      <c r="U53" s="123">
        <f>SUM(I53:T53)</f>
        <v>0</v>
      </c>
    </row>
    <row r="54" spans="3:21" x14ac:dyDescent="0.25">
      <c r="C54" s="451" t="s">
        <v>353</v>
      </c>
      <c r="D54" s="451"/>
      <c r="E54" s="140">
        <f>E53+E46</f>
        <v>0</v>
      </c>
      <c r="F54" s="140">
        <f t="shared" ref="F54:T54" si="5">F53+F46</f>
        <v>0</v>
      </c>
      <c r="G54" s="140">
        <f t="shared" si="5"/>
        <v>0</v>
      </c>
      <c r="H54" s="140">
        <f t="shared" si="5"/>
        <v>0</v>
      </c>
      <c r="I54" s="140">
        <f t="shared" si="5"/>
        <v>0</v>
      </c>
      <c r="J54" s="140">
        <f t="shared" si="5"/>
        <v>0</v>
      </c>
      <c r="K54" s="140">
        <f t="shared" si="5"/>
        <v>0</v>
      </c>
      <c r="L54" s="140">
        <f t="shared" si="5"/>
        <v>0</v>
      </c>
      <c r="M54" s="140">
        <f t="shared" si="5"/>
        <v>0</v>
      </c>
      <c r="N54" s="140">
        <f t="shared" si="5"/>
        <v>0</v>
      </c>
      <c r="O54" s="140">
        <f t="shared" si="5"/>
        <v>0</v>
      </c>
      <c r="P54" s="140">
        <f t="shared" si="5"/>
        <v>0</v>
      </c>
      <c r="Q54" s="140">
        <f t="shared" si="5"/>
        <v>0</v>
      </c>
      <c r="R54" s="140">
        <f t="shared" si="5"/>
        <v>0</v>
      </c>
      <c r="S54" s="140">
        <f t="shared" si="5"/>
        <v>0</v>
      </c>
      <c r="T54" s="140">
        <f t="shared" si="5"/>
        <v>0</v>
      </c>
      <c r="U54" s="123">
        <f>U46+U53</f>
        <v>0</v>
      </c>
    </row>
    <row r="55" spans="3:21" x14ac:dyDescent="0.25">
      <c r="C55" s="452" t="s">
        <v>358</v>
      </c>
      <c r="D55" s="452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</row>
    <row r="56" spans="3:21" x14ac:dyDescent="0.25">
      <c r="C56" s="18"/>
      <c r="D56" s="18" t="s">
        <v>683</v>
      </c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</row>
    <row r="57" spans="3:21" x14ac:dyDescent="0.25">
      <c r="C57" s="18"/>
      <c r="D57" s="18" t="s">
        <v>684</v>
      </c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</row>
    <row r="58" spans="3:21" x14ac:dyDescent="0.25">
      <c r="C58" s="451" t="s">
        <v>355</v>
      </c>
      <c r="D58" s="451"/>
      <c r="E58" s="140">
        <f>SUM(E56:E57)</f>
        <v>0</v>
      </c>
      <c r="F58" s="140">
        <f t="shared" ref="F58:T58" si="6">SUM(F56:F57)</f>
        <v>0</v>
      </c>
      <c r="G58" s="140">
        <f t="shared" si="6"/>
        <v>0</v>
      </c>
      <c r="H58" s="140">
        <f t="shared" si="6"/>
        <v>0</v>
      </c>
      <c r="I58" s="140">
        <f t="shared" si="6"/>
        <v>0</v>
      </c>
      <c r="J58" s="140">
        <f t="shared" si="6"/>
        <v>0</v>
      </c>
      <c r="K58" s="140">
        <f t="shared" si="6"/>
        <v>0</v>
      </c>
      <c r="L58" s="140">
        <f t="shared" si="6"/>
        <v>0</v>
      </c>
      <c r="M58" s="140">
        <f t="shared" si="6"/>
        <v>0</v>
      </c>
      <c r="N58" s="140">
        <f t="shared" si="6"/>
        <v>0</v>
      </c>
      <c r="O58" s="140">
        <f t="shared" si="6"/>
        <v>0</v>
      </c>
      <c r="P58" s="140">
        <f t="shared" si="6"/>
        <v>0</v>
      </c>
      <c r="Q58" s="140">
        <f t="shared" si="6"/>
        <v>0</v>
      </c>
      <c r="R58" s="140">
        <f t="shared" si="6"/>
        <v>0</v>
      </c>
      <c r="S58" s="140">
        <f t="shared" si="6"/>
        <v>0</v>
      </c>
      <c r="T58" s="140">
        <f t="shared" si="6"/>
        <v>0</v>
      </c>
      <c r="U58" s="123">
        <f>SUM(I58:T58)</f>
        <v>0</v>
      </c>
    </row>
    <row r="59" spans="3:21" x14ac:dyDescent="0.25">
      <c r="C59" s="452" t="s">
        <v>357</v>
      </c>
      <c r="D59" s="452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18"/>
    </row>
    <row r="60" spans="3:21" x14ac:dyDescent="0.25">
      <c r="C60" s="104"/>
      <c r="D60" s="100" t="s">
        <v>685</v>
      </c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18"/>
    </row>
    <row r="61" spans="3:21" x14ac:dyDescent="0.25">
      <c r="C61" s="104"/>
      <c r="D61" s="100" t="s">
        <v>686</v>
      </c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18"/>
    </row>
    <row r="62" spans="3:21" x14ac:dyDescent="0.25">
      <c r="C62" s="18"/>
      <c r="D62" s="100" t="s">
        <v>687</v>
      </c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18"/>
    </row>
    <row r="63" spans="3:21" x14ac:dyDescent="0.25">
      <c r="C63" s="18"/>
      <c r="D63" s="18" t="s">
        <v>688</v>
      </c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18"/>
    </row>
    <row r="64" spans="3:21" x14ac:dyDescent="0.25">
      <c r="C64" s="451" t="s">
        <v>356</v>
      </c>
      <c r="D64" s="451"/>
      <c r="E64" s="140">
        <f>SUM(E60:E63)</f>
        <v>0</v>
      </c>
      <c r="F64" s="140">
        <f t="shared" ref="F64:T64" si="7">SUM(F60:F63)</f>
        <v>0</v>
      </c>
      <c r="G64" s="140">
        <f t="shared" si="7"/>
        <v>0</v>
      </c>
      <c r="H64" s="140">
        <f t="shared" si="7"/>
        <v>0</v>
      </c>
      <c r="I64" s="140">
        <f t="shared" si="7"/>
        <v>0</v>
      </c>
      <c r="J64" s="140">
        <f t="shared" si="7"/>
        <v>0</v>
      </c>
      <c r="K64" s="140">
        <f t="shared" si="7"/>
        <v>0</v>
      </c>
      <c r="L64" s="140">
        <f t="shared" si="7"/>
        <v>0</v>
      </c>
      <c r="M64" s="140">
        <f t="shared" si="7"/>
        <v>0</v>
      </c>
      <c r="N64" s="140">
        <f t="shared" si="7"/>
        <v>0</v>
      </c>
      <c r="O64" s="140">
        <f t="shared" si="7"/>
        <v>0</v>
      </c>
      <c r="P64" s="140">
        <f t="shared" si="7"/>
        <v>0</v>
      </c>
      <c r="Q64" s="140">
        <f t="shared" si="7"/>
        <v>0</v>
      </c>
      <c r="R64" s="140">
        <f t="shared" si="7"/>
        <v>0</v>
      </c>
      <c r="S64" s="140">
        <f t="shared" si="7"/>
        <v>0</v>
      </c>
      <c r="T64" s="140">
        <f t="shared" si="7"/>
        <v>0</v>
      </c>
      <c r="U64" s="123">
        <f>SUM(I64:T64)</f>
        <v>0</v>
      </c>
    </row>
    <row r="65" spans="3:21" x14ac:dyDescent="0.25">
      <c r="C65" s="452" t="s">
        <v>361</v>
      </c>
      <c r="D65" s="452"/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18"/>
    </row>
    <row r="66" spans="3:21" x14ac:dyDescent="0.25">
      <c r="C66" s="104"/>
      <c r="D66" s="100" t="s">
        <v>690</v>
      </c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18"/>
    </row>
    <row r="67" spans="3:21" x14ac:dyDescent="0.25">
      <c r="C67" s="104"/>
      <c r="D67" s="100" t="s">
        <v>691</v>
      </c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18"/>
    </row>
    <row r="68" spans="3:21" x14ac:dyDescent="0.25">
      <c r="C68" s="104"/>
      <c r="D68" s="100" t="s">
        <v>692</v>
      </c>
      <c r="E68" s="82"/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2"/>
      <c r="R68" s="82"/>
      <c r="S68" s="82"/>
      <c r="T68" s="82"/>
      <c r="U68" s="18"/>
    </row>
    <row r="69" spans="3:21" x14ac:dyDescent="0.25">
      <c r="C69" s="104"/>
      <c r="D69" s="100" t="s">
        <v>693</v>
      </c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U69" s="18"/>
    </row>
    <row r="70" spans="3:21" x14ac:dyDescent="0.25">
      <c r="C70" s="104"/>
      <c r="D70" s="100" t="s">
        <v>694</v>
      </c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U70" s="18"/>
    </row>
    <row r="71" spans="3:21" x14ac:dyDescent="0.25">
      <c r="C71" s="104"/>
      <c r="D71" s="100" t="s">
        <v>663</v>
      </c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  <c r="R71" s="82"/>
      <c r="S71" s="82"/>
      <c r="T71" s="82"/>
      <c r="U71" s="18"/>
    </row>
    <row r="72" spans="3:21" x14ac:dyDescent="0.25">
      <c r="C72" s="103" t="s">
        <v>707</v>
      </c>
      <c r="D72" s="100" t="s">
        <v>695</v>
      </c>
      <c r="E72" s="82"/>
      <c r="F72" s="82"/>
      <c r="G72" s="82"/>
      <c r="H72" s="82"/>
      <c r="I72" s="82"/>
      <c r="J72" s="82"/>
      <c r="K72" s="82"/>
      <c r="L72" s="82"/>
      <c r="M72" s="82"/>
      <c r="N72" s="82"/>
      <c r="O72" s="82"/>
      <c r="P72" s="82"/>
      <c r="Q72" s="82"/>
      <c r="R72" s="82"/>
      <c r="S72" s="82"/>
      <c r="T72" s="82"/>
      <c r="U72" s="18"/>
    </row>
    <row r="73" spans="3:21" x14ac:dyDescent="0.25">
      <c r="C73" s="103" t="s">
        <v>707</v>
      </c>
      <c r="D73" s="100" t="s">
        <v>696</v>
      </c>
      <c r="E73" s="82"/>
      <c r="F73" s="82"/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/>
      <c r="R73" s="82"/>
      <c r="S73" s="82"/>
      <c r="T73" s="82"/>
      <c r="U73" s="18"/>
    </row>
    <row r="74" spans="3:21" x14ac:dyDescent="0.25">
      <c r="C74" s="103" t="s">
        <v>707</v>
      </c>
      <c r="D74" s="100" t="s">
        <v>697</v>
      </c>
      <c r="E74" s="82"/>
      <c r="F74" s="82"/>
      <c r="G74" s="82"/>
      <c r="H74" s="82"/>
      <c r="I74" s="82"/>
      <c r="J74" s="82"/>
      <c r="K74" s="82"/>
      <c r="L74" s="82"/>
      <c r="M74" s="82"/>
      <c r="N74" s="82"/>
      <c r="O74" s="82"/>
      <c r="P74" s="82"/>
      <c r="Q74" s="82"/>
      <c r="R74" s="82"/>
      <c r="S74" s="82"/>
      <c r="T74" s="82"/>
      <c r="U74" s="18"/>
    </row>
    <row r="75" spans="3:21" x14ac:dyDescent="0.25">
      <c r="C75" s="103" t="s">
        <v>707</v>
      </c>
      <c r="D75" s="100" t="s">
        <v>698</v>
      </c>
      <c r="E75" s="82"/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/>
      <c r="R75" s="82"/>
      <c r="S75" s="82"/>
      <c r="T75" s="82"/>
      <c r="U75" s="18"/>
    </row>
    <row r="76" spans="3:21" x14ac:dyDescent="0.25">
      <c r="C76" s="103" t="s">
        <v>707</v>
      </c>
      <c r="D76" s="100" t="s">
        <v>699</v>
      </c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82"/>
      <c r="U76" s="18"/>
    </row>
    <row r="77" spans="3:21" x14ac:dyDescent="0.25">
      <c r="C77" s="103" t="s">
        <v>707</v>
      </c>
      <c r="D77" s="100" t="s">
        <v>700</v>
      </c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82"/>
      <c r="T77" s="82"/>
      <c r="U77" s="18"/>
    </row>
    <row r="78" spans="3:21" x14ac:dyDescent="0.25">
      <c r="C78" s="103" t="s">
        <v>707</v>
      </c>
      <c r="D78" s="18" t="s">
        <v>701</v>
      </c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82"/>
      <c r="U78" s="18"/>
    </row>
    <row r="79" spans="3:21" x14ac:dyDescent="0.25">
      <c r="C79" s="103" t="s">
        <v>707</v>
      </c>
      <c r="D79" s="18" t="s">
        <v>702</v>
      </c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18"/>
    </row>
    <row r="80" spans="3:21" x14ac:dyDescent="0.25">
      <c r="C80" s="451" t="s">
        <v>359</v>
      </c>
      <c r="D80" s="451"/>
      <c r="E80" s="140">
        <f>SUM(E66:E79)</f>
        <v>0</v>
      </c>
      <c r="F80" s="140">
        <f t="shared" ref="F80:T80" si="8">SUM(F66:F79)</f>
        <v>0</v>
      </c>
      <c r="G80" s="140">
        <f t="shared" si="8"/>
        <v>0</v>
      </c>
      <c r="H80" s="140">
        <f t="shared" si="8"/>
        <v>0</v>
      </c>
      <c r="I80" s="140">
        <f t="shared" si="8"/>
        <v>0</v>
      </c>
      <c r="J80" s="140">
        <f t="shared" si="8"/>
        <v>0</v>
      </c>
      <c r="K80" s="140">
        <f t="shared" si="8"/>
        <v>0</v>
      </c>
      <c r="L80" s="140">
        <f t="shared" si="8"/>
        <v>0</v>
      </c>
      <c r="M80" s="140">
        <f t="shared" si="8"/>
        <v>0</v>
      </c>
      <c r="N80" s="140">
        <f t="shared" si="8"/>
        <v>0</v>
      </c>
      <c r="O80" s="140">
        <f t="shared" si="8"/>
        <v>0</v>
      </c>
      <c r="P80" s="140">
        <f t="shared" si="8"/>
        <v>0</v>
      </c>
      <c r="Q80" s="140">
        <f t="shared" si="8"/>
        <v>0</v>
      </c>
      <c r="R80" s="140">
        <f t="shared" si="8"/>
        <v>0</v>
      </c>
      <c r="S80" s="140">
        <f t="shared" si="8"/>
        <v>0</v>
      </c>
      <c r="T80" s="140">
        <f t="shared" si="8"/>
        <v>0</v>
      </c>
      <c r="U80" s="123">
        <f>SUM(I80:T80)</f>
        <v>0</v>
      </c>
    </row>
    <row r="81" spans="3:21" x14ac:dyDescent="0.25">
      <c r="C81" s="452" t="s">
        <v>360</v>
      </c>
      <c r="D81" s="452"/>
      <c r="E81" s="82"/>
      <c r="F81" s="82"/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/>
      <c r="R81" s="82"/>
      <c r="S81" s="82"/>
      <c r="T81" s="82"/>
      <c r="U81" s="18"/>
    </row>
    <row r="82" spans="3:21" x14ac:dyDescent="0.25">
      <c r="C82" s="18"/>
      <c r="D82" s="18" t="s">
        <v>689</v>
      </c>
      <c r="E82" s="82"/>
      <c r="F82" s="82"/>
      <c r="G82" s="82"/>
      <c r="H82" s="82"/>
      <c r="I82" s="82"/>
      <c r="J82" s="82"/>
      <c r="K82" s="82"/>
      <c r="L82" s="82"/>
      <c r="M82" s="82"/>
      <c r="N82" s="82"/>
      <c r="O82" s="82"/>
      <c r="P82" s="82"/>
      <c r="Q82" s="82"/>
      <c r="R82" s="82"/>
      <c r="S82" s="82"/>
      <c r="T82" s="82"/>
      <c r="U82" s="18"/>
    </row>
    <row r="83" spans="3:21" x14ac:dyDescent="0.25">
      <c r="C83" s="18"/>
      <c r="D83" s="18"/>
      <c r="E83" s="82"/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82"/>
      <c r="R83" s="82"/>
      <c r="S83" s="82"/>
      <c r="T83" s="82"/>
      <c r="U83" s="18"/>
    </row>
    <row r="84" spans="3:21" x14ac:dyDescent="0.25">
      <c r="C84" s="449" t="s">
        <v>362</v>
      </c>
      <c r="D84" s="450"/>
      <c r="E84" s="140">
        <f>SUM(E82:E83)</f>
        <v>0</v>
      </c>
      <c r="F84" s="140">
        <f t="shared" ref="F84:T84" si="9">SUM(F82:F83)</f>
        <v>0</v>
      </c>
      <c r="G84" s="140">
        <f t="shared" si="9"/>
        <v>0</v>
      </c>
      <c r="H84" s="140">
        <f t="shared" si="9"/>
        <v>0</v>
      </c>
      <c r="I84" s="140">
        <f t="shared" si="9"/>
        <v>0</v>
      </c>
      <c r="J84" s="140">
        <f t="shared" si="9"/>
        <v>0</v>
      </c>
      <c r="K84" s="140">
        <f t="shared" si="9"/>
        <v>0</v>
      </c>
      <c r="L84" s="140">
        <f t="shared" si="9"/>
        <v>0</v>
      </c>
      <c r="M84" s="140">
        <f t="shared" si="9"/>
        <v>0</v>
      </c>
      <c r="N84" s="140">
        <f t="shared" si="9"/>
        <v>0</v>
      </c>
      <c r="O84" s="140">
        <f t="shared" si="9"/>
        <v>0</v>
      </c>
      <c r="P84" s="140">
        <f t="shared" si="9"/>
        <v>0</v>
      </c>
      <c r="Q84" s="140">
        <f t="shared" si="9"/>
        <v>0</v>
      </c>
      <c r="R84" s="140">
        <f t="shared" si="9"/>
        <v>0</v>
      </c>
      <c r="S84" s="140">
        <f t="shared" si="9"/>
        <v>0</v>
      </c>
      <c r="T84" s="140">
        <f t="shared" si="9"/>
        <v>0</v>
      </c>
      <c r="U84" s="123">
        <f>SUM(I84:T84)</f>
        <v>0</v>
      </c>
    </row>
    <row r="85" spans="3:21" x14ac:dyDescent="0.25">
      <c r="C85" s="446" t="s">
        <v>363</v>
      </c>
      <c r="D85" s="447"/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  <c r="R85" s="82"/>
      <c r="S85" s="82"/>
      <c r="T85" s="82"/>
      <c r="U85" s="18"/>
    </row>
    <row r="86" spans="3:21" x14ac:dyDescent="0.25">
      <c r="C86" s="18" t="s">
        <v>365</v>
      </c>
      <c r="D86" s="18" t="s">
        <v>366</v>
      </c>
      <c r="E86" s="82"/>
      <c r="F86" s="82"/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/>
      <c r="R86" s="82"/>
      <c r="S86" s="82"/>
      <c r="T86" s="82"/>
      <c r="U86" s="18"/>
    </row>
    <row r="87" spans="3:21" x14ac:dyDescent="0.25">
      <c r="C87" s="18" t="s">
        <v>365</v>
      </c>
      <c r="D87" s="18" t="s">
        <v>367</v>
      </c>
      <c r="E87" s="82"/>
      <c r="F87" s="82"/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18"/>
    </row>
    <row r="88" spans="3:21" x14ac:dyDescent="0.25">
      <c r="C88" s="449" t="s">
        <v>364</v>
      </c>
      <c r="D88" s="450"/>
      <c r="E88" s="140">
        <f>E86-E87</f>
        <v>0</v>
      </c>
      <c r="F88" s="140">
        <f t="shared" ref="F88:T88" si="10">F86-F87</f>
        <v>0</v>
      </c>
      <c r="G88" s="140">
        <f t="shared" si="10"/>
        <v>0</v>
      </c>
      <c r="H88" s="140">
        <f t="shared" si="10"/>
        <v>0</v>
      </c>
      <c r="I88" s="140">
        <f t="shared" si="10"/>
        <v>0</v>
      </c>
      <c r="J88" s="140">
        <f t="shared" si="10"/>
        <v>0</v>
      </c>
      <c r="K88" s="140">
        <f t="shared" si="10"/>
        <v>0</v>
      </c>
      <c r="L88" s="140">
        <f t="shared" si="10"/>
        <v>0</v>
      </c>
      <c r="M88" s="140">
        <f t="shared" si="10"/>
        <v>0</v>
      </c>
      <c r="N88" s="140">
        <f t="shared" si="10"/>
        <v>0</v>
      </c>
      <c r="O88" s="140">
        <f t="shared" si="10"/>
        <v>0</v>
      </c>
      <c r="P88" s="140">
        <f t="shared" si="10"/>
        <v>0</v>
      </c>
      <c r="Q88" s="140">
        <f t="shared" si="10"/>
        <v>0</v>
      </c>
      <c r="R88" s="140">
        <f t="shared" si="10"/>
        <v>0</v>
      </c>
      <c r="S88" s="140">
        <f t="shared" si="10"/>
        <v>0</v>
      </c>
      <c r="T88" s="140">
        <f t="shared" si="10"/>
        <v>0</v>
      </c>
      <c r="U88" s="123">
        <f>U86-U87</f>
        <v>0</v>
      </c>
    </row>
    <row r="89" spans="3:21" x14ac:dyDescent="0.25">
      <c r="C89" s="449" t="s">
        <v>261</v>
      </c>
      <c r="D89" s="450"/>
      <c r="E89" s="140">
        <f>E88+E84+E80+E64+E58+E54+E29</f>
        <v>0</v>
      </c>
      <c r="F89" s="140">
        <f t="shared" ref="F89:T89" si="11">F88+F84+F80+F64+F58+F54+F29</f>
        <v>0</v>
      </c>
      <c r="G89" s="140">
        <f t="shared" si="11"/>
        <v>0</v>
      </c>
      <c r="H89" s="140">
        <f t="shared" si="11"/>
        <v>0</v>
      </c>
      <c r="I89" s="140">
        <f t="shared" si="11"/>
        <v>0</v>
      </c>
      <c r="J89" s="140">
        <f t="shared" si="11"/>
        <v>0</v>
      </c>
      <c r="K89" s="140">
        <f t="shared" si="11"/>
        <v>0</v>
      </c>
      <c r="L89" s="140">
        <f t="shared" si="11"/>
        <v>0</v>
      </c>
      <c r="M89" s="140">
        <f t="shared" si="11"/>
        <v>0</v>
      </c>
      <c r="N89" s="140">
        <f t="shared" si="11"/>
        <v>0</v>
      </c>
      <c r="O89" s="140">
        <f t="shared" si="11"/>
        <v>0</v>
      </c>
      <c r="P89" s="140">
        <f t="shared" si="11"/>
        <v>0</v>
      </c>
      <c r="Q89" s="140">
        <f t="shared" si="11"/>
        <v>0</v>
      </c>
      <c r="R89" s="140">
        <f t="shared" si="11"/>
        <v>0</v>
      </c>
      <c r="S89" s="140">
        <f t="shared" si="11"/>
        <v>0</v>
      </c>
      <c r="T89" s="140">
        <f t="shared" si="11"/>
        <v>0</v>
      </c>
      <c r="U89" s="123">
        <f>U29+U54+U58+U64+U80+U84+U88</f>
        <v>0</v>
      </c>
    </row>
    <row r="92" spans="3:21" x14ac:dyDescent="0.25">
      <c r="D92" s="24"/>
      <c r="E92" s="24"/>
      <c r="F92" s="24"/>
      <c r="G92" s="24"/>
      <c r="H92" s="24"/>
      <c r="I92" s="24"/>
    </row>
    <row r="93" spans="3:21" x14ac:dyDescent="0.25">
      <c r="D93" s="26"/>
      <c r="E93" s="26"/>
      <c r="F93" s="26"/>
      <c r="G93" s="26"/>
      <c r="H93" s="26"/>
      <c r="I93" s="26"/>
    </row>
    <row r="94" spans="3:21" x14ac:dyDescent="0.25">
      <c r="E94" s="26"/>
      <c r="F94" s="26"/>
      <c r="G94" s="26"/>
      <c r="H94" s="26"/>
      <c r="I94" s="26"/>
    </row>
    <row r="95" spans="3:21" x14ac:dyDescent="0.25">
      <c r="E95" s="26"/>
      <c r="F95" s="26"/>
      <c r="G95" s="26"/>
      <c r="H95" s="26"/>
      <c r="I95" s="26"/>
    </row>
  </sheetData>
  <mergeCells count="30">
    <mergeCell ref="C46:D46"/>
    <mergeCell ref="C47:D47"/>
    <mergeCell ref="C89:D89"/>
    <mergeCell ref="C54:D54"/>
    <mergeCell ref="C55:D55"/>
    <mergeCell ref="C58:D58"/>
    <mergeCell ref="C59:D59"/>
    <mergeCell ref="C64:D64"/>
    <mergeCell ref="C65:D65"/>
    <mergeCell ref="C80:D80"/>
    <mergeCell ref="C81:D81"/>
    <mergeCell ref="C84:D84"/>
    <mergeCell ref="C85:D85"/>
    <mergeCell ref="C88:D88"/>
    <mergeCell ref="C53:D53"/>
    <mergeCell ref="E5:E7"/>
    <mergeCell ref="F5:F7"/>
    <mergeCell ref="I5:U5"/>
    <mergeCell ref="C8:D8"/>
    <mergeCell ref="C9:D9"/>
    <mergeCell ref="G5:G7"/>
    <mergeCell ref="H5:H7"/>
    <mergeCell ref="C29:D29"/>
    <mergeCell ref="C30:D30"/>
    <mergeCell ref="C31:D31"/>
    <mergeCell ref="C28:D28"/>
    <mergeCell ref="C5:C7"/>
    <mergeCell ref="D5:D7"/>
    <mergeCell ref="C19:D19"/>
    <mergeCell ref="C20:D20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94"/>
  <sheetViews>
    <sheetView showGridLines="0" zoomScale="70" zoomScaleNormal="70" workbookViewId="0">
      <selection activeCell="E57" sqref="E57"/>
    </sheetView>
  </sheetViews>
  <sheetFormatPr defaultColWidth="9.109375" defaultRowHeight="13.8" x14ac:dyDescent="0.25"/>
  <cols>
    <col min="1" max="1" width="3.109375" style="4" customWidth="1"/>
    <col min="2" max="2" width="8.33203125" style="4" customWidth="1"/>
    <col min="3" max="3" width="22.33203125" style="4" customWidth="1"/>
    <col min="4" max="4" width="24.88671875" style="4" customWidth="1"/>
    <col min="5" max="7" width="16.44140625" style="4" customWidth="1"/>
    <col min="8" max="8" width="16.88671875" style="4" customWidth="1"/>
    <col min="9" max="9" width="13.6640625" style="4" bestFit="1" customWidth="1"/>
    <col min="10" max="10" width="12.5546875" style="4" bestFit="1" customWidth="1"/>
    <col min="11" max="11" width="13.44140625" style="4" bestFit="1" customWidth="1"/>
    <col min="12" max="12" width="13.6640625" style="4" bestFit="1" customWidth="1"/>
    <col min="13" max="13" width="12.5546875" style="4" bestFit="1" customWidth="1"/>
    <col min="14" max="14" width="14.6640625" style="4" customWidth="1"/>
    <col min="15" max="15" width="12.5546875" style="4" customWidth="1"/>
    <col min="16" max="16" width="11.88671875" style="4" bestFit="1" customWidth="1"/>
    <col min="17" max="17" width="13.88671875" style="4" bestFit="1" customWidth="1"/>
    <col min="18" max="20" width="11.88671875" style="4" bestFit="1" customWidth="1"/>
    <col min="21" max="21" width="11.44140625" style="4" bestFit="1" customWidth="1"/>
    <col min="22" max="22" width="12.44140625" style="4" customWidth="1"/>
    <col min="23" max="23" width="12.6640625" style="4" customWidth="1"/>
    <col min="24" max="16384" width="9.109375" style="4"/>
  </cols>
  <sheetData>
    <row r="2" spans="2:21" x14ac:dyDescent="0.25">
      <c r="I2" s="25" t="s">
        <v>240</v>
      </c>
    </row>
    <row r="3" spans="2:21" x14ac:dyDescent="0.25">
      <c r="I3" s="27" t="s">
        <v>373</v>
      </c>
    </row>
    <row r="4" spans="2:21" x14ac:dyDescent="0.25">
      <c r="C4" s="15"/>
      <c r="U4" s="27" t="s">
        <v>109</v>
      </c>
    </row>
    <row r="5" spans="2:21" ht="15" customHeight="1" x14ac:dyDescent="0.25">
      <c r="C5" s="431" t="s">
        <v>343</v>
      </c>
      <c r="D5" s="431" t="s">
        <v>344</v>
      </c>
      <c r="E5" s="413" t="s">
        <v>345</v>
      </c>
      <c r="F5" s="413" t="s">
        <v>346</v>
      </c>
      <c r="G5" s="413" t="s">
        <v>347</v>
      </c>
      <c r="H5" s="413" t="s">
        <v>368</v>
      </c>
      <c r="I5" s="421" t="s">
        <v>322</v>
      </c>
      <c r="J5" s="421"/>
      <c r="K5" s="421"/>
      <c r="L5" s="421"/>
      <c r="M5" s="421"/>
      <c r="N5" s="421"/>
      <c r="O5" s="421"/>
      <c r="P5" s="421"/>
      <c r="Q5" s="421"/>
      <c r="R5" s="421"/>
      <c r="S5" s="421"/>
      <c r="T5" s="421"/>
      <c r="U5" s="421"/>
    </row>
    <row r="6" spans="2:21" x14ac:dyDescent="0.25">
      <c r="C6" s="433"/>
      <c r="D6" s="433"/>
      <c r="E6" s="414"/>
      <c r="F6" s="414"/>
      <c r="G6" s="414"/>
      <c r="H6" s="414"/>
      <c r="I6" s="14" t="s">
        <v>110</v>
      </c>
      <c r="J6" s="14" t="s">
        <v>111</v>
      </c>
      <c r="K6" s="14" t="s">
        <v>112</v>
      </c>
      <c r="L6" s="14" t="s">
        <v>113</v>
      </c>
      <c r="M6" s="14" t="s">
        <v>114</v>
      </c>
      <c r="N6" s="14" t="s">
        <v>115</v>
      </c>
      <c r="O6" s="14" t="s">
        <v>116</v>
      </c>
      <c r="P6" s="14" t="s">
        <v>117</v>
      </c>
      <c r="Q6" s="14" t="s">
        <v>118</v>
      </c>
      <c r="R6" s="14" t="s">
        <v>119</v>
      </c>
      <c r="S6" s="14" t="s">
        <v>120</v>
      </c>
      <c r="T6" s="14" t="s">
        <v>121</v>
      </c>
      <c r="U6" s="14" t="s">
        <v>108</v>
      </c>
    </row>
    <row r="7" spans="2:21" ht="14.25" customHeight="1" x14ac:dyDescent="0.25">
      <c r="C7" s="435"/>
      <c r="D7" s="435"/>
      <c r="E7" s="430"/>
      <c r="F7" s="430"/>
      <c r="G7" s="430"/>
      <c r="H7" s="430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</row>
    <row r="8" spans="2:21" x14ac:dyDescent="0.25">
      <c r="B8" s="74"/>
      <c r="C8" s="446" t="s">
        <v>348</v>
      </c>
      <c r="D8" s="447"/>
      <c r="E8" s="73"/>
      <c r="F8" s="73"/>
      <c r="G8" s="72"/>
      <c r="H8" s="73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</row>
    <row r="9" spans="2:21" x14ac:dyDescent="0.25">
      <c r="C9" s="428" t="s">
        <v>350</v>
      </c>
      <c r="D9" s="429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</row>
    <row r="10" spans="2:21" x14ac:dyDescent="0.25">
      <c r="C10" s="158" t="s">
        <v>703</v>
      </c>
      <c r="D10" s="100" t="s">
        <v>648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</row>
    <row r="11" spans="2:21" x14ac:dyDescent="0.25">
      <c r="C11" s="158" t="s">
        <v>703</v>
      </c>
      <c r="D11" s="100" t="s">
        <v>649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</row>
    <row r="12" spans="2:21" x14ac:dyDescent="0.25">
      <c r="C12" s="158" t="s">
        <v>703</v>
      </c>
      <c r="D12" s="100" t="s">
        <v>650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</row>
    <row r="13" spans="2:21" x14ac:dyDescent="0.25">
      <c r="C13" s="158" t="s">
        <v>703</v>
      </c>
      <c r="D13" s="100" t="s">
        <v>651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</row>
    <row r="14" spans="2:21" x14ac:dyDescent="0.25">
      <c r="C14" s="158" t="s">
        <v>703</v>
      </c>
      <c r="D14" s="100" t="s">
        <v>652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</row>
    <row r="15" spans="2:21" x14ac:dyDescent="0.25">
      <c r="C15" s="158" t="s">
        <v>703</v>
      </c>
      <c r="D15" s="100" t="s">
        <v>653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</row>
    <row r="16" spans="2:21" x14ac:dyDescent="0.25">
      <c r="C16" s="158" t="s">
        <v>703</v>
      </c>
      <c r="D16" s="100" t="s">
        <v>654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</row>
    <row r="17" spans="2:21" ht="14.25" customHeight="1" x14ac:dyDescent="0.25">
      <c r="B17" s="74"/>
      <c r="C17" s="158" t="s">
        <v>703</v>
      </c>
      <c r="D17" s="100" t="s">
        <v>655</v>
      </c>
      <c r="E17" s="73"/>
      <c r="F17" s="73"/>
      <c r="G17" s="73"/>
      <c r="H17" s="73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</row>
    <row r="18" spans="2:21" x14ac:dyDescent="0.25">
      <c r="C18" s="158" t="s">
        <v>703</v>
      </c>
      <c r="D18" s="20" t="s">
        <v>656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</row>
    <row r="19" spans="2:21" x14ac:dyDescent="0.25">
      <c r="C19" s="449" t="s">
        <v>225</v>
      </c>
      <c r="D19" s="450"/>
      <c r="E19" s="140">
        <f>SUM(E10:E18)</f>
        <v>0</v>
      </c>
      <c r="F19" s="140">
        <f t="shared" ref="F19:T19" si="0">SUM(F10:F18)</f>
        <v>0</v>
      </c>
      <c r="G19" s="140">
        <f t="shared" si="0"/>
        <v>0</v>
      </c>
      <c r="H19" s="140">
        <f t="shared" si="0"/>
        <v>0</v>
      </c>
      <c r="I19" s="140">
        <f t="shared" si="0"/>
        <v>0</v>
      </c>
      <c r="J19" s="140">
        <f t="shared" si="0"/>
        <v>0</v>
      </c>
      <c r="K19" s="140">
        <f t="shared" si="0"/>
        <v>0</v>
      </c>
      <c r="L19" s="140">
        <f t="shared" si="0"/>
        <v>0</v>
      </c>
      <c r="M19" s="140">
        <f t="shared" si="0"/>
        <v>0</v>
      </c>
      <c r="N19" s="140">
        <f t="shared" si="0"/>
        <v>0</v>
      </c>
      <c r="O19" s="140">
        <f t="shared" si="0"/>
        <v>0</v>
      </c>
      <c r="P19" s="140">
        <f t="shared" si="0"/>
        <v>0</v>
      </c>
      <c r="Q19" s="140">
        <f t="shared" si="0"/>
        <v>0</v>
      </c>
      <c r="R19" s="140">
        <f t="shared" si="0"/>
        <v>0</v>
      </c>
      <c r="S19" s="140">
        <f t="shared" si="0"/>
        <v>0</v>
      </c>
      <c r="T19" s="140">
        <f t="shared" si="0"/>
        <v>0</v>
      </c>
      <c r="U19" s="123">
        <f>SUM(I19:T19)</f>
        <v>0</v>
      </c>
    </row>
    <row r="20" spans="2:21" x14ac:dyDescent="0.25">
      <c r="C20" s="428" t="s">
        <v>351</v>
      </c>
      <c r="D20" s="429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</row>
    <row r="21" spans="2:21" x14ac:dyDescent="0.25">
      <c r="C21" s="158" t="s">
        <v>703</v>
      </c>
      <c r="D21" s="100" t="s">
        <v>657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</row>
    <row r="22" spans="2:21" x14ac:dyDescent="0.25">
      <c r="C22" s="158" t="s">
        <v>703</v>
      </c>
      <c r="D22" s="100" t="s">
        <v>658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</row>
    <row r="23" spans="2:21" x14ac:dyDescent="0.25">
      <c r="C23" s="158" t="s">
        <v>703</v>
      </c>
      <c r="D23" s="100" t="s">
        <v>659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</row>
    <row r="24" spans="2:21" x14ac:dyDescent="0.25">
      <c r="C24" s="158" t="s">
        <v>703</v>
      </c>
      <c r="D24" s="100" t="s">
        <v>660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</row>
    <row r="25" spans="2:21" x14ac:dyDescent="0.25">
      <c r="C25" s="158" t="s">
        <v>703</v>
      </c>
      <c r="D25" s="100" t="s">
        <v>661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</row>
    <row r="26" spans="2:21" x14ac:dyDescent="0.25">
      <c r="C26" s="158" t="s">
        <v>703</v>
      </c>
      <c r="D26" s="20" t="s">
        <v>662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</row>
    <row r="27" spans="2:21" x14ac:dyDescent="0.25">
      <c r="C27" s="158" t="s">
        <v>703</v>
      </c>
      <c r="D27" s="20" t="s">
        <v>663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</row>
    <row r="28" spans="2:21" x14ac:dyDescent="0.25">
      <c r="C28" s="449" t="s">
        <v>225</v>
      </c>
      <c r="D28" s="450"/>
      <c r="E28" s="140">
        <f>SUM(E21:E27)</f>
        <v>0</v>
      </c>
      <c r="F28" s="140">
        <f t="shared" ref="F28:T28" si="1">SUM(F21:F27)</f>
        <v>0</v>
      </c>
      <c r="G28" s="140">
        <f t="shared" si="1"/>
        <v>0</v>
      </c>
      <c r="H28" s="140">
        <f t="shared" si="1"/>
        <v>0</v>
      </c>
      <c r="I28" s="140">
        <f t="shared" si="1"/>
        <v>0</v>
      </c>
      <c r="J28" s="140">
        <f t="shared" si="1"/>
        <v>0</v>
      </c>
      <c r="K28" s="140">
        <f t="shared" si="1"/>
        <v>0</v>
      </c>
      <c r="L28" s="140">
        <f t="shared" si="1"/>
        <v>0</v>
      </c>
      <c r="M28" s="140">
        <f t="shared" si="1"/>
        <v>0</v>
      </c>
      <c r="N28" s="140">
        <f t="shared" si="1"/>
        <v>0</v>
      </c>
      <c r="O28" s="140">
        <f t="shared" si="1"/>
        <v>0</v>
      </c>
      <c r="P28" s="140">
        <f t="shared" si="1"/>
        <v>0</v>
      </c>
      <c r="Q28" s="140">
        <f t="shared" si="1"/>
        <v>0</v>
      </c>
      <c r="R28" s="140">
        <f t="shared" si="1"/>
        <v>0</v>
      </c>
      <c r="S28" s="140">
        <f t="shared" si="1"/>
        <v>0</v>
      </c>
      <c r="T28" s="140">
        <f t="shared" si="1"/>
        <v>0</v>
      </c>
      <c r="U28" s="123">
        <f>SUM(I28:T28)</f>
        <v>0</v>
      </c>
    </row>
    <row r="29" spans="2:21" x14ac:dyDescent="0.25">
      <c r="C29" s="449" t="s">
        <v>349</v>
      </c>
      <c r="D29" s="450"/>
      <c r="E29" s="140">
        <f>E28+E19</f>
        <v>0</v>
      </c>
      <c r="F29" s="140">
        <f t="shared" ref="F29:T29" si="2">F28+F19</f>
        <v>0</v>
      </c>
      <c r="G29" s="140">
        <f t="shared" si="2"/>
        <v>0</v>
      </c>
      <c r="H29" s="140">
        <f t="shared" si="2"/>
        <v>0</v>
      </c>
      <c r="I29" s="140">
        <f t="shared" si="2"/>
        <v>0</v>
      </c>
      <c r="J29" s="140">
        <f t="shared" si="2"/>
        <v>0</v>
      </c>
      <c r="K29" s="140">
        <f t="shared" si="2"/>
        <v>0</v>
      </c>
      <c r="L29" s="140">
        <f t="shared" si="2"/>
        <v>0</v>
      </c>
      <c r="M29" s="140">
        <f t="shared" si="2"/>
        <v>0</v>
      </c>
      <c r="N29" s="140">
        <f t="shared" si="2"/>
        <v>0</v>
      </c>
      <c r="O29" s="140">
        <f t="shared" si="2"/>
        <v>0</v>
      </c>
      <c r="P29" s="140">
        <f t="shared" si="2"/>
        <v>0</v>
      </c>
      <c r="Q29" s="140">
        <f t="shared" si="2"/>
        <v>0</v>
      </c>
      <c r="R29" s="140">
        <f t="shared" si="2"/>
        <v>0</v>
      </c>
      <c r="S29" s="140">
        <f t="shared" si="2"/>
        <v>0</v>
      </c>
      <c r="T29" s="140">
        <f t="shared" si="2"/>
        <v>0</v>
      </c>
      <c r="U29" s="123">
        <f>U19+U28</f>
        <v>0</v>
      </c>
    </row>
    <row r="30" spans="2:21" x14ac:dyDescent="0.25">
      <c r="C30" s="446" t="s">
        <v>352</v>
      </c>
      <c r="D30" s="447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</row>
    <row r="31" spans="2:21" x14ac:dyDescent="0.25">
      <c r="C31" s="428" t="s">
        <v>350</v>
      </c>
      <c r="D31" s="429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</row>
    <row r="32" spans="2:21" x14ac:dyDescent="0.25">
      <c r="C32" s="158" t="s">
        <v>704</v>
      </c>
      <c r="D32" s="100" t="s">
        <v>664</v>
      </c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</row>
    <row r="33" spans="3:21" x14ac:dyDescent="0.25">
      <c r="C33" s="158" t="s">
        <v>704</v>
      </c>
      <c r="D33" s="100" t="s">
        <v>665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</row>
    <row r="34" spans="3:21" x14ac:dyDescent="0.25">
      <c r="C34" s="158" t="s">
        <v>704</v>
      </c>
      <c r="D34" s="100" t="s">
        <v>666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</row>
    <row r="35" spans="3:21" x14ac:dyDescent="0.25">
      <c r="C35" s="158" t="s">
        <v>704</v>
      </c>
      <c r="D35" s="100" t="s">
        <v>667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</row>
    <row r="36" spans="3:21" x14ac:dyDescent="0.25">
      <c r="C36" s="158" t="s">
        <v>704</v>
      </c>
      <c r="D36" s="100" t="s">
        <v>668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</row>
    <row r="37" spans="3:21" x14ac:dyDescent="0.25">
      <c r="C37" s="158" t="s">
        <v>704</v>
      </c>
      <c r="D37" s="100" t="s">
        <v>669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</row>
    <row r="38" spans="3:21" x14ac:dyDescent="0.25">
      <c r="C38" s="158" t="s">
        <v>705</v>
      </c>
      <c r="D38" s="100" t="s">
        <v>670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</row>
    <row r="39" spans="3:21" x14ac:dyDescent="0.25">
      <c r="C39" s="158" t="s">
        <v>705</v>
      </c>
      <c r="D39" s="100" t="s">
        <v>671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</row>
    <row r="40" spans="3:21" x14ac:dyDescent="0.25">
      <c r="C40" s="158"/>
      <c r="D40" s="100" t="s">
        <v>672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</row>
    <row r="41" spans="3:21" x14ac:dyDescent="0.25">
      <c r="C41" s="158"/>
      <c r="D41" s="100" t="s">
        <v>673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</row>
    <row r="42" spans="3:21" x14ac:dyDescent="0.25">
      <c r="C42" s="158"/>
      <c r="D42" s="100" t="s">
        <v>674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</row>
    <row r="43" spans="3:21" x14ac:dyDescent="0.25">
      <c r="C43" s="158"/>
      <c r="D43" s="100" t="s">
        <v>675</v>
      </c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</row>
    <row r="44" spans="3:21" x14ac:dyDescent="0.25">
      <c r="C44" s="18"/>
      <c r="D44" s="100" t="s">
        <v>676</v>
      </c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</row>
    <row r="45" spans="3:21" x14ac:dyDescent="0.25">
      <c r="C45" s="14" t="s">
        <v>705</v>
      </c>
      <c r="D45" s="100" t="s">
        <v>677</v>
      </c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</row>
    <row r="46" spans="3:21" x14ac:dyDescent="0.25">
      <c r="C46" s="449" t="s">
        <v>225</v>
      </c>
      <c r="D46" s="450"/>
      <c r="E46" s="140">
        <f>SUM(E32:E45)</f>
        <v>0</v>
      </c>
      <c r="F46" s="140">
        <f t="shared" ref="F46:T46" si="3">SUM(F32:F45)</f>
        <v>0</v>
      </c>
      <c r="G46" s="140">
        <f t="shared" si="3"/>
        <v>0</v>
      </c>
      <c r="H46" s="140">
        <f t="shared" si="3"/>
        <v>0</v>
      </c>
      <c r="I46" s="140">
        <f t="shared" si="3"/>
        <v>0</v>
      </c>
      <c r="J46" s="140">
        <f t="shared" si="3"/>
        <v>0</v>
      </c>
      <c r="K46" s="140">
        <f t="shared" si="3"/>
        <v>0</v>
      </c>
      <c r="L46" s="140">
        <f t="shared" si="3"/>
        <v>0</v>
      </c>
      <c r="M46" s="140">
        <f t="shared" si="3"/>
        <v>0</v>
      </c>
      <c r="N46" s="140">
        <f t="shared" si="3"/>
        <v>0</v>
      </c>
      <c r="O46" s="140">
        <f t="shared" si="3"/>
        <v>0</v>
      </c>
      <c r="P46" s="140">
        <f t="shared" si="3"/>
        <v>0</v>
      </c>
      <c r="Q46" s="140">
        <f t="shared" si="3"/>
        <v>0</v>
      </c>
      <c r="R46" s="140">
        <f t="shared" si="3"/>
        <v>0</v>
      </c>
      <c r="S46" s="140">
        <f t="shared" si="3"/>
        <v>0</v>
      </c>
      <c r="T46" s="140">
        <f t="shared" si="3"/>
        <v>0</v>
      </c>
      <c r="U46" s="123">
        <f>SUM(I46:T46)</f>
        <v>0</v>
      </c>
    </row>
    <row r="47" spans="3:21" x14ac:dyDescent="0.25">
      <c r="C47" s="428" t="s">
        <v>354</v>
      </c>
      <c r="D47" s="429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</row>
    <row r="48" spans="3:21" x14ac:dyDescent="0.25">
      <c r="C48" s="158" t="s">
        <v>706</v>
      </c>
      <c r="D48" s="100" t="s">
        <v>678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</row>
    <row r="49" spans="3:21" x14ac:dyDescent="0.25">
      <c r="C49" s="158" t="s">
        <v>706</v>
      </c>
      <c r="D49" s="100" t="s">
        <v>679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</row>
    <row r="50" spans="3:21" x14ac:dyDescent="0.25">
      <c r="C50" s="158" t="s">
        <v>706</v>
      </c>
      <c r="D50" s="100" t="s">
        <v>680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</row>
    <row r="51" spans="3:21" x14ac:dyDescent="0.25">
      <c r="C51" s="158" t="s">
        <v>706</v>
      </c>
      <c r="D51" s="20" t="s">
        <v>681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</row>
    <row r="52" spans="3:21" x14ac:dyDescent="0.25">
      <c r="C52" s="158" t="s">
        <v>706</v>
      </c>
      <c r="D52" s="20" t="s">
        <v>682</v>
      </c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</row>
    <row r="53" spans="3:21" x14ac:dyDescent="0.25">
      <c r="C53" s="449" t="s">
        <v>225</v>
      </c>
      <c r="D53" s="450"/>
      <c r="E53" s="140">
        <f>SUM(E48:E52)</f>
        <v>0</v>
      </c>
      <c r="F53" s="140">
        <f t="shared" ref="F53:T53" si="4">SUM(F48:F52)</f>
        <v>0</v>
      </c>
      <c r="G53" s="140">
        <f t="shared" si="4"/>
        <v>0</v>
      </c>
      <c r="H53" s="140">
        <f t="shared" si="4"/>
        <v>0</v>
      </c>
      <c r="I53" s="140">
        <f t="shared" si="4"/>
        <v>0</v>
      </c>
      <c r="J53" s="140">
        <f t="shared" si="4"/>
        <v>0</v>
      </c>
      <c r="K53" s="140">
        <f t="shared" si="4"/>
        <v>0</v>
      </c>
      <c r="L53" s="140">
        <f t="shared" si="4"/>
        <v>0</v>
      </c>
      <c r="M53" s="140">
        <f t="shared" si="4"/>
        <v>0</v>
      </c>
      <c r="N53" s="140">
        <f t="shared" si="4"/>
        <v>0</v>
      </c>
      <c r="O53" s="140">
        <f t="shared" si="4"/>
        <v>0</v>
      </c>
      <c r="P53" s="140">
        <f t="shared" si="4"/>
        <v>0</v>
      </c>
      <c r="Q53" s="140">
        <f t="shared" si="4"/>
        <v>0</v>
      </c>
      <c r="R53" s="140">
        <f t="shared" si="4"/>
        <v>0</v>
      </c>
      <c r="S53" s="140">
        <f t="shared" si="4"/>
        <v>0</v>
      </c>
      <c r="T53" s="140">
        <f t="shared" si="4"/>
        <v>0</v>
      </c>
      <c r="U53" s="123">
        <f>SUM(I53:T53)</f>
        <v>0</v>
      </c>
    </row>
    <row r="54" spans="3:21" x14ac:dyDescent="0.25">
      <c r="C54" s="449" t="s">
        <v>353</v>
      </c>
      <c r="D54" s="450"/>
      <c r="E54" s="140">
        <f>E53+E46</f>
        <v>0</v>
      </c>
      <c r="F54" s="140">
        <f t="shared" ref="F54:T54" si="5">F53+F46</f>
        <v>0</v>
      </c>
      <c r="G54" s="140">
        <f t="shared" si="5"/>
        <v>0</v>
      </c>
      <c r="H54" s="140">
        <f t="shared" si="5"/>
        <v>0</v>
      </c>
      <c r="I54" s="140">
        <f t="shared" si="5"/>
        <v>0</v>
      </c>
      <c r="J54" s="140">
        <f t="shared" si="5"/>
        <v>0</v>
      </c>
      <c r="K54" s="140">
        <f t="shared" si="5"/>
        <v>0</v>
      </c>
      <c r="L54" s="140">
        <f t="shared" si="5"/>
        <v>0</v>
      </c>
      <c r="M54" s="140">
        <f t="shared" si="5"/>
        <v>0</v>
      </c>
      <c r="N54" s="140">
        <f t="shared" si="5"/>
        <v>0</v>
      </c>
      <c r="O54" s="140">
        <f t="shared" si="5"/>
        <v>0</v>
      </c>
      <c r="P54" s="140">
        <f t="shared" si="5"/>
        <v>0</v>
      </c>
      <c r="Q54" s="140">
        <f t="shared" si="5"/>
        <v>0</v>
      </c>
      <c r="R54" s="140">
        <f t="shared" si="5"/>
        <v>0</v>
      </c>
      <c r="S54" s="140">
        <f t="shared" si="5"/>
        <v>0</v>
      </c>
      <c r="T54" s="140">
        <f t="shared" si="5"/>
        <v>0</v>
      </c>
      <c r="U54" s="123">
        <f>U46+U53</f>
        <v>0</v>
      </c>
    </row>
    <row r="55" spans="3:21" x14ac:dyDescent="0.25">
      <c r="C55" s="446" t="s">
        <v>358</v>
      </c>
      <c r="D55" s="447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</row>
    <row r="56" spans="3:21" x14ac:dyDescent="0.25">
      <c r="C56" s="18"/>
      <c r="D56" s="18" t="s">
        <v>683</v>
      </c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</row>
    <row r="57" spans="3:21" x14ac:dyDescent="0.25">
      <c r="C57" s="18"/>
      <c r="D57" s="18" t="s">
        <v>684</v>
      </c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</row>
    <row r="58" spans="3:21" x14ac:dyDescent="0.25">
      <c r="C58" s="449" t="s">
        <v>355</v>
      </c>
      <c r="D58" s="450"/>
      <c r="E58" s="140">
        <f>SUM(E56:E57)</f>
        <v>0</v>
      </c>
      <c r="F58" s="140">
        <f t="shared" ref="F58:T58" si="6">SUM(F56:F57)</f>
        <v>0</v>
      </c>
      <c r="G58" s="140">
        <f t="shared" si="6"/>
        <v>0</v>
      </c>
      <c r="H58" s="140">
        <f t="shared" si="6"/>
        <v>0</v>
      </c>
      <c r="I58" s="140">
        <f t="shared" si="6"/>
        <v>0</v>
      </c>
      <c r="J58" s="140">
        <f t="shared" si="6"/>
        <v>0</v>
      </c>
      <c r="K58" s="140">
        <f t="shared" si="6"/>
        <v>0</v>
      </c>
      <c r="L58" s="140">
        <f t="shared" si="6"/>
        <v>0</v>
      </c>
      <c r="M58" s="140">
        <f t="shared" si="6"/>
        <v>0</v>
      </c>
      <c r="N58" s="140">
        <f t="shared" si="6"/>
        <v>0</v>
      </c>
      <c r="O58" s="140">
        <f t="shared" si="6"/>
        <v>0</v>
      </c>
      <c r="P58" s="140">
        <f t="shared" si="6"/>
        <v>0</v>
      </c>
      <c r="Q58" s="140">
        <f t="shared" si="6"/>
        <v>0</v>
      </c>
      <c r="R58" s="140">
        <f t="shared" si="6"/>
        <v>0</v>
      </c>
      <c r="S58" s="140">
        <f t="shared" si="6"/>
        <v>0</v>
      </c>
      <c r="T58" s="140">
        <f t="shared" si="6"/>
        <v>0</v>
      </c>
      <c r="U58" s="123">
        <f>SUM(I58:T58)</f>
        <v>0</v>
      </c>
    </row>
    <row r="59" spans="3:21" x14ac:dyDescent="0.25">
      <c r="C59" s="446" t="s">
        <v>357</v>
      </c>
      <c r="D59" s="447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18"/>
    </row>
    <row r="60" spans="3:21" x14ac:dyDescent="0.25">
      <c r="C60" s="95"/>
      <c r="D60" s="100" t="s">
        <v>685</v>
      </c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18"/>
    </row>
    <row r="61" spans="3:21" x14ac:dyDescent="0.25">
      <c r="C61" s="95"/>
      <c r="D61" s="100" t="s">
        <v>686</v>
      </c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18"/>
    </row>
    <row r="62" spans="3:21" x14ac:dyDescent="0.25">
      <c r="C62" s="18"/>
      <c r="D62" s="100" t="s">
        <v>687</v>
      </c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18"/>
    </row>
    <row r="63" spans="3:21" x14ac:dyDescent="0.25">
      <c r="C63" s="18"/>
      <c r="D63" s="18" t="s">
        <v>688</v>
      </c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18"/>
    </row>
    <row r="64" spans="3:21" x14ac:dyDescent="0.25">
      <c r="C64" s="449" t="s">
        <v>356</v>
      </c>
      <c r="D64" s="450"/>
      <c r="E64" s="140">
        <f>SUM(E60:E63)</f>
        <v>0</v>
      </c>
      <c r="F64" s="140">
        <f t="shared" ref="F64:T64" si="7">SUM(F60:F63)</f>
        <v>0</v>
      </c>
      <c r="G64" s="140">
        <f t="shared" si="7"/>
        <v>0</v>
      </c>
      <c r="H64" s="140">
        <f t="shared" si="7"/>
        <v>0</v>
      </c>
      <c r="I64" s="140">
        <f t="shared" si="7"/>
        <v>0</v>
      </c>
      <c r="J64" s="140">
        <f t="shared" si="7"/>
        <v>0</v>
      </c>
      <c r="K64" s="140">
        <f t="shared" si="7"/>
        <v>0</v>
      </c>
      <c r="L64" s="140">
        <f t="shared" si="7"/>
        <v>0</v>
      </c>
      <c r="M64" s="140">
        <f t="shared" si="7"/>
        <v>0</v>
      </c>
      <c r="N64" s="140">
        <f t="shared" si="7"/>
        <v>0</v>
      </c>
      <c r="O64" s="140">
        <f t="shared" si="7"/>
        <v>0</v>
      </c>
      <c r="P64" s="140">
        <f t="shared" si="7"/>
        <v>0</v>
      </c>
      <c r="Q64" s="140">
        <f t="shared" si="7"/>
        <v>0</v>
      </c>
      <c r="R64" s="140">
        <f t="shared" si="7"/>
        <v>0</v>
      </c>
      <c r="S64" s="140">
        <f t="shared" si="7"/>
        <v>0</v>
      </c>
      <c r="T64" s="140">
        <f t="shared" si="7"/>
        <v>0</v>
      </c>
      <c r="U64" s="123">
        <f>SUM(I64:T64)</f>
        <v>0</v>
      </c>
    </row>
    <row r="65" spans="3:21" x14ac:dyDescent="0.25">
      <c r="C65" s="446" t="s">
        <v>361</v>
      </c>
      <c r="D65" s="447"/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18"/>
    </row>
    <row r="66" spans="3:21" x14ac:dyDescent="0.25">
      <c r="C66" s="104"/>
      <c r="D66" s="100" t="s">
        <v>690</v>
      </c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18"/>
    </row>
    <row r="67" spans="3:21" x14ac:dyDescent="0.25">
      <c r="C67" s="104"/>
      <c r="D67" s="100" t="s">
        <v>691</v>
      </c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18"/>
    </row>
    <row r="68" spans="3:21" x14ac:dyDescent="0.25">
      <c r="C68" s="104"/>
      <c r="D68" s="100" t="s">
        <v>692</v>
      </c>
      <c r="E68" s="82"/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2"/>
      <c r="R68" s="82"/>
      <c r="S68" s="82"/>
      <c r="T68" s="82"/>
      <c r="U68" s="18"/>
    </row>
    <row r="69" spans="3:21" x14ac:dyDescent="0.25">
      <c r="C69" s="104"/>
      <c r="D69" s="100" t="s">
        <v>693</v>
      </c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U69" s="18"/>
    </row>
    <row r="70" spans="3:21" x14ac:dyDescent="0.25">
      <c r="C70" s="104"/>
      <c r="D70" s="100" t="s">
        <v>694</v>
      </c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U70" s="18"/>
    </row>
    <row r="71" spans="3:21" x14ac:dyDescent="0.25">
      <c r="C71" s="104"/>
      <c r="D71" s="100" t="s">
        <v>663</v>
      </c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  <c r="R71" s="82"/>
      <c r="S71" s="82"/>
      <c r="T71" s="82"/>
      <c r="U71" s="18"/>
    </row>
    <row r="72" spans="3:21" x14ac:dyDescent="0.25">
      <c r="C72" s="103" t="s">
        <v>707</v>
      </c>
      <c r="D72" s="100" t="s">
        <v>695</v>
      </c>
      <c r="E72" s="82"/>
      <c r="F72" s="82"/>
      <c r="G72" s="82"/>
      <c r="H72" s="82"/>
      <c r="I72" s="82"/>
      <c r="J72" s="82"/>
      <c r="K72" s="82"/>
      <c r="L72" s="82"/>
      <c r="M72" s="82"/>
      <c r="N72" s="82"/>
      <c r="O72" s="82"/>
      <c r="P72" s="82"/>
      <c r="Q72" s="82"/>
      <c r="R72" s="82"/>
      <c r="S72" s="82"/>
      <c r="T72" s="82"/>
      <c r="U72" s="18"/>
    </row>
    <row r="73" spans="3:21" x14ac:dyDescent="0.25">
      <c r="C73" s="103" t="s">
        <v>707</v>
      </c>
      <c r="D73" s="100" t="s">
        <v>696</v>
      </c>
      <c r="E73" s="82"/>
      <c r="F73" s="82"/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/>
      <c r="R73" s="82"/>
      <c r="S73" s="82"/>
      <c r="T73" s="82"/>
      <c r="U73" s="18"/>
    </row>
    <row r="74" spans="3:21" x14ac:dyDescent="0.25">
      <c r="C74" s="103" t="s">
        <v>707</v>
      </c>
      <c r="D74" s="100" t="s">
        <v>697</v>
      </c>
      <c r="E74" s="82"/>
      <c r="F74" s="82"/>
      <c r="G74" s="82"/>
      <c r="H74" s="82"/>
      <c r="I74" s="82"/>
      <c r="J74" s="82"/>
      <c r="K74" s="82"/>
      <c r="L74" s="82"/>
      <c r="M74" s="82"/>
      <c r="N74" s="82"/>
      <c r="O74" s="82"/>
      <c r="P74" s="82"/>
      <c r="Q74" s="82"/>
      <c r="R74" s="82"/>
      <c r="S74" s="82"/>
      <c r="T74" s="82"/>
      <c r="U74" s="18"/>
    </row>
    <row r="75" spans="3:21" x14ac:dyDescent="0.25">
      <c r="C75" s="103" t="s">
        <v>707</v>
      </c>
      <c r="D75" s="100" t="s">
        <v>698</v>
      </c>
      <c r="E75" s="82"/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/>
      <c r="R75" s="82"/>
      <c r="S75" s="82"/>
      <c r="T75" s="82"/>
      <c r="U75" s="18"/>
    </row>
    <row r="76" spans="3:21" x14ac:dyDescent="0.25">
      <c r="C76" s="103" t="s">
        <v>707</v>
      </c>
      <c r="D76" s="100" t="s">
        <v>699</v>
      </c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82"/>
      <c r="U76" s="18"/>
    </row>
    <row r="77" spans="3:21" x14ac:dyDescent="0.25">
      <c r="C77" s="103" t="s">
        <v>707</v>
      </c>
      <c r="D77" s="100" t="s">
        <v>700</v>
      </c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82"/>
      <c r="T77" s="82"/>
      <c r="U77" s="18"/>
    </row>
    <row r="78" spans="3:21" x14ac:dyDescent="0.25">
      <c r="C78" s="103" t="s">
        <v>707</v>
      </c>
      <c r="D78" s="18" t="s">
        <v>701</v>
      </c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82"/>
      <c r="U78" s="18"/>
    </row>
    <row r="79" spans="3:21" x14ac:dyDescent="0.25">
      <c r="C79" s="103" t="s">
        <v>707</v>
      </c>
      <c r="D79" s="18" t="s">
        <v>702</v>
      </c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18"/>
    </row>
    <row r="80" spans="3:21" x14ac:dyDescent="0.25">
      <c r="C80" s="451" t="s">
        <v>359</v>
      </c>
      <c r="D80" s="451"/>
      <c r="E80" s="140">
        <f>SUM(E66:E79)</f>
        <v>0</v>
      </c>
      <c r="F80" s="140">
        <f t="shared" ref="F80:T80" si="8">SUM(F66:F79)</f>
        <v>0</v>
      </c>
      <c r="G80" s="140">
        <f t="shared" si="8"/>
        <v>0</v>
      </c>
      <c r="H80" s="140">
        <f t="shared" si="8"/>
        <v>0</v>
      </c>
      <c r="I80" s="140">
        <f t="shared" si="8"/>
        <v>0</v>
      </c>
      <c r="J80" s="140">
        <f t="shared" si="8"/>
        <v>0</v>
      </c>
      <c r="K80" s="140">
        <f t="shared" si="8"/>
        <v>0</v>
      </c>
      <c r="L80" s="140">
        <f t="shared" si="8"/>
        <v>0</v>
      </c>
      <c r="M80" s="140">
        <f t="shared" si="8"/>
        <v>0</v>
      </c>
      <c r="N80" s="140">
        <f t="shared" si="8"/>
        <v>0</v>
      </c>
      <c r="O80" s="140">
        <f t="shared" si="8"/>
        <v>0</v>
      </c>
      <c r="P80" s="140">
        <f t="shared" si="8"/>
        <v>0</v>
      </c>
      <c r="Q80" s="140">
        <f t="shared" si="8"/>
        <v>0</v>
      </c>
      <c r="R80" s="140">
        <f t="shared" si="8"/>
        <v>0</v>
      </c>
      <c r="S80" s="140">
        <f t="shared" si="8"/>
        <v>0</v>
      </c>
      <c r="T80" s="140">
        <f t="shared" si="8"/>
        <v>0</v>
      </c>
      <c r="U80" s="123">
        <f>SUM(I80:T80)</f>
        <v>0</v>
      </c>
    </row>
    <row r="81" spans="3:21" x14ac:dyDescent="0.25">
      <c r="C81" s="446" t="s">
        <v>360</v>
      </c>
      <c r="D81" s="447"/>
      <c r="E81" s="82"/>
      <c r="F81" s="82"/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/>
      <c r="R81" s="82"/>
      <c r="S81" s="82"/>
      <c r="T81" s="82"/>
      <c r="U81" s="18"/>
    </row>
    <row r="82" spans="3:21" x14ac:dyDescent="0.25">
      <c r="C82" s="18"/>
      <c r="D82" s="18" t="s">
        <v>689</v>
      </c>
      <c r="E82" s="82"/>
      <c r="F82" s="82"/>
      <c r="G82" s="82"/>
      <c r="H82" s="82"/>
      <c r="I82" s="82"/>
      <c r="J82" s="82"/>
      <c r="K82" s="82"/>
      <c r="L82" s="82"/>
      <c r="M82" s="82"/>
      <c r="N82" s="82"/>
      <c r="O82" s="82"/>
      <c r="P82" s="82"/>
      <c r="Q82" s="82"/>
      <c r="R82" s="82"/>
      <c r="S82" s="82"/>
      <c r="T82" s="82"/>
      <c r="U82" s="18"/>
    </row>
    <row r="83" spans="3:21" x14ac:dyDescent="0.25">
      <c r="C83" s="18"/>
      <c r="D83" s="18"/>
      <c r="E83" s="82"/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82"/>
      <c r="R83" s="82"/>
      <c r="S83" s="82"/>
      <c r="T83" s="82"/>
      <c r="U83" s="18"/>
    </row>
    <row r="84" spans="3:21" x14ac:dyDescent="0.25">
      <c r="C84" s="449" t="s">
        <v>362</v>
      </c>
      <c r="D84" s="450"/>
      <c r="E84" s="140">
        <f>SUM(E82:E83)</f>
        <v>0</v>
      </c>
      <c r="F84" s="140">
        <f t="shared" ref="F84:T84" si="9">SUM(F82:F83)</f>
        <v>0</v>
      </c>
      <c r="G84" s="140">
        <f t="shared" si="9"/>
        <v>0</v>
      </c>
      <c r="H84" s="140">
        <f t="shared" si="9"/>
        <v>0</v>
      </c>
      <c r="I84" s="140">
        <f t="shared" si="9"/>
        <v>0</v>
      </c>
      <c r="J84" s="140">
        <f t="shared" si="9"/>
        <v>0</v>
      </c>
      <c r="K84" s="140">
        <f t="shared" si="9"/>
        <v>0</v>
      </c>
      <c r="L84" s="140">
        <f t="shared" si="9"/>
        <v>0</v>
      </c>
      <c r="M84" s="140">
        <f t="shared" si="9"/>
        <v>0</v>
      </c>
      <c r="N84" s="140">
        <f t="shared" si="9"/>
        <v>0</v>
      </c>
      <c r="O84" s="140">
        <f t="shared" si="9"/>
        <v>0</v>
      </c>
      <c r="P84" s="140">
        <f t="shared" si="9"/>
        <v>0</v>
      </c>
      <c r="Q84" s="140">
        <f t="shared" si="9"/>
        <v>0</v>
      </c>
      <c r="R84" s="140">
        <f t="shared" si="9"/>
        <v>0</v>
      </c>
      <c r="S84" s="140">
        <f t="shared" si="9"/>
        <v>0</v>
      </c>
      <c r="T84" s="140">
        <f t="shared" si="9"/>
        <v>0</v>
      </c>
      <c r="U84" s="123">
        <f>SUM(I84:T84)</f>
        <v>0</v>
      </c>
    </row>
    <row r="85" spans="3:21" x14ac:dyDescent="0.25">
      <c r="C85" s="446" t="s">
        <v>363</v>
      </c>
      <c r="D85" s="447"/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  <c r="R85" s="82"/>
      <c r="S85" s="82"/>
      <c r="T85" s="82"/>
      <c r="U85" s="18"/>
    </row>
    <row r="86" spans="3:21" x14ac:dyDescent="0.25">
      <c r="C86" s="18" t="s">
        <v>365</v>
      </c>
      <c r="D86" s="18" t="s">
        <v>366</v>
      </c>
      <c r="E86" s="82"/>
      <c r="F86" s="82"/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/>
      <c r="R86" s="82"/>
      <c r="S86" s="82"/>
      <c r="T86" s="82"/>
      <c r="U86" s="18"/>
    </row>
    <row r="87" spans="3:21" x14ac:dyDescent="0.25">
      <c r="C87" s="18" t="s">
        <v>365</v>
      </c>
      <c r="D87" s="18" t="s">
        <v>367</v>
      </c>
      <c r="E87" s="82"/>
      <c r="F87" s="82"/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18"/>
    </row>
    <row r="88" spans="3:21" x14ac:dyDescent="0.25">
      <c r="C88" s="449" t="s">
        <v>364</v>
      </c>
      <c r="D88" s="450"/>
      <c r="E88" s="140">
        <f>E86-E87</f>
        <v>0</v>
      </c>
      <c r="F88" s="140">
        <f t="shared" ref="F88:T88" si="10">F86-F87</f>
        <v>0</v>
      </c>
      <c r="G88" s="140">
        <f t="shared" si="10"/>
        <v>0</v>
      </c>
      <c r="H88" s="140">
        <f t="shared" si="10"/>
        <v>0</v>
      </c>
      <c r="I88" s="140">
        <f t="shared" si="10"/>
        <v>0</v>
      </c>
      <c r="J88" s="140">
        <f t="shared" si="10"/>
        <v>0</v>
      </c>
      <c r="K88" s="140">
        <f t="shared" si="10"/>
        <v>0</v>
      </c>
      <c r="L88" s="140">
        <f t="shared" si="10"/>
        <v>0</v>
      </c>
      <c r="M88" s="140">
        <f t="shared" si="10"/>
        <v>0</v>
      </c>
      <c r="N88" s="140">
        <f t="shared" si="10"/>
        <v>0</v>
      </c>
      <c r="O88" s="140">
        <f t="shared" si="10"/>
        <v>0</v>
      </c>
      <c r="P88" s="140">
        <f t="shared" si="10"/>
        <v>0</v>
      </c>
      <c r="Q88" s="140">
        <f t="shared" si="10"/>
        <v>0</v>
      </c>
      <c r="R88" s="140">
        <f t="shared" si="10"/>
        <v>0</v>
      </c>
      <c r="S88" s="140">
        <f t="shared" si="10"/>
        <v>0</v>
      </c>
      <c r="T88" s="140">
        <f t="shared" si="10"/>
        <v>0</v>
      </c>
      <c r="U88" s="123">
        <f>U86-U87</f>
        <v>0</v>
      </c>
    </row>
    <row r="89" spans="3:21" x14ac:dyDescent="0.25">
      <c r="C89" s="449" t="s">
        <v>261</v>
      </c>
      <c r="D89" s="450"/>
      <c r="E89" s="140">
        <f>E88+E84+E80+E64+E58+E54+E29</f>
        <v>0</v>
      </c>
      <c r="F89" s="140">
        <f t="shared" ref="F89:T89" si="11">F88+F84+F80+F64+F58+F54+F29</f>
        <v>0</v>
      </c>
      <c r="G89" s="140">
        <f t="shared" si="11"/>
        <v>0</v>
      </c>
      <c r="H89" s="140">
        <f t="shared" si="11"/>
        <v>0</v>
      </c>
      <c r="I89" s="140">
        <f t="shared" si="11"/>
        <v>0</v>
      </c>
      <c r="J89" s="140">
        <f t="shared" si="11"/>
        <v>0</v>
      </c>
      <c r="K89" s="140">
        <f t="shared" si="11"/>
        <v>0</v>
      </c>
      <c r="L89" s="140">
        <f t="shared" si="11"/>
        <v>0</v>
      </c>
      <c r="M89" s="140">
        <f t="shared" si="11"/>
        <v>0</v>
      </c>
      <c r="N89" s="140">
        <f t="shared" si="11"/>
        <v>0</v>
      </c>
      <c r="O89" s="140">
        <f t="shared" si="11"/>
        <v>0</v>
      </c>
      <c r="P89" s="140">
        <f t="shared" si="11"/>
        <v>0</v>
      </c>
      <c r="Q89" s="140">
        <f t="shared" si="11"/>
        <v>0</v>
      </c>
      <c r="R89" s="140">
        <f t="shared" si="11"/>
        <v>0</v>
      </c>
      <c r="S89" s="140">
        <f t="shared" si="11"/>
        <v>0</v>
      </c>
      <c r="T89" s="140">
        <f t="shared" si="11"/>
        <v>0</v>
      </c>
      <c r="U89" s="123">
        <f>U29+U54+U58+U64+U80+U84+U88</f>
        <v>0</v>
      </c>
    </row>
    <row r="91" spans="3:21" x14ac:dyDescent="0.25">
      <c r="D91" s="24"/>
      <c r="E91" s="24"/>
      <c r="F91" s="24"/>
      <c r="G91" s="24"/>
      <c r="H91" s="24"/>
      <c r="I91" s="24"/>
    </row>
    <row r="92" spans="3:21" x14ac:dyDescent="0.25">
      <c r="D92" s="26"/>
      <c r="E92" s="26"/>
      <c r="F92" s="26"/>
      <c r="G92" s="26"/>
      <c r="H92" s="26"/>
      <c r="I92" s="26"/>
    </row>
    <row r="93" spans="3:21" x14ac:dyDescent="0.25">
      <c r="E93" s="26"/>
      <c r="F93" s="26"/>
      <c r="G93" s="26"/>
      <c r="H93" s="26"/>
      <c r="I93" s="26"/>
    </row>
    <row r="94" spans="3:21" x14ac:dyDescent="0.25">
      <c r="E94" s="26"/>
      <c r="F94" s="26"/>
      <c r="G94" s="26"/>
      <c r="H94" s="26"/>
      <c r="I94" s="26"/>
    </row>
  </sheetData>
  <mergeCells count="30">
    <mergeCell ref="C46:D46"/>
    <mergeCell ref="C47:D47"/>
    <mergeCell ref="C89:D89"/>
    <mergeCell ref="C54:D54"/>
    <mergeCell ref="C55:D55"/>
    <mergeCell ref="C58:D58"/>
    <mergeCell ref="C59:D59"/>
    <mergeCell ref="C64:D64"/>
    <mergeCell ref="C65:D65"/>
    <mergeCell ref="C80:D80"/>
    <mergeCell ref="C81:D81"/>
    <mergeCell ref="C84:D84"/>
    <mergeCell ref="C85:D85"/>
    <mergeCell ref="C88:D88"/>
    <mergeCell ref="C53:D53"/>
    <mergeCell ref="E5:E7"/>
    <mergeCell ref="F5:F7"/>
    <mergeCell ref="I5:U5"/>
    <mergeCell ref="C8:D8"/>
    <mergeCell ref="C9:D9"/>
    <mergeCell ref="G5:G7"/>
    <mergeCell ref="H5:H7"/>
    <mergeCell ref="C29:D29"/>
    <mergeCell ref="C30:D30"/>
    <mergeCell ref="C31:D31"/>
    <mergeCell ref="C28:D28"/>
    <mergeCell ref="C5:C7"/>
    <mergeCell ref="D5:D7"/>
    <mergeCell ref="C19:D19"/>
    <mergeCell ref="C20:D20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94"/>
  <sheetViews>
    <sheetView showGridLines="0" zoomScale="70" zoomScaleNormal="70" workbookViewId="0">
      <selection activeCell="E57" sqref="E57"/>
    </sheetView>
  </sheetViews>
  <sheetFormatPr defaultColWidth="9.109375" defaultRowHeight="13.8" x14ac:dyDescent="0.25"/>
  <cols>
    <col min="1" max="1" width="3.109375" style="4" customWidth="1"/>
    <col min="2" max="2" width="8.33203125" style="4" customWidth="1"/>
    <col min="3" max="3" width="22.33203125" style="4" customWidth="1"/>
    <col min="4" max="4" width="24.88671875" style="4" customWidth="1"/>
    <col min="5" max="7" width="16.44140625" style="4" customWidth="1"/>
    <col min="8" max="8" width="16.88671875" style="4" customWidth="1"/>
    <col min="9" max="9" width="13.6640625" style="4" bestFit="1" customWidth="1"/>
    <col min="10" max="10" width="12.5546875" style="4" bestFit="1" customWidth="1"/>
    <col min="11" max="11" width="13.44140625" style="4" bestFit="1" customWidth="1"/>
    <col min="12" max="12" width="13.6640625" style="4" bestFit="1" customWidth="1"/>
    <col min="13" max="13" width="12.5546875" style="4" bestFit="1" customWidth="1"/>
    <col min="14" max="14" width="14.6640625" style="4" customWidth="1"/>
    <col min="15" max="15" width="12.5546875" style="4" customWidth="1"/>
    <col min="16" max="16" width="11.88671875" style="4" bestFit="1" customWidth="1"/>
    <col min="17" max="17" width="13.88671875" style="4" bestFit="1" customWidth="1"/>
    <col min="18" max="20" width="11.88671875" style="4" bestFit="1" customWidth="1"/>
    <col min="21" max="21" width="11.44140625" style="4" bestFit="1" customWidth="1"/>
    <col min="22" max="22" width="12.44140625" style="4" customWidth="1"/>
    <col min="23" max="23" width="12.6640625" style="4" customWidth="1"/>
    <col min="24" max="16384" width="9.109375" style="4"/>
  </cols>
  <sheetData>
    <row r="2" spans="2:21" x14ac:dyDescent="0.25">
      <c r="I2" s="25" t="s">
        <v>240</v>
      </c>
    </row>
    <row r="3" spans="2:21" x14ac:dyDescent="0.25">
      <c r="I3" s="27" t="s">
        <v>374</v>
      </c>
    </row>
    <row r="4" spans="2:21" x14ac:dyDescent="0.25">
      <c r="C4" s="15"/>
      <c r="U4" s="27" t="s">
        <v>109</v>
      </c>
    </row>
    <row r="5" spans="2:21" ht="15" customHeight="1" x14ac:dyDescent="0.25">
      <c r="C5" s="431" t="s">
        <v>343</v>
      </c>
      <c r="D5" s="431" t="s">
        <v>344</v>
      </c>
      <c r="E5" s="413" t="s">
        <v>345</v>
      </c>
      <c r="F5" s="413" t="s">
        <v>346</v>
      </c>
      <c r="G5" s="413" t="s">
        <v>347</v>
      </c>
      <c r="H5" s="413" t="s">
        <v>368</v>
      </c>
      <c r="I5" s="421" t="s">
        <v>323</v>
      </c>
      <c r="J5" s="421"/>
      <c r="K5" s="421"/>
      <c r="L5" s="421"/>
      <c r="M5" s="421"/>
      <c r="N5" s="421"/>
      <c r="O5" s="421"/>
      <c r="P5" s="421"/>
      <c r="Q5" s="421"/>
      <c r="R5" s="421"/>
      <c r="S5" s="421"/>
      <c r="T5" s="421"/>
      <c r="U5" s="421"/>
    </row>
    <row r="6" spans="2:21" x14ac:dyDescent="0.25">
      <c r="C6" s="433"/>
      <c r="D6" s="433"/>
      <c r="E6" s="414"/>
      <c r="F6" s="414"/>
      <c r="G6" s="414"/>
      <c r="H6" s="414"/>
      <c r="I6" s="14" t="s">
        <v>110</v>
      </c>
      <c r="J6" s="14" t="s">
        <v>111</v>
      </c>
      <c r="K6" s="14" t="s">
        <v>112</v>
      </c>
      <c r="L6" s="14" t="s">
        <v>113</v>
      </c>
      <c r="M6" s="14" t="s">
        <v>114</v>
      </c>
      <c r="N6" s="14" t="s">
        <v>115</v>
      </c>
      <c r="O6" s="14" t="s">
        <v>116</v>
      </c>
      <c r="P6" s="14" t="s">
        <v>117</v>
      </c>
      <c r="Q6" s="14" t="s">
        <v>118</v>
      </c>
      <c r="R6" s="14" t="s">
        <v>119</v>
      </c>
      <c r="S6" s="14" t="s">
        <v>120</v>
      </c>
      <c r="T6" s="14" t="s">
        <v>121</v>
      </c>
      <c r="U6" s="14" t="s">
        <v>108</v>
      </c>
    </row>
    <row r="7" spans="2:21" ht="14.25" customHeight="1" x14ac:dyDescent="0.25">
      <c r="C7" s="435"/>
      <c r="D7" s="435"/>
      <c r="E7" s="430"/>
      <c r="F7" s="430"/>
      <c r="G7" s="430"/>
      <c r="H7" s="430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</row>
    <row r="8" spans="2:21" x14ac:dyDescent="0.25">
      <c r="B8" s="74"/>
      <c r="C8" s="446" t="s">
        <v>348</v>
      </c>
      <c r="D8" s="447"/>
      <c r="E8" s="73"/>
      <c r="F8" s="73"/>
      <c r="G8" s="72"/>
      <c r="H8" s="73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</row>
    <row r="9" spans="2:21" x14ac:dyDescent="0.25">
      <c r="C9" s="428" t="s">
        <v>350</v>
      </c>
      <c r="D9" s="429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</row>
    <row r="10" spans="2:21" x14ac:dyDescent="0.25">
      <c r="C10" s="158" t="s">
        <v>703</v>
      </c>
      <c r="D10" s="100" t="s">
        <v>648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</row>
    <row r="11" spans="2:21" x14ac:dyDescent="0.25">
      <c r="C11" s="158" t="s">
        <v>703</v>
      </c>
      <c r="D11" s="100" t="s">
        <v>649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</row>
    <row r="12" spans="2:21" x14ac:dyDescent="0.25">
      <c r="C12" s="158" t="s">
        <v>703</v>
      </c>
      <c r="D12" s="100" t="s">
        <v>650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</row>
    <row r="13" spans="2:21" x14ac:dyDescent="0.25">
      <c r="C13" s="158" t="s">
        <v>703</v>
      </c>
      <c r="D13" s="100" t="s">
        <v>651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</row>
    <row r="14" spans="2:21" x14ac:dyDescent="0.25">
      <c r="C14" s="158" t="s">
        <v>703</v>
      </c>
      <c r="D14" s="100" t="s">
        <v>652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</row>
    <row r="15" spans="2:21" x14ac:dyDescent="0.25">
      <c r="C15" s="158" t="s">
        <v>703</v>
      </c>
      <c r="D15" s="100" t="s">
        <v>653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</row>
    <row r="16" spans="2:21" x14ac:dyDescent="0.25">
      <c r="C16" s="158" t="s">
        <v>703</v>
      </c>
      <c r="D16" s="100" t="s">
        <v>654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</row>
    <row r="17" spans="2:21" ht="14.25" customHeight="1" x14ac:dyDescent="0.25">
      <c r="B17" s="74"/>
      <c r="C17" s="158" t="s">
        <v>703</v>
      </c>
      <c r="D17" s="100" t="s">
        <v>655</v>
      </c>
      <c r="E17" s="73"/>
      <c r="F17" s="73"/>
      <c r="G17" s="73"/>
      <c r="H17" s="73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</row>
    <row r="18" spans="2:21" x14ac:dyDescent="0.25">
      <c r="C18" s="158" t="s">
        <v>703</v>
      </c>
      <c r="D18" s="20" t="s">
        <v>656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</row>
    <row r="19" spans="2:21" x14ac:dyDescent="0.25">
      <c r="C19" s="449" t="s">
        <v>225</v>
      </c>
      <c r="D19" s="450"/>
      <c r="E19" s="140">
        <f>SUM(E10:E18)</f>
        <v>0</v>
      </c>
      <c r="F19" s="140">
        <f t="shared" ref="F19:T19" si="0">SUM(F10:F18)</f>
        <v>0</v>
      </c>
      <c r="G19" s="140">
        <f t="shared" si="0"/>
        <v>0</v>
      </c>
      <c r="H19" s="140">
        <f t="shared" si="0"/>
        <v>0</v>
      </c>
      <c r="I19" s="140">
        <f t="shared" si="0"/>
        <v>0</v>
      </c>
      <c r="J19" s="140">
        <f t="shared" si="0"/>
        <v>0</v>
      </c>
      <c r="K19" s="140">
        <f t="shared" si="0"/>
        <v>0</v>
      </c>
      <c r="L19" s="140">
        <f t="shared" si="0"/>
        <v>0</v>
      </c>
      <c r="M19" s="140">
        <f t="shared" si="0"/>
        <v>0</v>
      </c>
      <c r="N19" s="140">
        <f t="shared" si="0"/>
        <v>0</v>
      </c>
      <c r="O19" s="140">
        <f t="shared" si="0"/>
        <v>0</v>
      </c>
      <c r="P19" s="140">
        <f t="shared" si="0"/>
        <v>0</v>
      </c>
      <c r="Q19" s="140">
        <f t="shared" si="0"/>
        <v>0</v>
      </c>
      <c r="R19" s="140">
        <f t="shared" si="0"/>
        <v>0</v>
      </c>
      <c r="S19" s="140">
        <f t="shared" si="0"/>
        <v>0</v>
      </c>
      <c r="T19" s="140">
        <f t="shared" si="0"/>
        <v>0</v>
      </c>
      <c r="U19" s="123">
        <f>SUM(I19:T19)</f>
        <v>0</v>
      </c>
    </row>
    <row r="20" spans="2:21" x14ac:dyDescent="0.25">
      <c r="C20" s="428" t="s">
        <v>351</v>
      </c>
      <c r="D20" s="429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</row>
    <row r="21" spans="2:21" x14ac:dyDescent="0.25">
      <c r="C21" s="158" t="s">
        <v>703</v>
      </c>
      <c r="D21" s="100" t="s">
        <v>657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</row>
    <row r="22" spans="2:21" x14ac:dyDescent="0.25">
      <c r="C22" s="158" t="s">
        <v>703</v>
      </c>
      <c r="D22" s="100" t="s">
        <v>658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</row>
    <row r="23" spans="2:21" x14ac:dyDescent="0.25">
      <c r="C23" s="158" t="s">
        <v>703</v>
      </c>
      <c r="D23" s="100" t="s">
        <v>659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</row>
    <row r="24" spans="2:21" x14ac:dyDescent="0.25">
      <c r="C24" s="158" t="s">
        <v>703</v>
      </c>
      <c r="D24" s="100" t="s">
        <v>660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</row>
    <row r="25" spans="2:21" x14ac:dyDescent="0.25">
      <c r="C25" s="158" t="s">
        <v>703</v>
      </c>
      <c r="D25" s="100" t="s">
        <v>661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</row>
    <row r="26" spans="2:21" x14ac:dyDescent="0.25">
      <c r="C26" s="158" t="s">
        <v>703</v>
      </c>
      <c r="D26" s="20" t="s">
        <v>662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</row>
    <row r="27" spans="2:21" x14ac:dyDescent="0.25">
      <c r="C27" s="158" t="s">
        <v>703</v>
      </c>
      <c r="D27" s="20" t="s">
        <v>663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</row>
    <row r="28" spans="2:21" x14ac:dyDescent="0.25">
      <c r="C28" s="449" t="s">
        <v>225</v>
      </c>
      <c r="D28" s="450"/>
      <c r="E28" s="140">
        <f>SUM(E21:E27)</f>
        <v>0</v>
      </c>
      <c r="F28" s="140">
        <f t="shared" ref="F28:T28" si="1">SUM(F21:F27)</f>
        <v>0</v>
      </c>
      <c r="G28" s="140">
        <f t="shared" si="1"/>
        <v>0</v>
      </c>
      <c r="H28" s="140">
        <f t="shared" si="1"/>
        <v>0</v>
      </c>
      <c r="I28" s="140">
        <f t="shared" si="1"/>
        <v>0</v>
      </c>
      <c r="J28" s="140">
        <f t="shared" si="1"/>
        <v>0</v>
      </c>
      <c r="K28" s="140">
        <f t="shared" si="1"/>
        <v>0</v>
      </c>
      <c r="L28" s="140">
        <f t="shared" si="1"/>
        <v>0</v>
      </c>
      <c r="M28" s="140">
        <f t="shared" si="1"/>
        <v>0</v>
      </c>
      <c r="N28" s="140">
        <f t="shared" si="1"/>
        <v>0</v>
      </c>
      <c r="O28" s="140">
        <f t="shared" si="1"/>
        <v>0</v>
      </c>
      <c r="P28" s="140">
        <f t="shared" si="1"/>
        <v>0</v>
      </c>
      <c r="Q28" s="140">
        <f t="shared" si="1"/>
        <v>0</v>
      </c>
      <c r="R28" s="140">
        <f t="shared" si="1"/>
        <v>0</v>
      </c>
      <c r="S28" s="140">
        <f t="shared" si="1"/>
        <v>0</v>
      </c>
      <c r="T28" s="140">
        <f t="shared" si="1"/>
        <v>0</v>
      </c>
      <c r="U28" s="123">
        <f>SUM(I28:T28)</f>
        <v>0</v>
      </c>
    </row>
    <row r="29" spans="2:21" x14ac:dyDescent="0.25">
      <c r="C29" s="449" t="s">
        <v>349</v>
      </c>
      <c r="D29" s="450"/>
      <c r="E29" s="140">
        <f>E28+E19</f>
        <v>0</v>
      </c>
      <c r="F29" s="140">
        <f t="shared" ref="F29:T29" si="2">F28+F19</f>
        <v>0</v>
      </c>
      <c r="G29" s="140">
        <f t="shared" si="2"/>
        <v>0</v>
      </c>
      <c r="H29" s="140">
        <f t="shared" si="2"/>
        <v>0</v>
      </c>
      <c r="I29" s="140">
        <f t="shared" si="2"/>
        <v>0</v>
      </c>
      <c r="J29" s="140">
        <f t="shared" si="2"/>
        <v>0</v>
      </c>
      <c r="K29" s="140">
        <f t="shared" si="2"/>
        <v>0</v>
      </c>
      <c r="L29" s="140">
        <f t="shared" si="2"/>
        <v>0</v>
      </c>
      <c r="M29" s="140">
        <f t="shared" si="2"/>
        <v>0</v>
      </c>
      <c r="N29" s="140">
        <f t="shared" si="2"/>
        <v>0</v>
      </c>
      <c r="O29" s="140">
        <f t="shared" si="2"/>
        <v>0</v>
      </c>
      <c r="P29" s="140">
        <f t="shared" si="2"/>
        <v>0</v>
      </c>
      <c r="Q29" s="140">
        <f t="shared" si="2"/>
        <v>0</v>
      </c>
      <c r="R29" s="140">
        <f t="shared" si="2"/>
        <v>0</v>
      </c>
      <c r="S29" s="140">
        <f t="shared" si="2"/>
        <v>0</v>
      </c>
      <c r="T29" s="140">
        <f t="shared" si="2"/>
        <v>0</v>
      </c>
      <c r="U29" s="123">
        <f>U19+U28</f>
        <v>0</v>
      </c>
    </row>
    <row r="30" spans="2:21" x14ac:dyDescent="0.25">
      <c r="C30" s="446" t="s">
        <v>352</v>
      </c>
      <c r="D30" s="447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</row>
    <row r="31" spans="2:21" x14ac:dyDescent="0.25">
      <c r="C31" s="428" t="s">
        <v>350</v>
      </c>
      <c r="D31" s="429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</row>
    <row r="32" spans="2:21" x14ac:dyDescent="0.25">
      <c r="C32" s="158" t="s">
        <v>704</v>
      </c>
      <c r="D32" s="100" t="s">
        <v>664</v>
      </c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</row>
    <row r="33" spans="3:21" x14ac:dyDescent="0.25">
      <c r="C33" s="158" t="s">
        <v>704</v>
      </c>
      <c r="D33" s="100" t="s">
        <v>665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</row>
    <row r="34" spans="3:21" x14ac:dyDescent="0.25">
      <c r="C34" s="158" t="s">
        <v>704</v>
      </c>
      <c r="D34" s="100" t="s">
        <v>666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</row>
    <row r="35" spans="3:21" x14ac:dyDescent="0.25">
      <c r="C35" s="158" t="s">
        <v>704</v>
      </c>
      <c r="D35" s="100" t="s">
        <v>667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</row>
    <row r="36" spans="3:21" x14ac:dyDescent="0.25">
      <c r="C36" s="158" t="s">
        <v>704</v>
      </c>
      <c r="D36" s="100" t="s">
        <v>668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</row>
    <row r="37" spans="3:21" x14ac:dyDescent="0.25">
      <c r="C37" s="158" t="s">
        <v>704</v>
      </c>
      <c r="D37" s="100" t="s">
        <v>669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</row>
    <row r="38" spans="3:21" x14ac:dyDescent="0.25">
      <c r="C38" s="158" t="s">
        <v>705</v>
      </c>
      <c r="D38" s="100" t="s">
        <v>670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</row>
    <row r="39" spans="3:21" x14ac:dyDescent="0.25">
      <c r="C39" s="158" t="s">
        <v>705</v>
      </c>
      <c r="D39" s="100" t="s">
        <v>671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</row>
    <row r="40" spans="3:21" x14ac:dyDescent="0.25">
      <c r="C40" s="158"/>
      <c r="D40" s="100" t="s">
        <v>672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</row>
    <row r="41" spans="3:21" x14ac:dyDescent="0.25">
      <c r="C41" s="158"/>
      <c r="D41" s="100" t="s">
        <v>673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</row>
    <row r="42" spans="3:21" x14ac:dyDescent="0.25">
      <c r="C42" s="158"/>
      <c r="D42" s="100" t="s">
        <v>674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</row>
    <row r="43" spans="3:21" x14ac:dyDescent="0.25">
      <c r="C43" s="158"/>
      <c r="D43" s="100" t="s">
        <v>675</v>
      </c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</row>
    <row r="44" spans="3:21" x14ac:dyDescent="0.25">
      <c r="C44" s="158"/>
      <c r="D44" s="100" t="s">
        <v>676</v>
      </c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</row>
    <row r="45" spans="3:21" x14ac:dyDescent="0.25">
      <c r="C45" s="158" t="s">
        <v>705</v>
      </c>
      <c r="D45" s="100" t="s">
        <v>677</v>
      </c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</row>
    <row r="46" spans="3:21" x14ac:dyDescent="0.25">
      <c r="C46" s="449" t="s">
        <v>225</v>
      </c>
      <c r="D46" s="450"/>
      <c r="E46" s="140">
        <f>SUM(E32:E45)</f>
        <v>0</v>
      </c>
      <c r="F46" s="140">
        <f t="shared" ref="F46:T46" si="3">SUM(F32:F45)</f>
        <v>0</v>
      </c>
      <c r="G46" s="140">
        <f t="shared" si="3"/>
        <v>0</v>
      </c>
      <c r="H46" s="140">
        <f t="shared" si="3"/>
        <v>0</v>
      </c>
      <c r="I46" s="140">
        <f t="shared" si="3"/>
        <v>0</v>
      </c>
      <c r="J46" s="140">
        <f t="shared" si="3"/>
        <v>0</v>
      </c>
      <c r="K46" s="140">
        <f t="shared" si="3"/>
        <v>0</v>
      </c>
      <c r="L46" s="140">
        <f t="shared" si="3"/>
        <v>0</v>
      </c>
      <c r="M46" s="140">
        <f t="shared" si="3"/>
        <v>0</v>
      </c>
      <c r="N46" s="140">
        <f t="shared" si="3"/>
        <v>0</v>
      </c>
      <c r="O46" s="140">
        <f t="shared" si="3"/>
        <v>0</v>
      </c>
      <c r="P46" s="140">
        <f t="shared" si="3"/>
        <v>0</v>
      </c>
      <c r="Q46" s="140">
        <f t="shared" si="3"/>
        <v>0</v>
      </c>
      <c r="R46" s="140">
        <f t="shared" si="3"/>
        <v>0</v>
      </c>
      <c r="S46" s="140">
        <f t="shared" si="3"/>
        <v>0</v>
      </c>
      <c r="T46" s="140">
        <f t="shared" si="3"/>
        <v>0</v>
      </c>
      <c r="U46" s="123">
        <f>SUM(I46:T46)</f>
        <v>0</v>
      </c>
    </row>
    <row r="47" spans="3:21" x14ac:dyDescent="0.25">
      <c r="C47" s="428" t="s">
        <v>354</v>
      </c>
      <c r="D47" s="429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</row>
    <row r="48" spans="3:21" x14ac:dyDescent="0.25">
      <c r="C48" s="158" t="s">
        <v>706</v>
      </c>
      <c r="D48" s="100" t="s">
        <v>678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</row>
    <row r="49" spans="3:21" x14ac:dyDescent="0.25">
      <c r="C49" s="158" t="s">
        <v>706</v>
      </c>
      <c r="D49" s="100" t="s">
        <v>679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</row>
    <row r="50" spans="3:21" x14ac:dyDescent="0.25">
      <c r="C50" s="158" t="s">
        <v>706</v>
      </c>
      <c r="D50" s="100" t="s">
        <v>680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</row>
    <row r="51" spans="3:21" x14ac:dyDescent="0.25">
      <c r="C51" s="158" t="s">
        <v>706</v>
      </c>
      <c r="D51" s="20" t="s">
        <v>681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</row>
    <row r="52" spans="3:21" x14ac:dyDescent="0.25">
      <c r="C52" s="158" t="s">
        <v>706</v>
      </c>
      <c r="D52" s="20" t="s">
        <v>682</v>
      </c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</row>
    <row r="53" spans="3:21" x14ac:dyDescent="0.25">
      <c r="C53" s="449" t="s">
        <v>225</v>
      </c>
      <c r="D53" s="450"/>
      <c r="E53" s="140">
        <f>SUM(E48:E52)</f>
        <v>0</v>
      </c>
      <c r="F53" s="140">
        <f t="shared" ref="F53:T53" si="4">SUM(F48:F52)</f>
        <v>0</v>
      </c>
      <c r="G53" s="140">
        <f t="shared" si="4"/>
        <v>0</v>
      </c>
      <c r="H53" s="140">
        <f t="shared" si="4"/>
        <v>0</v>
      </c>
      <c r="I53" s="140">
        <f t="shared" si="4"/>
        <v>0</v>
      </c>
      <c r="J53" s="140">
        <f t="shared" si="4"/>
        <v>0</v>
      </c>
      <c r="K53" s="140">
        <f t="shared" si="4"/>
        <v>0</v>
      </c>
      <c r="L53" s="140">
        <f t="shared" si="4"/>
        <v>0</v>
      </c>
      <c r="M53" s="140">
        <f t="shared" si="4"/>
        <v>0</v>
      </c>
      <c r="N53" s="140">
        <f t="shared" si="4"/>
        <v>0</v>
      </c>
      <c r="O53" s="140">
        <f t="shared" si="4"/>
        <v>0</v>
      </c>
      <c r="P53" s="140">
        <f t="shared" si="4"/>
        <v>0</v>
      </c>
      <c r="Q53" s="140">
        <f t="shared" si="4"/>
        <v>0</v>
      </c>
      <c r="R53" s="140">
        <f t="shared" si="4"/>
        <v>0</v>
      </c>
      <c r="S53" s="140">
        <f t="shared" si="4"/>
        <v>0</v>
      </c>
      <c r="T53" s="140">
        <f t="shared" si="4"/>
        <v>0</v>
      </c>
      <c r="U53" s="123">
        <f>SUM(I53:T53)</f>
        <v>0</v>
      </c>
    </row>
    <row r="54" spans="3:21" x14ac:dyDescent="0.25">
      <c r="C54" s="449" t="s">
        <v>353</v>
      </c>
      <c r="D54" s="450"/>
      <c r="E54" s="140">
        <f>E53+E46</f>
        <v>0</v>
      </c>
      <c r="F54" s="140">
        <f t="shared" ref="F54:T54" si="5">F53+F46</f>
        <v>0</v>
      </c>
      <c r="G54" s="140">
        <f t="shared" si="5"/>
        <v>0</v>
      </c>
      <c r="H54" s="140">
        <f t="shared" si="5"/>
        <v>0</v>
      </c>
      <c r="I54" s="140">
        <f t="shared" si="5"/>
        <v>0</v>
      </c>
      <c r="J54" s="140">
        <f t="shared" si="5"/>
        <v>0</v>
      </c>
      <c r="K54" s="140">
        <f t="shared" si="5"/>
        <v>0</v>
      </c>
      <c r="L54" s="140">
        <f t="shared" si="5"/>
        <v>0</v>
      </c>
      <c r="M54" s="140">
        <f t="shared" si="5"/>
        <v>0</v>
      </c>
      <c r="N54" s="140">
        <f t="shared" si="5"/>
        <v>0</v>
      </c>
      <c r="O54" s="140">
        <f t="shared" si="5"/>
        <v>0</v>
      </c>
      <c r="P54" s="140">
        <f t="shared" si="5"/>
        <v>0</v>
      </c>
      <c r="Q54" s="140">
        <f t="shared" si="5"/>
        <v>0</v>
      </c>
      <c r="R54" s="140">
        <f t="shared" si="5"/>
        <v>0</v>
      </c>
      <c r="S54" s="140">
        <f t="shared" si="5"/>
        <v>0</v>
      </c>
      <c r="T54" s="140">
        <f t="shared" si="5"/>
        <v>0</v>
      </c>
      <c r="U54" s="123">
        <f>U46+U53</f>
        <v>0</v>
      </c>
    </row>
    <row r="55" spans="3:21" x14ac:dyDescent="0.25">
      <c r="C55" s="446" t="s">
        <v>358</v>
      </c>
      <c r="D55" s="447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</row>
    <row r="56" spans="3:21" x14ac:dyDescent="0.25">
      <c r="C56" s="18"/>
      <c r="D56" s="18" t="s">
        <v>683</v>
      </c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</row>
    <row r="57" spans="3:21" x14ac:dyDescent="0.25">
      <c r="C57" s="18"/>
      <c r="D57" s="18" t="s">
        <v>684</v>
      </c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</row>
    <row r="58" spans="3:21" x14ac:dyDescent="0.25">
      <c r="C58" s="449" t="s">
        <v>355</v>
      </c>
      <c r="D58" s="450"/>
      <c r="E58" s="140">
        <f>SUM(E56:E57)</f>
        <v>0</v>
      </c>
      <c r="F58" s="140">
        <f t="shared" ref="F58:T58" si="6">SUM(F56:F57)</f>
        <v>0</v>
      </c>
      <c r="G58" s="140">
        <f t="shared" si="6"/>
        <v>0</v>
      </c>
      <c r="H58" s="140">
        <f t="shared" si="6"/>
        <v>0</v>
      </c>
      <c r="I58" s="140">
        <f t="shared" si="6"/>
        <v>0</v>
      </c>
      <c r="J58" s="140">
        <f t="shared" si="6"/>
        <v>0</v>
      </c>
      <c r="K58" s="140">
        <f t="shared" si="6"/>
        <v>0</v>
      </c>
      <c r="L58" s="140">
        <f t="shared" si="6"/>
        <v>0</v>
      </c>
      <c r="M58" s="140">
        <f t="shared" si="6"/>
        <v>0</v>
      </c>
      <c r="N58" s="140">
        <f t="shared" si="6"/>
        <v>0</v>
      </c>
      <c r="O58" s="140">
        <f t="shared" si="6"/>
        <v>0</v>
      </c>
      <c r="P58" s="140">
        <f t="shared" si="6"/>
        <v>0</v>
      </c>
      <c r="Q58" s="140">
        <f t="shared" si="6"/>
        <v>0</v>
      </c>
      <c r="R58" s="140">
        <f t="shared" si="6"/>
        <v>0</v>
      </c>
      <c r="S58" s="140">
        <f t="shared" si="6"/>
        <v>0</v>
      </c>
      <c r="T58" s="140">
        <f t="shared" si="6"/>
        <v>0</v>
      </c>
      <c r="U58" s="123">
        <f>SUM(I58:T58)</f>
        <v>0</v>
      </c>
    </row>
    <row r="59" spans="3:21" x14ac:dyDescent="0.25">
      <c r="C59" s="446" t="s">
        <v>357</v>
      </c>
      <c r="D59" s="447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18"/>
    </row>
    <row r="60" spans="3:21" x14ac:dyDescent="0.25">
      <c r="C60" s="95"/>
      <c r="D60" s="100" t="s">
        <v>685</v>
      </c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18"/>
    </row>
    <row r="61" spans="3:21" x14ac:dyDescent="0.25">
      <c r="C61" s="95"/>
      <c r="D61" s="100" t="s">
        <v>686</v>
      </c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18"/>
    </row>
    <row r="62" spans="3:21" x14ac:dyDescent="0.25">
      <c r="C62" s="18"/>
      <c r="D62" s="100" t="s">
        <v>687</v>
      </c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18"/>
    </row>
    <row r="63" spans="3:21" x14ac:dyDescent="0.25">
      <c r="C63" s="18"/>
      <c r="D63" s="18" t="s">
        <v>688</v>
      </c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18"/>
    </row>
    <row r="64" spans="3:21" x14ac:dyDescent="0.25">
      <c r="C64" s="449" t="s">
        <v>356</v>
      </c>
      <c r="D64" s="450"/>
      <c r="E64" s="140">
        <f>SUM(E60:E63)</f>
        <v>0</v>
      </c>
      <c r="F64" s="140">
        <f t="shared" ref="F64:T64" si="7">SUM(F60:F63)</f>
        <v>0</v>
      </c>
      <c r="G64" s="140">
        <f t="shared" si="7"/>
        <v>0</v>
      </c>
      <c r="H64" s="140">
        <f t="shared" si="7"/>
        <v>0</v>
      </c>
      <c r="I64" s="140">
        <f t="shared" si="7"/>
        <v>0</v>
      </c>
      <c r="J64" s="140">
        <f t="shared" si="7"/>
        <v>0</v>
      </c>
      <c r="K64" s="140">
        <f t="shared" si="7"/>
        <v>0</v>
      </c>
      <c r="L64" s="140">
        <f t="shared" si="7"/>
        <v>0</v>
      </c>
      <c r="M64" s="140">
        <f t="shared" si="7"/>
        <v>0</v>
      </c>
      <c r="N64" s="140">
        <f t="shared" si="7"/>
        <v>0</v>
      </c>
      <c r="O64" s="140">
        <f t="shared" si="7"/>
        <v>0</v>
      </c>
      <c r="P64" s="140">
        <f t="shared" si="7"/>
        <v>0</v>
      </c>
      <c r="Q64" s="140">
        <f t="shared" si="7"/>
        <v>0</v>
      </c>
      <c r="R64" s="140">
        <f t="shared" si="7"/>
        <v>0</v>
      </c>
      <c r="S64" s="140">
        <f t="shared" si="7"/>
        <v>0</v>
      </c>
      <c r="T64" s="140">
        <f t="shared" si="7"/>
        <v>0</v>
      </c>
      <c r="U64" s="123">
        <f>SUM(I64:T64)</f>
        <v>0</v>
      </c>
    </row>
    <row r="65" spans="3:21" x14ac:dyDescent="0.25">
      <c r="C65" s="446" t="s">
        <v>361</v>
      </c>
      <c r="D65" s="447"/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18"/>
    </row>
    <row r="66" spans="3:21" x14ac:dyDescent="0.25">
      <c r="C66" s="95"/>
      <c r="D66" s="100" t="s">
        <v>690</v>
      </c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18"/>
    </row>
    <row r="67" spans="3:21" x14ac:dyDescent="0.25">
      <c r="C67" s="95"/>
      <c r="D67" s="100" t="s">
        <v>691</v>
      </c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18"/>
    </row>
    <row r="68" spans="3:21" x14ac:dyDescent="0.25">
      <c r="C68" s="95"/>
      <c r="D68" s="100" t="s">
        <v>692</v>
      </c>
      <c r="E68" s="82"/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2"/>
      <c r="R68" s="82"/>
      <c r="S68" s="82"/>
      <c r="T68" s="82"/>
      <c r="U68" s="18"/>
    </row>
    <row r="69" spans="3:21" x14ac:dyDescent="0.25">
      <c r="C69" s="95"/>
      <c r="D69" s="100" t="s">
        <v>693</v>
      </c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U69" s="18"/>
    </row>
    <row r="70" spans="3:21" x14ac:dyDescent="0.25">
      <c r="C70" s="95"/>
      <c r="D70" s="100" t="s">
        <v>694</v>
      </c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U70" s="18"/>
    </row>
    <row r="71" spans="3:21" x14ac:dyDescent="0.25">
      <c r="C71" s="95"/>
      <c r="D71" s="100" t="s">
        <v>663</v>
      </c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  <c r="R71" s="82"/>
      <c r="S71" s="82"/>
      <c r="T71" s="82"/>
      <c r="U71" s="18"/>
    </row>
    <row r="72" spans="3:21" x14ac:dyDescent="0.25">
      <c r="C72" s="158" t="s">
        <v>707</v>
      </c>
      <c r="D72" s="100" t="s">
        <v>695</v>
      </c>
      <c r="E72" s="82"/>
      <c r="F72" s="82"/>
      <c r="G72" s="82"/>
      <c r="H72" s="82"/>
      <c r="I72" s="82"/>
      <c r="J72" s="82"/>
      <c r="K72" s="82"/>
      <c r="L72" s="82"/>
      <c r="M72" s="82"/>
      <c r="N72" s="82"/>
      <c r="O72" s="82"/>
      <c r="P72" s="82"/>
      <c r="Q72" s="82"/>
      <c r="R72" s="82"/>
      <c r="S72" s="82"/>
      <c r="T72" s="82"/>
      <c r="U72" s="18"/>
    </row>
    <row r="73" spans="3:21" x14ac:dyDescent="0.25">
      <c r="C73" s="158" t="s">
        <v>707</v>
      </c>
      <c r="D73" s="100" t="s">
        <v>696</v>
      </c>
      <c r="E73" s="82"/>
      <c r="F73" s="82"/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/>
      <c r="R73" s="82"/>
      <c r="S73" s="82"/>
      <c r="T73" s="82"/>
      <c r="U73" s="18"/>
    </row>
    <row r="74" spans="3:21" x14ac:dyDescent="0.25">
      <c r="C74" s="158" t="s">
        <v>707</v>
      </c>
      <c r="D74" s="100" t="s">
        <v>697</v>
      </c>
      <c r="E74" s="82"/>
      <c r="F74" s="82"/>
      <c r="G74" s="82"/>
      <c r="H74" s="82"/>
      <c r="I74" s="82"/>
      <c r="J74" s="82"/>
      <c r="K74" s="82"/>
      <c r="L74" s="82"/>
      <c r="M74" s="82"/>
      <c r="N74" s="82"/>
      <c r="O74" s="82"/>
      <c r="P74" s="82"/>
      <c r="Q74" s="82"/>
      <c r="R74" s="82"/>
      <c r="S74" s="82"/>
      <c r="T74" s="82"/>
      <c r="U74" s="18"/>
    </row>
    <row r="75" spans="3:21" x14ac:dyDescent="0.25">
      <c r="C75" s="158" t="s">
        <v>707</v>
      </c>
      <c r="D75" s="100" t="s">
        <v>698</v>
      </c>
      <c r="E75" s="82"/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/>
      <c r="R75" s="82"/>
      <c r="S75" s="82"/>
      <c r="T75" s="82"/>
      <c r="U75" s="18"/>
    </row>
    <row r="76" spans="3:21" x14ac:dyDescent="0.25">
      <c r="C76" s="158" t="s">
        <v>707</v>
      </c>
      <c r="D76" s="100" t="s">
        <v>699</v>
      </c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82"/>
      <c r="U76" s="18"/>
    </row>
    <row r="77" spans="3:21" x14ac:dyDescent="0.25">
      <c r="C77" s="158" t="s">
        <v>707</v>
      </c>
      <c r="D77" s="100" t="s">
        <v>700</v>
      </c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82"/>
      <c r="T77" s="82"/>
      <c r="U77" s="18"/>
    </row>
    <row r="78" spans="3:21" x14ac:dyDescent="0.25">
      <c r="C78" s="158" t="s">
        <v>707</v>
      </c>
      <c r="D78" s="18" t="s">
        <v>701</v>
      </c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82"/>
      <c r="U78" s="18"/>
    </row>
    <row r="79" spans="3:21" x14ac:dyDescent="0.25">
      <c r="C79" s="158" t="s">
        <v>707</v>
      </c>
      <c r="D79" s="18" t="s">
        <v>702</v>
      </c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18"/>
    </row>
    <row r="80" spans="3:21" x14ac:dyDescent="0.25">
      <c r="C80" s="449" t="s">
        <v>359</v>
      </c>
      <c r="D80" s="450"/>
      <c r="E80" s="140">
        <f>SUM(E66:E79)</f>
        <v>0</v>
      </c>
      <c r="F80" s="140">
        <f t="shared" ref="F80:T80" si="8">SUM(F66:F79)</f>
        <v>0</v>
      </c>
      <c r="G80" s="140">
        <f t="shared" si="8"/>
        <v>0</v>
      </c>
      <c r="H80" s="140">
        <f t="shared" si="8"/>
        <v>0</v>
      </c>
      <c r="I80" s="140">
        <f t="shared" si="8"/>
        <v>0</v>
      </c>
      <c r="J80" s="140">
        <f t="shared" si="8"/>
        <v>0</v>
      </c>
      <c r="K80" s="140">
        <f t="shared" si="8"/>
        <v>0</v>
      </c>
      <c r="L80" s="140">
        <f t="shared" si="8"/>
        <v>0</v>
      </c>
      <c r="M80" s="140">
        <f t="shared" si="8"/>
        <v>0</v>
      </c>
      <c r="N80" s="140">
        <f t="shared" si="8"/>
        <v>0</v>
      </c>
      <c r="O80" s="140">
        <f t="shared" si="8"/>
        <v>0</v>
      </c>
      <c r="P80" s="140">
        <f t="shared" si="8"/>
        <v>0</v>
      </c>
      <c r="Q80" s="140">
        <f t="shared" si="8"/>
        <v>0</v>
      </c>
      <c r="R80" s="140">
        <f t="shared" si="8"/>
        <v>0</v>
      </c>
      <c r="S80" s="140">
        <f t="shared" si="8"/>
        <v>0</v>
      </c>
      <c r="T80" s="140">
        <f t="shared" si="8"/>
        <v>0</v>
      </c>
      <c r="U80" s="123">
        <f>SUM(I80:T80)</f>
        <v>0</v>
      </c>
    </row>
    <row r="81" spans="3:21" x14ac:dyDescent="0.25">
      <c r="C81" s="446" t="s">
        <v>360</v>
      </c>
      <c r="D81" s="447"/>
      <c r="E81" s="82"/>
      <c r="F81" s="82"/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/>
      <c r="R81" s="82"/>
      <c r="S81" s="82"/>
      <c r="T81" s="82"/>
      <c r="U81" s="18"/>
    </row>
    <row r="82" spans="3:21" x14ac:dyDescent="0.25">
      <c r="C82" s="18"/>
      <c r="D82" s="18" t="s">
        <v>689</v>
      </c>
      <c r="E82" s="82"/>
      <c r="F82" s="82"/>
      <c r="G82" s="82"/>
      <c r="H82" s="82"/>
      <c r="I82" s="82"/>
      <c r="J82" s="82"/>
      <c r="K82" s="82"/>
      <c r="L82" s="82"/>
      <c r="M82" s="82"/>
      <c r="N82" s="82"/>
      <c r="O82" s="82"/>
      <c r="P82" s="82"/>
      <c r="Q82" s="82"/>
      <c r="R82" s="82"/>
      <c r="S82" s="82"/>
      <c r="T82" s="82"/>
      <c r="U82" s="18"/>
    </row>
    <row r="83" spans="3:21" x14ac:dyDescent="0.25">
      <c r="C83" s="18"/>
      <c r="D83" s="18"/>
      <c r="E83" s="82"/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82"/>
      <c r="R83" s="82"/>
      <c r="S83" s="82"/>
      <c r="T83" s="82"/>
      <c r="U83" s="18"/>
    </row>
    <row r="84" spans="3:21" x14ac:dyDescent="0.25">
      <c r="C84" s="449" t="s">
        <v>362</v>
      </c>
      <c r="D84" s="450"/>
      <c r="E84" s="140">
        <f>SUM(E82:E83)</f>
        <v>0</v>
      </c>
      <c r="F84" s="140">
        <f t="shared" ref="F84:T84" si="9">SUM(F82:F83)</f>
        <v>0</v>
      </c>
      <c r="G84" s="140">
        <f t="shared" si="9"/>
        <v>0</v>
      </c>
      <c r="H84" s="140">
        <f t="shared" si="9"/>
        <v>0</v>
      </c>
      <c r="I84" s="140">
        <f t="shared" si="9"/>
        <v>0</v>
      </c>
      <c r="J84" s="140">
        <f t="shared" si="9"/>
        <v>0</v>
      </c>
      <c r="K84" s="140">
        <f t="shared" si="9"/>
        <v>0</v>
      </c>
      <c r="L84" s="140">
        <f t="shared" si="9"/>
        <v>0</v>
      </c>
      <c r="M84" s="140">
        <f t="shared" si="9"/>
        <v>0</v>
      </c>
      <c r="N84" s="140">
        <f t="shared" si="9"/>
        <v>0</v>
      </c>
      <c r="O84" s="140">
        <f t="shared" si="9"/>
        <v>0</v>
      </c>
      <c r="P84" s="140">
        <f t="shared" si="9"/>
        <v>0</v>
      </c>
      <c r="Q84" s="140">
        <f t="shared" si="9"/>
        <v>0</v>
      </c>
      <c r="R84" s="140">
        <f t="shared" si="9"/>
        <v>0</v>
      </c>
      <c r="S84" s="140">
        <f t="shared" si="9"/>
        <v>0</v>
      </c>
      <c r="T84" s="140">
        <f t="shared" si="9"/>
        <v>0</v>
      </c>
      <c r="U84" s="123">
        <f>SUM(I84:T84)</f>
        <v>0</v>
      </c>
    </row>
    <row r="85" spans="3:21" x14ac:dyDescent="0.25">
      <c r="C85" s="446" t="s">
        <v>363</v>
      </c>
      <c r="D85" s="447"/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  <c r="R85" s="82"/>
      <c r="S85" s="82"/>
      <c r="T85" s="82"/>
      <c r="U85" s="18"/>
    </row>
    <row r="86" spans="3:21" x14ac:dyDescent="0.25">
      <c r="C86" s="18" t="s">
        <v>365</v>
      </c>
      <c r="D86" s="18" t="s">
        <v>366</v>
      </c>
      <c r="E86" s="82"/>
      <c r="F86" s="82"/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/>
      <c r="R86" s="82"/>
      <c r="S86" s="82"/>
      <c r="T86" s="82"/>
      <c r="U86" s="18"/>
    </row>
    <row r="87" spans="3:21" x14ac:dyDescent="0.25">
      <c r="C87" s="18" t="s">
        <v>365</v>
      </c>
      <c r="D87" s="18" t="s">
        <v>367</v>
      </c>
      <c r="E87" s="82"/>
      <c r="F87" s="82"/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18"/>
    </row>
    <row r="88" spans="3:21" x14ac:dyDescent="0.25">
      <c r="C88" s="449" t="s">
        <v>364</v>
      </c>
      <c r="D88" s="450"/>
      <c r="E88" s="140">
        <f>E86-E87</f>
        <v>0</v>
      </c>
      <c r="F88" s="140">
        <f t="shared" ref="F88:T88" si="10">F86-F87</f>
        <v>0</v>
      </c>
      <c r="G88" s="140">
        <f t="shared" si="10"/>
        <v>0</v>
      </c>
      <c r="H88" s="140">
        <f t="shared" si="10"/>
        <v>0</v>
      </c>
      <c r="I88" s="140">
        <f t="shared" si="10"/>
        <v>0</v>
      </c>
      <c r="J88" s="140">
        <f t="shared" si="10"/>
        <v>0</v>
      </c>
      <c r="K88" s="140">
        <f t="shared" si="10"/>
        <v>0</v>
      </c>
      <c r="L88" s="140">
        <f t="shared" si="10"/>
        <v>0</v>
      </c>
      <c r="M88" s="140">
        <f t="shared" si="10"/>
        <v>0</v>
      </c>
      <c r="N88" s="140">
        <f t="shared" si="10"/>
        <v>0</v>
      </c>
      <c r="O88" s="140">
        <f t="shared" si="10"/>
        <v>0</v>
      </c>
      <c r="P88" s="140">
        <f t="shared" si="10"/>
        <v>0</v>
      </c>
      <c r="Q88" s="140">
        <f t="shared" si="10"/>
        <v>0</v>
      </c>
      <c r="R88" s="140">
        <f t="shared" si="10"/>
        <v>0</v>
      </c>
      <c r="S88" s="140">
        <f t="shared" si="10"/>
        <v>0</v>
      </c>
      <c r="T88" s="140">
        <f t="shared" si="10"/>
        <v>0</v>
      </c>
      <c r="U88" s="123">
        <f>U86-U87</f>
        <v>0</v>
      </c>
    </row>
    <row r="89" spans="3:21" x14ac:dyDescent="0.25">
      <c r="C89" s="449" t="s">
        <v>261</v>
      </c>
      <c r="D89" s="450"/>
      <c r="E89" s="140">
        <f>E88+E84+E80+E64+E58+E54+E29</f>
        <v>0</v>
      </c>
      <c r="F89" s="140">
        <f t="shared" ref="F89:T89" si="11">F88+F84+F80+F64+F58+F54+F29</f>
        <v>0</v>
      </c>
      <c r="G89" s="140">
        <f t="shared" si="11"/>
        <v>0</v>
      </c>
      <c r="H89" s="140">
        <f t="shared" si="11"/>
        <v>0</v>
      </c>
      <c r="I89" s="140">
        <f t="shared" si="11"/>
        <v>0</v>
      </c>
      <c r="J89" s="140">
        <f t="shared" si="11"/>
        <v>0</v>
      </c>
      <c r="K89" s="140">
        <f t="shared" si="11"/>
        <v>0</v>
      </c>
      <c r="L89" s="140">
        <f t="shared" si="11"/>
        <v>0</v>
      </c>
      <c r="M89" s="140">
        <f t="shared" si="11"/>
        <v>0</v>
      </c>
      <c r="N89" s="140">
        <f t="shared" si="11"/>
        <v>0</v>
      </c>
      <c r="O89" s="140">
        <f t="shared" si="11"/>
        <v>0</v>
      </c>
      <c r="P89" s="140">
        <f t="shared" si="11"/>
        <v>0</v>
      </c>
      <c r="Q89" s="140">
        <f t="shared" si="11"/>
        <v>0</v>
      </c>
      <c r="R89" s="140">
        <f t="shared" si="11"/>
        <v>0</v>
      </c>
      <c r="S89" s="140">
        <f t="shared" si="11"/>
        <v>0</v>
      </c>
      <c r="T89" s="140">
        <f t="shared" si="11"/>
        <v>0</v>
      </c>
      <c r="U89" s="123">
        <f>U29+U54+U58+U64+U80+U84+U88</f>
        <v>0</v>
      </c>
    </row>
    <row r="91" spans="3:21" x14ac:dyDescent="0.25">
      <c r="D91" s="24"/>
      <c r="E91" s="24"/>
      <c r="F91" s="24"/>
      <c r="G91" s="24"/>
      <c r="H91" s="24"/>
      <c r="I91" s="24"/>
    </row>
    <row r="92" spans="3:21" x14ac:dyDescent="0.25">
      <c r="D92" s="26"/>
      <c r="E92" s="26"/>
      <c r="F92" s="26"/>
      <c r="G92" s="26"/>
      <c r="H92" s="26"/>
      <c r="I92" s="26"/>
    </row>
    <row r="93" spans="3:21" x14ac:dyDescent="0.25">
      <c r="E93" s="26"/>
      <c r="F93" s="26"/>
      <c r="G93" s="26"/>
      <c r="H93" s="26"/>
      <c r="I93" s="26"/>
    </row>
    <row r="94" spans="3:21" x14ac:dyDescent="0.25">
      <c r="E94" s="26"/>
      <c r="F94" s="26"/>
      <c r="G94" s="26"/>
      <c r="H94" s="26"/>
      <c r="I94" s="26"/>
    </row>
  </sheetData>
  <mergeCells count="30">
    <mergeCell ref="C46:D46"/>
    <mergeCell ref="C47:D47"/>
    <mergeCell ref="C89:D89"/>
    <mergeCell ref="C54:D54"/>
    <mergeCell ref="C55:D55"/>
    <mergeCell ref="C58:D58"/>
    <mergeCell ref="C59:D59"/>
    <mergeCell ref="C64:D64"/>
    <mergeCell ref="C65:D65"/>
    <mergeCell ref="C80:D80"/>
    <mergeCell ref="C81:D81"/>
    <mergeCell ref="C84:D84"/>
    <mergeCell ref="C85:D85"/>
    <mergeCell ref="C88:D88"/>
    <mergeCell ref="C53:D53"/>
    <mergeCell ref="E5:E7"/>
    <mergeCell ref="F5:F7"/>
    <mergeCell ref="I5:U5"/>
    <mergeCell ref="C8:D8"/>
    <mergeCell ref="C9:D9"/>
    <mergeCell ref="G5:G7"/>
    <mergeCell ref="H5:H7"/>
    <mergeCell ref="C29:D29"/>
    <mergeCell ref="C30:D30"/>
    <mergeCell ref="C31:D31"/>
    <mergeCell ref="C28:D28"/>
    <mergeCell ref="C5:C7"/>
    <mergeCell ref="D5:D7"/>
    <mergeCell ref="C19:D19"/>
    <mergeCell ref="C20:D20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94"/>
  <sheetViews>
    <sheetView showGridLines="0" zoomScale="70" zoomScaleNormal="70" workbookViewId="0">
      <selection activeCell="E57" sqref="E57"/>
    </sheetView>
  </sheetViews>
  <sheetFormatPr defaultColWidth="9.109375" defaultRowHeight="13.8" x14ac:dyDescent="0.25"/>
  <cols>
    <col min="1" max="1" width="3.109375" style="4" customWidth="1"/>
    <col min="2" max="2" width="8.33203125" style="4" customWidth="1"/>
    <col min="3" max="3" width="22.33203125" style="4" customWidth="1"/>
    <col min="4" max="4" width="24.88671875" style="4" customWidth="1"/>
    <col min="5" max="7" width="16.44140625" style="4" customWidth="1"/>
    <col min="8" max="8" width="16.88671875" style="4" customWidth="1"/>
    <col min="9" max="9" width="13.6640625" style="4" bestFit="1" customWidth="1"/>
    <col min="10" max="10" width="12.5546875" style="4" bestFit="1" customWidth="1"/>
    <col min="11" max="11" width="13.44140625" style="4" bestFit="1" customWidth="1"/>
    <col min="12" max="12" width="13.6640625" style="4" bestFit="1" customWidth="1"/>
    <col min="13" max="13" width="12.5546875" style="4" bestFit="1" customWidth="1"/>
    <col min="14" max="14" width="14.6640625" style="4" customWidth="1"/>
    <col min="15" max="15" width="12.5546875" style="4" customWidth="1"/>
    <col min="16" max="16" width="11.88671875" style="4" bestFit="1" customWidth="1"/>
    <col min="17" max="17" width="13.88671875" style="4" bestFit="1" customWidth="1"/>
    <col min="18" max="20" width="11.88671875" style="4" bestFit="1" customWidth="1"/>
    <col min="21" max="21" width="11.44140625" style="4" bestFit="1" customWidth="1"/>
    <col min="22" max="22" width="12.44140625" style="4" customWidth="1"/>
    <col min="23" max="23" width="12.6640625" style="4" customWidth="1"/>
    <col min="24" max="16384" width="9.109375" style="4"/>
  </cols>
  <sheetData>
    <row r="2" spans="2:21" x14ac:dyDescent="0.25">
      <c r="I2" s="25" t="s">
        <v>240</v>
      </c>
    </row>
    <row r="3" spans="2:21" x14ac:dyDescent="0.25">
      <c r="I3" s="27" t="s">
        <v>375</v>
      </c>
    </row>
    <row r="4" spans="2:21" x14ac:dyDescent="0.25">
      <c r="C4" s="15"/>
      <c r="U4" s="27" t="s">
        <v>109</v>
      </c>
    </row>
    <row r="5" spans="2:21" ht="15" customHeight="1" x14ac:dyDescent="0.25">
      <c r="C5" s="431" t="s">
        <v>343</v>
      </c>
      <c r="D5" s="431" t="s">
        <v>344</v>
      </c>
      <c r="E5" s="413" t="s">
        <v>345</v>
      </c>
      <c r="F5" s="413" t="s">
        <v>346</v>
      </c>
      <c r="G5" s="413" t="s">
        <v>347</v>
      </c>
      <c r="H5" s="413" t="s">
        <v>368</v>
      </c>
      <c r="I5" s="421" t="s">
        <v>324</v>
      </c>
      <c r="J5" s="421"/>
      <c r="K5" s="421"/>
      <c r="L5" s="421"/>
      <c r="M5" s="421"/>
      <c r="N5" s="421"/>
      <c r="O5" s="421"/>
      <c r="P5" s="421"/>
      <c r="Q5" s="421"/>
      <c r="R5" s="421"/>
      <c r="S5" s="421"/>
      <c r="T5" s="421"/>
      <c r="U5" s="421"/>
    </row>
    <row r="6" spans="2:21" x14ac:dyDescent="0.25">
      <c r="C6" s="433"/>
      <c r="D6" s="433"/>
      <c r="E6" s="414"/>
      <c r="F6" s="414"/>
      <c r="G6" s="414"/>
      <c r="H6" s="414"/>
      <c r="I6" s="14" t="s">
        <v>110</v>
      </c>
      <c r="J6" s="14" t="s">
        <v>111</v>
      </c>
      <c r="K6" s="14" t="s">
        <v>112</v>
      </c>
      <c r="L6" s="14" t="s">
        <v>113</v>
      </c>
      <c r="M6" s="14" t="s">
        <v>114</v>
      </c>
      <c r="N6" s="14" t="s">
        <v>115</v>
      </c>
      <c r="O6" s="14" t="s">
        <v>116</v>
      </c>
      <c r="P6" s="14" t="s">
        <v>117</v>
      </c>
      <c r="Q6" s="14" t="s">
        <v>118</v>
      </c>
      <c r="R6" s="14" t="s">
        <v>119</v>
      </c>
      <c r="S6" s="14" t="s">
        <v>120</v>
      </c>
      <c r="T6" s="14" t="s">
        <v>121</v>
      </c>
      <c r="U6" s="14" t="s">
        <v>108</v>
      </c>
    </row>
    <row r="7" spans="2:21" ht="14.25" customHeight="1" x14ac:dyDescent="0.25">
      <c r="C7" s="435"/>
      <c r="D7" s="435"/>
      <c r="E7" s="430"/>
      <c r="F7" s="430"/>
      <c r="G7" s="430"/>
      <c r="H7" s="430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</row>
    <row r="8" spans="2:21" x14ac:dyDescent="0.25">
      <c r="B8" s="74"/>
      <c r="C8" s="446" t="s">
        <v>348</v>
      </c>
      <c r="D8" s="447"/>
      <c r="E8" s="73"/>
      <c r="F8" s="73"/>
      <c r="G8" s="72"/>
      <c r="H8" s="73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</row>
    <row r="9" spans="2:21" x14ac:dyDescent="0.25">
      <c r="C9" s="428" t="s">
        <v>350</v>
      </c>
      <c r="D9" s="429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</row>
    <row r="10" spans="2:21" x14ac:dyDescent="0.25">
      <c r="C10" s="158" t="s">
        <v>703</v>
      </c>
      <c r="D10" s="100" t="s">
        <v>648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</row>
    <row r="11" spans="2:21" x14ac:dyDescent="0.25">
      <c r="C11" s="158" t="s">
        <v>703</v>
      </c>
      <c r="D11" s="100" t="s">
        <v>649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</row>
    <row r="12" spans="2:21" x14ac:dyDescent="0.25">
      <c r="C12" s="158" t="s">
        <v>703</v>
      </c>
      <c r="D12" s="100" t="s">
        <v>650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</row>
    <row r="13" spans="2:21" x14ac:dyDescent="0.25">
      <c r="C13" s="158" t="s">
        <v>703</v>
      </c>
      <c r="D13" s="100" t="s">
        <v>651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</row>
    <row r="14" spans="2:21" x14ac:dyDescent="0.25">
      <c r="C14" s="158" t="s">
        <v>703</v>
      </c>
      <c r="D14" s="100" t="s">
        <v>652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</row>
    <row r="15" spans="2:21" x14ac:dyDescent="0.25">
      <c r="C15" s="158" t="s">
        <v>703</v>
      </c>
      <c r="D15" s="100" t="s">
        <v>653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</row>
    <row r="16" spans="2:21" x14ac:dyDescent="0.25">
      <c r="C16" s="158" t="s">
        <v>703</v>
      </c>
      <c r="D16" s="100" t="s">
        <v>654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</row>
    <row r="17" spans="2:21" ht="14.25" customHeight="1" x14ac:dyDescent="0.25">
      <c r="B17" s="74"/>
      <c r="C17" s="158" t="s">
        <v>703</v>
      </c>
      <c r="D17" s="100" t="s">
        <v>655</v>
      </c>
      <c r="E17" s="73"/>
      <c r="F17" s="73"/>
      <c r="G17" s="73"/>
      <c r="H17" s="73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</row>
    <row r="18" spans="2:21" x14ac:dyDescent="0.25">
      <c r="C18" s="158" t="s">
        <v>703</v>
      </c>
      <c r="D18" s="20" t="s">
        <v>656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</row>
    <row r="19" spans="2:21" x14ac:dyDescent="0.25">
      <c r="C19" s="449" t="s">
        <v>225</v>
      </c>
      <c r="D19" s="450"/>
      <c r="E19" s="140">
        <f>SUM(E10:E18)</f>
        <v>0</v>
      </c>
      <c r="F19" s="140">
        <f t="shared" ref="F19:T19" si="0">SUM(F10:F18)</f>
        <v>0</v>
      </c>
      <c r="G19" s="140">
        <f t="shared" si="0"/>
        <v>0</v>
      </c>
      <c r="H19" s="140">
        <f t="shared" si="0"/>
        <v>0</v>
      </c>
      <c r="I19" s="140">
        <f t="shared" si="0"/>
        <v>0</v>
      </c>
      <c r="J19" s="140">
        <f t="shared" si="0"/>
        <v>0</v>
      </c>
      <c r="K19" s="140">
        <f t="shared" si="0"/>
        <v>0</v>
      </c>
      <c r="L19" s="140">
        <f t="shared" si="0"/>
        <v>0</v>
      </c>
      <c r="M19" s="140">
        <f t="shared" si="0"/>
        <v>0</v>
      </c>
      <c r="N19" s="140">
        <f t="shared" si="0"/>
        <v>0</v>
      </c>
      <c r="O19" s="140">
        <f t="shared" si="0"/>
        <v>0</v>
      </c>
      <c r="P19" s="140">
        <f t="shared" si="0"/>
        <v>0</v>
      </c>
      <c r="Q19" s="140">
        <f t="shared" si="0"/>
        <v>0</v>
      </c>
      <c r="R19" s="140">
        <f t="shared" si="0"/>
        <v>0</v>
      </c>
      <c r="S19" s="140">
        <f t="shared" si="0"/>
        <v>0</v>
      </c>
      <c r="T19" s="140">
        <f t="shared" si="0"/>
        <v>0</v>
      </c>
      <c r="U19" s="123">
        <f>SUM(I19:T19)</f>
        <v>0</v>
      </c>
    </row>
    <row r="20" spans="2:21" x14ac:dyDescent="0.25">
      <c r="C20" s="428" t="s">
        <v>351</v>
      </c>
      <c r="D20" s="429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</row>
    <row r="21" spans="2:21" x14ac:dyDescent="0.25">
      <c r="C21" s="158" t="s">
        <v>703</v>
      </c>
      <c r="D21" s="100" t="s">
        <v>657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</row>
    <row r="22" spans="2:21" x14ac:dyDescent="0.25">
      <c r="C22" s="158" t="s">
        <v>703</v>
      </c>
      <c r="D22" s="100" t="s">
        <v>658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</row>
    <row r="23" spans="2:21" x14ac:dyDescent="0.25">
      <c r="C23" s="158" t="s">
        <v>703</v>
      </c>
      <c r="D23" s="100" t="s">
        <v>659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</row>
    <row r="24" spans="2:21" x14ac:dyDescent="0.25">
      <c r="C24" s="158" t="s">
        <v>703</v>
      </c>
      <c r="D24" s="100" t="s">
        <v>660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</row>
    <row r="25" spans="2:21" x14ac:dyDescent="0.25">
      <c r="C25" s="158" t="s">
        <v>703</v>
      </c>
      <c r="D25" s="100" t="s">
        <v>661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</row>
    <row r="26" spans="2:21" x14ac:dyDescent="0.25">
      <c r="C26" s="158" t="s">
        <v>703</v>
      </c>
      <c r="D26" s="20" t="s">
        <v>662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</row>
    <row r="27" spans="2:21" x14ac:dyDescent="0.25">
      <c r="C27" s="158" t="s">
        <v>703</v>
      </c>
      <c r="D27" s="20" t="s">
        <v>663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</row>
    <row r="28" spans="2:21" x14ac:dyDescent="0.25">
      <c r="C28" s="449" t="s">
        <v>225</v>
      </c>
      <c r="D28" s="450"/>
      <c r="E28" s="140">
        <f>SUM(E21:E27)</f>
        <v>0</v>
      </c>
      <c r="F28" s="140">
        <f t="shared" ref="F28:T28" si="1">SUM(F21:F27)</f>
        <v>0</v>
      </c>
      <c r="G28" s="140">
        <f t="shared" si="1"/>
        <v>0</v>
      </c>
      <c r="H28" s="140">
        <f t="shared" si="1"/>
        <v>0</v>
      </c>
      <c r="I28" s="140">
        <f t="shared" si="1"/>
        <v>0</v>
      </c>
      <c r="J28" s="140">
        <f t="shared" si="1"/>
        <v>0</v>
      </c>
      <c r="K28" s="140">
        <f t="shared" si="1"/>
        <v>0</v>
      </c>
      <c r="L28" s="140">
        <f t="shared" si="1"/>
        <v>0</v>
      </c>
      <c r="M28" s="140">
        <f t="shared" si="1"/>
        <v>0</v>
      </c>
      <c r="N28" s="140">
        <f t="shared" si="1"/>
        <v>0</v>
      </c>
      <c r="O28" s="140">
        <f t="shared" si="1"/>
        <v>0</v>
      </c>
      <c r="P28" s="140">
        <f t="shared" si="1"/>
        <v>0</v>
      </c>
      <c r="Q28" s="140">
        <f t="shared" si="1"/>
        <v>0</v>
      </c>
      <c r="R28" s="140">
        <f t="shared" si="1"/>
        <v>0</v>
      </c>
      <c r="S28" s="140">
        <f t="shared" si="1"/>
        <v>0</v>
      </c>
      <c r="T28" s="140">
        <f t="shared" si="1"/>
        <v>0</v>
      </c>
      <c r="U28" s="123">
        <f>SUM(I28:T28)</f>
        <v>0</v>
      </c>
    </row>
    <row r="29" spans="2:21" x14ac:dyDescent="0.25">
      <c r="C29" s="449" t="s">
        <v>349</v>
      </c>
      <c r="D29" s="450"/>
      <c r="E29" s="140">
        <f>E28+E19</f>
        <v>0</v>
      </c>
      <c r="F29" s="140">
        <f t="shared" ref="F29:T29" si="2">F28+F19</f>
        <v>0</v>
      </c>
      <c r="G29" s="140">
        <f t="shared" si="2"/>
        <v>0</v>
      </c>
      <c r="H29" s="140">
        <f t="shared" si="2"/>
        <v>0</v>
      </c>
      <c r="I29" s="140">
        <f t="shared" si="2"/>
        <v>0</v>
      </c>
      <c r="J29" s="140">
        <f t="shared" si="2"/>
        <v>0</v>
      </c>
      <c r="K29" s="140">
        <f t="shared" si="2"/>
        <v>0</v>
      </c>
      <c r="L29" s="140">
        <f t="shared" si="2"/>
        <v>0</v>
      </c>
      <c r="M29" s="140">
        <f t="shared" si="2"/>
        <v>0</v>
      </c>
      <c r="N29" s="140">
        <f t="shared" si="2"/>
        <v>0</v>
      </c>
      <c r="O29" s="140">
        <f t="shared" si="2"/>
        <v>0</v>
      </c>
      <c r="P29" s="140">
        <f t="shared" si="2"/>
        <v>0</v>
      </c>
      <c r="Q29" s="140">
        <f t="shared" si="2"/>
        <v>0</v>
      </c>
      <c r="R29" s="140">
        <f t="shared" si="2"/>
        <v>0</v>
      </c>
      <c r="S29" s="140">
        <f t="shared" si="2"/>
        <v>0</v>
      </c>
      <c r="T29" s="140">
        <f t="shared" si="2"/>
        <v>0</v>
      </c>
      <c r="U29" s="123">
        <f>U19+U28</f>
        <v>0</v>
      </c>
    </row>
    <row r="30" spans="2:21" x14ac:dyDescent="0.25">
      <c r="C30" s="446" t="s">
        <v>352</v>
      </c>
      <c r="D30" s="447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</row>
    <row r="31" spans="2:21" x14ac:dyDescent="0.25">
      <c r="C31" s="428" t="s">
        <v>350</v>
      </c>
      <c r="D31" s="429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</row>
    <row r="32" spans="2:21" x14ac:dyDescent="0.25">
      <c r="C32" s="158" t="s">
        <v>704</v>
      </c>
      <c r="D32" s="100" t="s">
        <v>664</v>
      </c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</row>
    <row r="33" spans="3:21" x14ac:dyDescent="0.25">
      <c r="C33" s="158" t="s">
        <v>704</v>
      </c>
      <c r="D33" s="100" t="s">
        <v>665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</row>
    <row r="34" spans="3:21" x14ac:dyDescent="0.25">
      <c r="C34" s="158" t="s">
        <v>704</v>
      </c>
      <c r="D34" s="100" t="s">
        <v>666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</row>
    <row r="35" spans="3:21" x14ac:dyDescent="0.25">
      <c r="C35" s="158" t="s">
        <v>704</v>
      </c>
      <c r="D35" s="100" t="s">
        <v>667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</row>
    <row r="36" spans="3:21" x14ac:dyDescent="0.25">
      <c r="C36" s="158" t="s">
        <v>704</v>
      </c>
      <c r="D36" s="100" t="s">
        <v>668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</row>
    <row r="37" spans="3:21" x14ac:dyDescent="0.25">
      <c r="C37" s="158" t="s">
        <v>704</v>
      </c>
      <c r="D37" s="100" t="s">
        <v>669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</row>
    <row r="38" spans="3:21" x14ac:dyDescent="0.25">
      <c r="C38" s="158" t="s">
        <v>705</v>
      </c>
      <c r="D38" s="100" t="s">
        <v>670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</row>
    <row r="39" spans="3:21" x14ac:dyDescent="0.25">
      <c r="C39" s="158" t="s">
        <v>705</v>
      </c>
      <c r="D39" s="100" t="s">
        <v>671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</row>
    <row r="40" spans="3:21" x14ac:dyDescent="0.25">
      <c r="C40" s="158"/>
      <c r="D40" s="100" t="s">
        <v>672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</row>
    <row r="41" spans="3:21" x14ac:dyDescent="0.25">
      <c r="C41" s="158"/>
      <c r="D41" s="100" t="s">
        <v>673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</row>
    <row r="42" spans="3:21" x14ac:dyDescent="0.25">
      <c r="C42" s="158"/>
      <c r="D42" s="100" t="s">
        <v>674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</row>
    <row r="43" spans="3:21" x14ac:dyDescent="0.25">
      <c r="C43" s="158"/>
      <c r="D43" s="100" t="s">
        <v>675</v>
      </c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</row>
    <row r="44" spans="3:21" x14ac:dyDescent="0.25">
      <c r="C44" s="158"/>
      <c r="D44" s="100" t="s">
        <v>676</v>
      </c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</row>
    <row r="45" spans="3:21" x14ac:dyDescent="0.25">
      <c r="C45" s="158" t="s">
        <v>705</v>
      </c>
      <c r="D45" s="100" t="s">
        <v>677</v>
      </c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</row>
    <row r="46" spans="3:21" x14ac:dyDescent="0.25">
      <c r="C46" s="449" t="s">
        <v>225</v>
      </c>
      <c r="D46" s="450"/>
      <c r="E46" s="140">
        <f>SUM(E32:E45)</f>
        <v>0</v>
      </c>
      <c r="F46" s="140">
        <f t="shared" ref="F46:T46" si="3">SUM(F32:F45)</f>
        <v>0</v>
      </c>
      <c r="G46" s="140">
        <f t="shared" si="3"/>
        <v>0</v>
      </c>
      <c r="H46" s="140">
        <f t="shared" si="3"/>
        <v>0</v>
      </c>
      <c r="I46" s="140">
        <f t="shared" si="3"/>
        <v>0</v>
      </c>
      <c r="J46" s="140">
        <f t="shared" si="3"/>
        <v>0</v>
      </c>
      <c r="K46" s="140">
        <f t="shared" si="3"/>
        <v>0</v>
      </c>
      <c r="L46" s="140">
        <f t="shared" si="3"/>
        <v>0</v>
      </c>
      <c r="M46" s="140">
        <f t="shared" si="3"/>
        <v>0</v>
      </c>
      <c r="N46" s="140">
        <f t="shared" si="3"/>
        <v>0</v>
      </c>
      <c r="O46" s="140">
        <f t="shared" si="3"/>
        <v>0</v>
      </c>
      <c r="P46" s="140">
        <f t="shared" si="3"/>
        <v>0</v>
      </c>
      <c r="Q46" s="140">
        <f t="shared" si="3"/>
        <v>0</v>
      </c>
      <c r="R46" s="140">
        <f t="shared" si="3"/>
        <v>0</v>
      </c>
      <c r="S46" s="140">
        <f t="shared" si="3"/>
        <v>0</v>
      </c>
      <c r="T46" s="140">
        <f t="shared" si="3"/>
        <v>0</v>
      </c>
      <c r="U46" s="123">
        <f>SUM(I46:T46)</f>
        <v>0</v>
      </c>
    </row>
    <row r="47" spans="3:21" x14ac:dyDescent="0.25">
      <c r="C47" s="428" t="s">
        <v>354</v>
      </c>
      <c r="D47" s="429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</row>
    <row r="48" spans="3:21" x14ac:dyDescent="0.25">
      <c r="C48" s="158" t="s">
        <v>706</v>
      </c>
      <c r="D48" s="100" t="s">
        <v>678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</row>
    <row r="49" spans="3:21" x14ac:dyDescent="0.25">
      <c r="C49" s="158" t="s">
        <v>706</v>
      </c>
      <c r="D49" s="100" t="s">
        <v>679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</row>
    <row r="50" spans="3:21" x14ac:dyDescent="0.25">
      <c r="C50" s="158" t="s">
        <v>706</v>
      </c>
      <c r="D50" s="100" t="s">
        <v>680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</row>
    <row r="51" spans="3:21" x14ac:dyDescent="0.25">
      <c r="C51" s="158" t="s">
        <v>706</v>
      </c>
      <c r="D51" s="20" t="s">
        <v>681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</row>
    <row r="52" spans="3:21" x14ac:dyDescent="0.25">
      <c r="C52" s="158" t="s">
        <v>706</v>
      </c>
      <c r="D52" s="20" t="s">
        <v>682</v>
      </c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</row>
    <row r="53" spans="3:21" x14ac:dyDescent="0.25">
      <c r="C53" s="449" t="s">
        <v>225</v>
      </c>
      <c r="D53" s="450"/>
      <c r="E53" s="140">
        <f>SUM(E48:E52)</f>
        <v>0</v>
      </c>
      <c r="F53" s="140">
        <f t="shared" ref="F53:T53" si="4">SUM(F48:F52)</f>
        <v>0</v>
      </c>
      <c r="G53" s="140">
        <f t="shared" si="4"/>
        <v>0</v>
      </c>
      <c r="H53" s="140">
        <f t="shared" si="4"/>
        <v>0</v>
      </c>
      <c r="I53" s="140">
        <f t="shared" si="4"/>
        <v>0</v>
      </c>
      <c r="J53" s="140">
        <f t="shared" si="4"/>
        <v>0</v>
      </c>
      <c r="K53" s="140">
        <f t="shared" si="4"/>
        <v>0</v>
      </c>
      <c r="L53" s="140">
        <f t="shared" si="4"/>
        <v>0</v>
      </c>
      <c r="M53" s="140">
        <f t="shared" si="4"/>
        <v>0</v>
      </c>
      <c r="N53" s="140">
        <f t="shared" si="4"/>
        <v>0</v>
      </c>
      <c r="O53" s="140">
        <f t="shared" si="4"/>
        <v>0</v>
      </c>
      <c r="P53" s="140">
        <f t="shared" si="4"/>
        <v>0</v>
      </c>
      <c r="Q53" s="140">
        <f t="shared" si="4"/>
        <v>0</v>
      </c>
      <c r="R53" s="140">
        <f t="shared" si="4"/>
        <v>0</v>
      </c>
      <c r="S53" s="140">
        <f t="shared" si="4"/>
        <v>0</v>
      </c>
      <c r="T53" s="140">
        <f t="shared" si="4"/>
        <v>0</v>
      </c>
      <c r="U53" s="123">
        <f>SUM(I53:T53)</f>
        <v>0</v>
      </c>
    </row>
    <row r="54" spans="3:21" x14ac:dyDescent="0.25">
      <c r="C54" s="449" t="s">
        <v>353</v>
      </c>
      <c r="D54" s="450"/>
      <c r="E54" s="140">
        <f>E53+E46</f>
        <v>0</v>
      </c>
      <c r="F54" s="140">
        <f t="shared" ref="F54:T54" si="5">F53+F46</f>
        <v>0</v>
      </c>
      <c r="G54" s="140">
        <f t="shared" si="5"/>
        <v>0</v>
      </c>
      <c r="H54" s="140">
        <f t="shared" si="5"/>
        <v>0</v>
      </c>
      <c r="I54" s="140">
        <f t="shared" si="5"/>
        <v>0</v>
      </c>
      <c r="J54" s="140">
        <f t="shared" si="5"/>
        <v>0</v>
      </c>
      <c r="K54" s="140">
        <f t="shared" si="5"/>
        <v>0</v>
      </c>
      <c r="L54" s="140">
        <f t="shared" si="5"/>
        <v>0</v>
      </c>
      <c r="M54" s="140">
        <f t="shared" si="5"/>
        <v>0</v>
      </c>
      <c r="N54" s="140">
        <f t="shared" si="5"/>
        <v>0</v>
      </c>
      <c r="O54" s="140">
        <f t="shared" si="5"/>
        <v>0</v>
      </c>
      <c r="P54" s="140">
        <f t="shared" si="5"/>
        <v>0</v>
      </c>
      <c r="Q54" s="140">
        <f t="shared" si="5"/>
        <v>0</v>
      </c>
      <c r="R54" s="140">
        <f t="shared" si="5"/>
        <v>0</v>
      </c>
      <c r="S54" s="140">
        <f t="shared" si="5"/>
        <v>0</v>
      </c>
      <c r="T54" s="140">
        <f t="shared" si="5"/>
        <v>0</v>
      </c>
      <c r="U54" s="123">
        <f>U46+U53</f>
        <v>0</v>
      </c>
    </row>
    <row r="55" spans="3:21" x14ac:dyDescent="0.25">
      <c r="C55" s="446" t="s">
        <v>358</v>
      </c>
      <c r="D55" s="447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</row>
    <row r="56" spans="3:21" x14ac:dyDescent="0.25">
      <c r="C56" s="18"/>
      <c r="D56" s="18" t="s">
        <v>683</v>
      </c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</row>
    <row r="57" spans="3:21" x14ac:dyDescent="0.25">
      <c r="C57" s="18"/>
      <c r="D57" s="18" t="s">
        <v>684</v>
      </c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</row>
    <row r="58" spans="3:21" x14ac:dyDescent="0.25">
      <c r="C58" s="449" t="s">
        <v>355</v>
      </c>
      <c r="D58" s="450"/>
      <c r="E58" s="140">
        <f>SUM(E56:E57)</f>
        <v>0</v>
      </c>
      <c r="F58" s="140">
        <f t="shared" ref="F58:T58" si="6">SUM(F56:F57)</f>
        <v>0</v>
      </c>
      <c r="G58" s="140">
        <f t="shared" si="6"/>
        <v>0</v>
      </c>
      <c r="H58" s="140">
        <f t="shared" si="6"/>
        <v>0</v>
      </c>
      <c r="I58" s="140">
        <f t="shared" si="6"/>
        <v>0</v>
      </c>
      <c r="J58" s="140">
        <f t="shared" si="6"/>
        <v>0</v>
      </c>
      <c r="K58" s="140">
        <f t="shared" si="6"/>
        <v>0</v>
      </c>
      <c r="L58" s="140">
        <f t="shared" si="6"/>
        <v>0</v>
      </c>
      <c r="M58" s="140">
        <f t="shared" si="6"/>
        <v>0</v>
      </c>
      <c r="N58" s="140">
        <f t="shared" si="6"/>
        <v>0</v>
      </c>
      <c r="O58" s="140">
        <f t="shared" si="6"/>
        <v>0</v>
      </c>
      <c r="P58" s="140">
        <f t="shared" si="6"/>
        <v>0</v>
      </c>
      <c r="Q58" s="140">
        <f t="shared" si="6"/>
        <v>0</v>
      </c>
      <c r="R58" s="140">
        <f t="shared" si="6"/>
        <v>0</v>
      </c>
      <c r="S58" s="140">
        <f t="shared" si="6"/>
        <v>0</v>
      </c>
      <c r="T58" s="140">
        <f t="shared" si="6"/>
        <v>0</v>
      </c>
      <c r="U58" s="123">
        <f>SUM(I58:T58)</f>
        <v>0</v>
      </c>
    </row>
    <row r="59" spans="3:21" x14ac:dyDescent="0.25">
      <c r="C59" s="446" t="s">
        <v>357</v>
      </c>
      <c r="D59" s="447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18"/>
    </row>
    <row r="60" spans="3:21" x14ac:dyDescent="0.25">
      <c r="C60" s="95"/>
      <c r="D60" s="100" t="s">
        <v>685</v>
      </c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18"/>
    </row>
    <row r="61" spans="3:21" x14ac:dyDescent="0.25">
      <c r="C61" s="95"/>
      <c r="D61" s="100" t="s">
        <v>686</v>
      </c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18"/>
    </row>
    <row r="62" spans="3:21" x14ac:dyDescent="0.25">
      <c r="C62" s="18"/>
      <c r="D62" s="100" t="s">
        <v>687</v>
      </c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18"/>
    </row>
    <row r="63" spans="3:21" x14ac:dyDescent="0.25">
      <c r="C63" s="18"/>
      <c r="D63" s="18" t="s">
        <v>688</v>
      </c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18"/>
    </row>
    <row r="64" spans="3:21" x14ac:dyDescent="0.25">
      <c r="C64" s="449" t="s">
        <v>356</v>
      </c>
      <c r="D64" s="450"/>
      <c r="E64" s="140">
        <f>SUM(E60:E63)</f>
        <v>0</v>
      </c>
      <c r="F64" s="140">
        <f t="shared" ref="F64:T64" si="7">SUM(F60:F63)</f>
        <v>0</v>
      </c>
      <c r="G64" s="140">
        <f t="shared" si="7"/>
        <v>0</v>
      </c>
      <c r="H64" s="140">
        <f t="shared" si="7"/>
        <v>0</v>
      </c>
      <c r="I64" s="140">
        <f t="shared" si="7"/>
        <v>0</v>
      </c>
      <c r="J64" s="140">
        <f t="shared" si="7"/>
        <v>0</v>
      </c>
      <c r="K64" s="140">
        <f t="shared" si="7"/>
        <v>0</v>
      </c>
      <c r="L64" s="140">
        <f t="shared" si="7"/>
        <v>0</v>
      </c>
      <c r="M64" s="140">
        <f t="shared" si="7"/>
        <v>0</v>
      </c>
      <c r="N64" s="140">
        <f t="shared" si="7"/>
        <v>0</v>
      </c>
      <c r="O64" s="140">
        <f t="shared" si="7"/>
        <v>0</v>
      </c>
      <c r="P64" s="140">
        <f t="shared" si="7"/>
        <v>0</v>
      </c>
      <c r="Q64" s="140">
        <f t="shared" si="7"/>
        <v>0</v>
      </c>
      <c r="R64" s="140">
        <f t="shared" si="7"/>
        <v>0</v>
      </c>
      <c r="S64" s="140">
        <f t="shared" si="7"/>
        <v>0</v>
      </c>
      <c r="T64" s="140">
        <f t="shared" si="7"/>
        <v>0</v>
      </c>
      <c r="U64" s="123">
        <f>SUM(I64:T64)</f>
        <v>0</v>
      </c>
    </row>
    <row r="65" spans="3:21" x14ac:dyDescent="0.25">
      <c r="C65" s="446" t="s">
        <v>361</v>
      </c>
      <c r="D65" s="447"/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18"/>
    </row>
    <row r="66" spans="3:21" x14ac:dyDescent="0.25">
      <c r="C66" s="95"/>
      <c r="D66" s="100" t="s">
        <v>690</v>
      </c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18"/>
    </row>
    <row r="67" spans="3:21" x14ac:dyDescent="0.25">
      <c r="C67" s="95"/>
      <c r="D67" s="100" t="s">
        <v>691</v>
      </c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18"/>
    </row>
    <row r="68" spans="3:21" x14ac:dyDescent="0.25">
      <c r="C68" s="95"/>
      <c r="D68" s="100" t="s">
        <v>692</v>
      </c>
      <c r="E68" s="82"/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2"/>
      <c r="R68" s="82"/>
      <c r="S68" s="82"/>
      <c r="T68" s="82"/>
      <c r="U68" s="18"/>
    </row>
    <row r="69" spans="3:21" x14ac:dyDescent="0.25">
      <c r="C69" s="95"/>
      <c r="D69" s="100" t="s">
        <v>693</v>
      </c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U69" s="18"/>
    </row>
    <row r="70" spans="3:21" x14ac:dyDescent="0.25">
      <c r="C70" s="95"/>
      <c r="D70" s="100" t="s">
        <v>694</v>
      </c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U70" s="18"/>
    </row>
    <row r="71" spans="3:21" x14ac:dyDescent="0.25">
      <c r="C71" s="95"/>
      <c r="D71" s="100" t="s">
        <v>663</v>
      </c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  <c r="R71" s="82"/>
      <c r="S71" s="82"/>
      <c r="T71" s="82"/>
      <c r="U71" s="18"/>
    </row>
    <row r="72" spans="3:21" x14ac:dyDescent="0.25">
      <c r="C72" s="158" t="s">
        <v>707</v>
      </c>
      <c r="D72" s="100" t="s">
        <v>695</v>
      </c>
      <c r="E72" s="82"/>
      <c r="F72" s="82"/>
      <c r="G72" s="82"/>
      <c r="H72" s="82"/>
      <c r="I72" s="82"/>
      <c r="J72" s="82"/>
      <c r="K72" s="82"/>
      <c r="L72" s="82"/>
      <c r="M72" s="82"/>
      <c r="N72" s="82"/>
      <c r="O72" s="82"/>
      <c r="P72" s="82"/>
      <c r="Q72" s="82"/>
      <c r="R72" s="82"/>
      <c r="S72" s="82"/>
      <c r="T72" s="82"/>
      <c r="U72" s="18"/>
    </row>
    <row r="73" spans="3:21" x14ac:dyDescent="0.25">
      <c r="C73" s="158" t="s">
        <v>707</v>
      </c>
      <c r="D73" s="100" t="s">
        <v>696</v>
      </c>
      <c r="E73" s="82"/>
      <c r="F73" s="82"/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/>
      <c r="R73" s="82"/>
      <c r="S73" s="82"/>
      <c r="T73" s="82"/>
      <c r="U73" s="18"/>
    </row>
    <row r="74" spans="3:21" x14ac:dyDescent="0.25">
      <c r="C74" s="158" t="s">
        <v>707</v>
      </c>
      <c r="D74" s="100" t="s">
        <v>697</v>
      </c>
      <c r="E74" s="82"/>
      <c r="F74" s="82"/>
      <c r="G74" s="82"/>
      <c r="H74" s="82"/>
      <c r="I74" s="82"/>
      <c r="J74" s="82"/>
      <c r="K74" s="82"/>
      <c r="L74" s="82"/>
      <c r="M74" s="82"/>
      <c r="N74" s="82"/>
      <c r="O74" s="82"/>
      <c r="P74" s="82"/>
      <c r="Q74" s="82"/>
      <c r="R74" s="82"/>
      <c r="S74" s="82"/>
      <c r="T74" s="82"/>
      <c r="U74" s="18"/>
    </row>
    <row r="75" spans="3:21" x14ac:dyDescent="0.25">
      <c r="C75" s="158" t="s">
        <v>707</v>
      </c>
      <c r="D75" s="100" t="s">
        <v>698</v>
      </c>
      <c r="E75" s="82"/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/>
      <c r="R75" s="82"/>
      <c r="S75" s="82"/>
      <c r="T75" s="82"/>
      <c r="U75" s="18"/>
    </row>
    <row r="76" spans="3:21" x14ac:dyDescent="0.25">
      <c r="C76" s="158" t="s">
        <v>707</v>
      </c>
      <c r="D76" s="100" t="s">
        <v>699</v>
      </c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82"/>
      <c r="U76" s="18"/>
    </row>
    <row r="77" spans="3:21" x14ac:dyDescent="0.25">
      <c r="C77" s="158" t="s">
        <v>707</v>
      </c>
      <c r="D77" s="100" t="s">
        <v>700</v>
      </c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82"/>
      <c r="T77" s="82"/>
      <c r="U77" s="18"/>
    </row>
    <row r="78" spans="3:21" x14ac:dyDescent="0.25">
      <c r="C78" s="158" t="s">
        <v>707</v>
      </c>
      <c r="D78" s="18" t="s">
        <v>701</v>
      </c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82"/>
      <c r="U78" s="18"/>
    </row>
    <row r="79" spans="3:21" x14ac:dyDescent="0.25">
      <c r="C79" s="158" t="s">
        <v>707</v>
      </c>
      <c r="D79" s="18" t="s">
        <v>702</v>
      </c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18"/>
    </row>
    <row r="80" spans="3:21" x14ac:dyDescent="0.25">
      <c r="C80" s="449" t="s">
        <v>359</v>
      </c>
      <c r="D80" s="450"/>
      <c r="E80" s="140">
        <f>SUM(E66:E79)</f>
        <v>0</v>
      </c>
      <c r="F80" s="140">
        <f t="shared" ref="F80:T80" si="8">SUM(F66:F79)</f>
        <v>0</v>
      </c>
      <c r="G80" s="140">
        <f t="shared" si="8"/>
        <v>0</v>
      </c>
      <c r="H80" s="140">
        <f t="shared" si="8"/>
        <v>0</v>
      </c>
      <c r="I80" s="140">
        <f t="shared" si="8"/>
        <v>0</v>
      </c>
      <c r="J80" s="140">
        <f t="shared" si="8"/>
        <v>0</v>
      </c>
      <c r="K80" s="140">
        <f t="shared" si="8"/>
        <v>0</v>
      </c>
      <c r="L80" s="140">
        <f t="shared" si="8"/>
        <v>0</v>
      </c>
      <c r="M80" s="140">
        <f t="shared" si="8"/>
        <v>0</v>
      </c>
      <c r="N80" s="140">
        <f t="shared" si="8"/>
        <v>0</v>
      </c>
      <c r="O80" s="140">
        <f t="shared" si="8"/>
        <v>0</v>
      </c>
      <c r="P80" s="140">
        <f t="shared" si="8"/>
        <v>0</v>
      </c>
      <c r="Q80" s="140">
        <f t="shared" si="8"/>
        <v>0</v>
      </c>
      <c r="R80" s="140">
        <f t="shared" si="8"/>
        <v>0</v>
      </c>
      <c r="S80" s="140">
        <f t="shared" si="8"/>
        <v>0</v>
      </c>
      <c r="T80" s="140">
        <f t="shared" si="8"/>
        <v>0</v>
      </c>
      <c r="U80" s="123">
        <f>SUM(I80:T80)</f>
        <v>0</v>
      </c>
    </row>
    <row r="81" spans="3:21" x14ac:dyDescent="0.25">
      <c r="C81" s="446" t="s">
        <v>360</v>
      </c>
      <c r="D81" s="447"/>
      <c r="E81" s="82"/>
      <c r="F81" s="82"/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/>
      <c r="R81" s="82"/>
      <c r="S81" s="82"/>
      <c r="T81" s="82"/>
      <c r="U81" s="18"/>
    </row>
    <row r="82" spans="3:21" x14ac:dyDescent="0.25">
      <c r="C82" s="18"/>
      <c r="D82" s="18" t="s">
        <v>689</v>
      </c>
      <c r="E82" s="82"/>
      <c r="F82" s="82"/>
      <c r="G82" s="82"/>
      <c r="H82" s="82"/>
      <c r="I82" s="82"/>
      <c r="J82" s="82"/>
      <c r="K82" s="82"/>
      <c r="L82" s="82"/>
      <c r="M82" s="82"/>
      <c r="N82" s="82"/>
      <c r="O82" s="82"/>
      <c r="P82" s="82"/>
      <c r="Q82" s="82"/>
      <c r="R82" s="82"/>
      <c r="S82" s="82"/>
      <c r="T82" s="82"/>
      <c r="U82" s="18"/>
    </row>
    <row r="83" spans="3:21" x14ac:dyDescent="0.25">
      <c r="C83" s="18"/>
      <c r="D83" s="18"/>
      <c r="E83" s="82"/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82"/>
      <c r="R83" s="82"/>
      <c r="S83" s="82"/>
      <c r="T83" s="82"/>
      <c r="U83" s="18"/>
    </row>
    <row r="84" spans="3:21" x14ac:dyDescent="0.25">
      <c r="C84" s="449" t="s">
        <v>362</v>
      </c>
      <c r="D84" s="450"/>
      <c r="E84" s="140">
        <f>SUM(E82:E83)</f>
        <v>0</v>
      </c>
      <c r="F84" s="140">
        <f t="shared" ref="F84:T84" si="9">SUM(F82:F83)</f>
        <v>0</v>
      </c>
      <c r="G84" s="140">
        <f t="shared" si="9"/>
        <v>0</v>
      </c>
      <c r="H84" s="140">
        <f t="shared" si="9"/>
        <v>0</v>
      </c>
      <c r="I84" s="140">
        <f t="shared" si="9"/>
        <v>0</v>
      </c>
      <c r="J84" s="140">
        <f t="shared" si="9"/>
        <v>0</v>
      </c>
      <c r="K84" s="140">
        <f t="shared" si="9"/>
        <v>0</v>
      </c>
      <c r="L84" s="140">
        <f t="shared" si="9"/>
        <v>0</v>
      </c>
      <c r="M84" s="140">
        <f t="shared" si="9"/>
        <v>0</v>
      </c>
      <c r="N84" s="140">
        <f t="shared" si="9"/>
        <v>0</v>
      </c>
      <c r="O84" s="140">
        <f t="shared" si="9"/>
        <v>0</v>
      </c>
      <c r="P84" s="140">
        <f t="shared" si="9"/>
        <v>0</v>
      </c>
      <c r="Q84" s="140">
        <f t="shared" si="9"/>
        <v>0</v>
      </c>
      <c r="R84" s="140">
        <f t="shared" si="9"/>
        <v>0</v>
      </c>
      <c r="S84" s="140">
        <f t="shared" si="9"/>
        <v>0</v>
      </c>
      <c r="T84" s="140">
        <f t="shared" si="9"/>
        <v>0</v>
      </c>
      <c r="U84" s="123">
        <f>SUM(I84:T84)</f>
        <v>0</v>
      </c>
    </row>
    <row r="85" spans="3:21" x14ac:dyDescent="0.25">
      <c r="C85" s="446" t="s">
        <v>363</v>
      </c>
      <c r="D85" s="447"/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  <c r="R85" s="82"/>
      <c r="S85" s="82"/>
      <c r="T85" s="82"/>
      <c r="U85" s="18"/>
    </row>
    <row r="86" spans="3:21" x14ac:dyDescent="0.25">
      <c r="C86" s="18" t="s">
        <v>365</v>
      </c>
      <c r="D86" s="18" t="s">
        <v>366</v>
      </c>
      <c r="E86" s="82"/>
      <c r="F86" s="82"/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/>
      <c r="R86" s="82"/>
      <c r="S86" s="82"/>
      <c r="T86" s="82"/>
      <c r="U86" s="18"/>
    </row>
    <row r="87" spans="3:21" x14ac:dyDescent="0.25">
      <c r="C87" s="18" t="s">
        <v>365</v>
      </c>
      <c r="D87" s="18" t="s">
        <v>367</v>
      </c>
      <c r="E87" s="82"/>
      <c r="F87" s="82"/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18"/>
    </row>
    <row r="88" spans="3:21" x14ac:dyDescent="0.25">
      <c r="C88" s="449" t="s">
        <v>364</v>
      </c>
      <c r="D88" s="450"/>
      <c r="E88" s="140">
        <f>E86-E87</f>
        <v>0</v>
      </c>
      <c r="F88" s="140">
        <f t="shared" ref="F88:T88" si="10">F86-F87</f>
        <v>0</v>
      </c>
      <c r="G88" s="140">
        <f t="shared" si="10"/>
        <v>0</v>
      </c>
      <c r="H88" s="140">
        <f t="shared" si="10"/>
        <v>0</v>
      </c>
      <c r="I88" s="140">
        <f t="shared" si="10"/>
        <v>0</v>
      </c>
      <c r="J88" s="140">
        <f t="shared" si="10"/>
        <v>0</v>
      </c>
      <c r="K88" s="140">
        <f t="shared" si="10"/>
        <v>0</v>
      </c>
      <c r="L88" s="140">
        <f t="shared" si="10"/>
        <v>0</v>
      </c>
      <c r="M88" s="140">
        <f t="shared" si="10"/>
        <v>0</v>
      </c>
      <c r="N88" s="140">
        <f t="shared" si="10"/>
        <v>0</v>
      </c>
      <c r="O88" s="140">
        <f t="shared" si="10"/>
        <v>0</v>
      </c>
      <c r="P88" s="140">
        <f t="shared" si="10"/>
        <v>0</v>
      </c>
      <c r="Q88" s="140">
        <f t="shared" si="10"/>
        <v>0</v>
      </c>
      <c r="R88" s="140">
        <f t="shared" si="10"/>
        <v>0</v>
      </c>
      <c r="S88" s="140">
        <f t="shared" si="10"/>
        <v>0</v>
      </c>
      <c r="T88" s="140">
        <f t="shared" si="10"/>
        <v>0</v>
      </c>
      <c r="U88" s="123">
        <f>U86-U87</f>
        <v>0</v>
      </c>
    </row>
    <row r="89" spans="3:21" x14ac:dyDescent="0.25">
      <c r="C89" s="449" t="s">
        <v>261</v>
      </c>
      <c r="D89" s="450"/>
      <c r="E89" s="140">
        <f>E88+E84+E80+E64+E58+E54+E29</f>
        <v>0</v>
      </c>
      <c r="F89" s="140">
        <f t="shared" ref="F89:T89" si="11">F88+F84+F80+F64+F58+F54+F29</f>
        <v>0</v>
      </c>
      <c r="G89" s="140">
        <f t="shared" si="11"/>
        <v>0</v>
      </c>
      <c r="H89" s="140">
        <f t="shared" si="11"/>
        <v>0</v>
      </c>
      <c r="I89" s="140">
        <f t="shared" si="11"/>
        <v>0</v>
      </c>
      <c r="J89" s="140">
        <f t="shared" si="11"/>
        <v>0</v>
      </c>
      <c r="K89" s="140">
        <f t="shared" si="11"/>
        <v>0</v>
      </c>
      <c r="L89" s="140">
        <f t="shared" si="11"/>
        <v>0</v>
      </c>
      <c r="M89" s="140">
        <f t="shared" si="11"/>
        <v>0</v>
      </c>
      <c r="N89" s="140">
        <f t="shared" si="11"/>
        <v>0</v>
      </c>
      <c r="O89" s="140">
        <f t="shared" si="11"/>
        <v>0</v>
      </c>
      <c r="P89" s="140">
        <f t="shared" si="11"/>
        <v>0</v>
      </c>
      <c r="Q89" s="140">
        <f t="shared" si="11"/>
        <v>0</v>
      </c>
      <c r="R89" s="140">
        <f t="shared" si="11"/>
        <v>0</v>
      </c>
      <c r="S89" s="140">
        <f t="shared" si="11"/>
        <v>0</v>
      </c>
      <c r="T89" s="140">
        <f t="shared" si="11"/>
        <v>0</v>
      </c>
      <c r="U89" s="123">
        <f>U29+U54+U58+U64+U80+U84+U88</f>
        <v>0</v>
      </c>
    </row>
    <row r="91" spans="3:21" x14ac:dyDescent="0.25">
      <c r="D91" s="24"/>
      <c r="E91" s="24"/>
      <c r="F91" s="24"/>
      <c r="G91" s="24"/>
      <c r="H91" s="24"/>
      <c r="I91" s="24"/>
    </row>
    <row r="92" spans="3:21" x14ac:dyDescent="0.25">
      <c r="D92" s="26"/>
      <c r="E92" s="26"/>
      <c r="F92" s="26"/>
      <c r="G92" s="26"/>
      <c r="H92" s="26"/>
      <c r="I92" s="26"/>
    </row>
    <row r="93" spans="3:21" x14ac:dyDescent="0.25">
      <c r="E93" s="26"/>
      <c r="F93" s="26"/>
      <c r="G93" s="26"/>
      <c r="H93" s="26"/>
      <c r="I93" s="26"/>
    </row>
    <row r="94" spans="3:21" x14ac:dyDescent="0.25">
      <c r="E94" s="26"/>
      <c r="F94" s="26"/>
      <c r="G94" s="26"/>
      <c r="H94" s="26"/>
      <c r="I94" s="26"/>
    </row>
  </sheetData>
  <mergeCells count="30">
    <mergeCell ref="C46:D46"/>
    <mergeCell ref="C47:D47"/>
    <mergeCell ref="C89:D89"/>
    <mergeCell ref="C54:D54"/>
    <mergeCell ref="C55:D55"/>
    <mergeCell ref="C58:D58"/>
    <mergeCell ref="C59:D59"/>
    <mergeCell ref="C64:D64"/>
    <mergeCell ref="C65:D65"/>
    <mergeCell ref="C80:D80"/>
    <mergeCell ref="C81:D81"/>
    <mergeCell ref="C84:D84"/>
    <mergeCell ref="C85:D85"/>
    <mergeCell ref="C88:D88"/>
    <mergeCell ref="C53:D53"/>
    <mergeCell ref="E5:E7"/>
    <mergeCell ref="F5:F7"/>
    <mergeCell ref="I5:U5"/>
    <mergeCell ref="C8:D8"/>
    <mergeCell ref="C9:D9"/>
    <mergeCell ref="G5:G7"/>
    <mergeCell ref="H5:H7"/>
    <mergeCell ref="C29:D29"/>
    <mergeCell ref="C30:D30"/>
    <mergeCell ref="C31:D31"/>
    <mergeCell ref="C28:D28"/>
    <mergeCell ref="C5:C7"/>
    <mergeCell ref="D5:D7"/>
    <mergeCell ref="C19:D19"/>
    <mergeCell ref="C20:D20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94"/>
  <sheetViews>
    <sheetView showGridLines="0" zoomScale="70" zoomScaleNormal="70" workbookViewId="0">
      <selection activeCell="E57" sqref="E57"/>
    </sheetView>
  </sheetViews>
  <sheetFormatPr defaultColWidth="9.109375" defaultRowHeight="13.8" x14ac:dyDescent="0.25"/>
  <cols>
    <col min="1" max="1" width="3.109375" style="4" customWidth="1"/>
    <col min="2" max="2" width="8.33203125" style="4" customWidth="1"/>
    <col min="3" max="3" width="22.33203125" style="4" customWidth="1"/>
    <col min="4" max="4" width="24.88671875" style="4" customWidth="1"/>
    <col min="5" max="7" width="16.44140625" style="4" customWidth="1"/>
    <col min="8" max="8" width="16.88671875" style="4" customWidth="1"/>
    <col min="9" max="9" width="13.6640625" style="4" bestFit="1" customWidth="1"/>
    <col min="10" max="10" width="12.5546875" style="4" bestFit="1" customWidth="1"/>
    <col min="11" max="11" width="13.44140625" style="4" bestFit="1" customWidth="1"/>
    <col min="12" max="12" width="13.6640625" style="4" bestFit="1" customWidth="1"/>
    <col min="13" max="13" width="12.5546875" style="4" bestFit="1" customWidth="1"/>
    <col min="14" max="14" width="14.6640625" style="4" customWidth="1"/>
    <col min="15" max="15" width="12.5546875" style="4" customWidth="1"/>
    <col min="16" max="16" width="11.88671875" style="4" bestFit="1" customWidth="1"/>
    <col min="17" max="17" width="13.88671875" style="4" bestFit="1" customWidth="1"/>
    <col min="18" max="20" width="11.88671875" style="4" bestFit="1" customWidth="1"/>
    <col min="21" max="21" width="11.44140625" style="4" bestFit="1" customWidth="1"/>
    <col min="22" max="22" width="12.44140625" style="4" customWidth="1"/>
    <col min="23" max="23" width="12.6640625" style="4" customWidth="1"/>
    <col min="24" max="16384" width="9.109375" style="4"/>
  </cols>
  <sheetData>
    <row r="2" spans="2:21" x14ac:dyDescent="0.25">
      <c r="I2" s="25" t="s">
        <v>240</v>
      </c>
    </row>
    <row r="3" spans="2:21" x14ac:dyDescent="0.25">
      <c r="I3" s="27" t="s">
        <v>376</v>
      </c>
    </row>
    <row r="4" spans="2:21" x14ac:dyDescent="0.25">
      <c r="C4" s="15"/>
      <c r="U4" s="27" t="s">
        <v>109</v>
      </c>
    </row>
    <row r="5" spans="2:21" ht="15" customHeight="1" x14ac:dyDescent="0.25">
      <c r="C5" s="431" t="s">
        <v>343</v>
      </c>
      <c r="D5" s="431" t="s">
        <v>344</v>
      </c>
      <c r="E5" s="413" t="s">
        <v>345</v>
      </c>
      <c r="F5" s="413" t="s">
        <v>346</v>
      </c>
      <c r="G5" s="413" t="s">
        <v>347</v>
      </c>
      <c r="H5" s="413" t="s">
        <v>368</v>
      </c>
      <c r="I5" s="421" t="s">
        <v>325</v>
      </c>
      <c r="J5" s="421"/>
      <c r="K5" s="421"/>
      <c r="L5" s="421"/>
      <c r="M5" s="421"/>
      <c r="N5" s="421"/>
      <c r="O5" s="421"/>
      <c r="P5" s="421"/>
      <c r="Q5" s="421"/>
      <c r="R5" s="421"/>
      <c r="S5" s="421"/>
      <c r="T5" s="421"/>
      <c r="U5" s="421"/>
    </row>
    <row r="6" spans="2:21" x14ac:dyDescent="0.25">
      <c r="C6" s="433"/>
      <c r="D6" s="433"/>
      <c r="E6" s="414"/>
      <c r="F6" s="414"/>
      <c r="G6" s="414"/>
      <c r="H6" s="414"/>
      <c r="I6" s="14" t="s">
        <v>110</v>
      </c>
      <c r="J6" s="14" t="s">
        <v>111</v>
      </c>
      <c r="K6" s="14" t="s">
        <v>112</v>
      </c>
      <c r="L6" s="14" t="s">
        <v>113</v>
      </c>
      <c r="M6" s="14" t="s">
        <v>114</v>
      </c>
      <c r="N6" s="14" t="s">
        <v>115</v>
      </c>
      <c r="O6" s="14" t="s">
        <v>116</v>
      </c>
      <c r="P6" s="14" t="s">
        <v>117</v>
      </c>
      <c r="Q6" s="14" t="s">
        <v>118</v>
      </c>
      <c r="R6" s="14" t="s">
        <v>119</v>
      </c>
      <c r="S6" s="14" t="s">
        <v>120</v>
      </c>
      <c r="T6" s="14" t="s">
        <v>121</v>
      </c>
      <c r="U6" s="14" t="s">
        <v>108</v>
      </c>
    </row>
    <row r="7" spans="2:21" ht="14.25" customHeight="1" x14ac:dyDescent="0.25">
      <c r="C7" s="435"/>
      <c r="D7" s="435"/>
      <c r="E7" s="430"/>
      <c r="F7" s="430"/>
      <c r="G7" s="430"/>
      <c r="H7" s="430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</row>
    <row r="8" spans="2:21" x14ac:dyDescent="0.25">
      <c r="B8" s="74"/>
      <c r="C8" s="446" t="s">
        <v>348</v>
      </c>
      <c r="D8" s="447"/>
      <c r="E8" s="73"/>
      <c r="F8" s="73"/>
      <c r="G8" s="72"/>
      <c r="H8" s="73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</row>
    <row r="9" spans="2:21" x14ac:dyDescent="0.25">
      <c r="C9" s="428" t="s">
        <v>350</v>
      </c>
      <c r="D9" s="429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</row>
    <row r="10" spans="2:21" x14ac:dyDescent="0.25">
      <c r="C10" s="158" t="s">
        <v>703</v>
      </c>
      <c r="D10" s="100" t="s">
        <v>648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</row>
    <row r="11" spans="2:21" x14ac:dyDescent="0.25">
      <c r="C11" s="158" t="s">
        <v>703</v>
      </c>
      <c r="D11" s="100" t="s">
        <v>649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</row>
    <row r="12" spans="2:21" x14ac:dyDescent="0.25">
      <c r="C12" s="158" t="s">
        <v>703</v>
      </c>
      <c r="D12" s="100" t="s">
        <v>650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</row>
    <row r="13" spans="2:21" x14ac:dyDescent="0.25">
      <c r="C13" s="158" t="s">
        <v>703</v>
      </c>
      <c r="D13" s="100" t="s">
        <v>651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</row>
    <row r="14" spans="2:21" x14ac:dyDescent="0.25">
      <c r="C14" s="158" t="s">
        <v>703</v>
      </c>
      <c r="D14" s="100" t="s">
        <v>652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</row>
    <row r="15" spans="2:21" x14ac:dyDescent="0.25">
      <c r="C15" s="158" t="s">
        <v>703</v>
      </c>
      <c r="D15" s="100" t="s">
        <v>653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</row>
    <row r="16" spans="2:21" x14ac:dyDescent="0.25">
      <c r="C16" s="158" t="s">
        <v>703</v>
      </c>
      <c r="D16" s="100" t="s">
        <v>654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</row>
    <row r="17" spans="2:21" ht="14.25" customHeight="1" x14ac:dyDescent="0.25">
      <c r="B17" s="74"/>
      <c r="C17" s="158" t="s">
        <v>703</v>
      </c>
      <c r="D17" s="100" t="s">
        <v>655</v>
      </c>
      <c r="E17" s="73"/>
      <c r="F17" s="73"/>
      <c r="G17" s="73"/>
      <c r="H17" s="73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</row>
    <row r="18" spans="2:21" x14ac:dyDescent="0.25">
      <c r="C18" s="158" t="s">
        <v>703</v>
      </c>
      <c r="D18" s="20" t="s">
        <v>656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</row>
    <row r="19" spans="2:21" x14ac:dyDescent="0.25">
      <c r="C19" s="449" t="s">
        <v>225</v>
      </c>
      <c r="D19" s="450"/>
      <c r="E19" s="140">
        <f>SUM(E10:E18)</f>
        <v>0</v>
      </c>
      <c r="F19" s="140">
        <f t="shared" ref="F19:T19" si="0">SUM(F10:F18)</f>
        <v>0</v>
      </c>
      <c r="G19" s="140">
        <f t="shared" si="0"/>
        <v>0</v>
      </c>
      <c r="H19" s="140">
        <f t="shared" si="0"/>
        <v>0</v>
      </c>
      <c r="I19" s="140">
        <f t="shared" si="0"/>
        <v>0</v>
      </c>
      <c r="J19" s="140">
        <f t="shared" si="0"/>
        <v>0</v>
      </c>
      <c r="K19" s="140">
        <f t="shared" si="0"/>
        <v>0</v>
      </c>
      <c r="L19" s="140">
        <f t="shared" si="0"/>
        <v>0</v>
      </c>
      <c r="M19" s="140">
        <f t="shared" si="0"/>
        <v>0</v>
      </c>
      <c r="N19" s="140">
        <f t="shared" si="0"/>
        <v>0</v>
      </c>
      <c r="O19" s="140">
        <f t="shared" si="0"/>
        <v>0</v>
      </c>
      <c r="P19" s="140">
        <f t="shared" si="0"/>
        <v>0</v>
      </c>
      <c r="Q19" s="140">
        <f t="shared" si="0"/>
        <v>0</v>
      </c>
      <c r="R19" s="140">
        <f t="shared" si="0"/>
        <v>0</v>
      </c>
      <c r="S19" s="140">
        <f t="shared" si="0"/>
        <v>0</v>
      </c>
      <c r="T19" s="140">
        <f t="shared" si="0"/>
        <v>0</v>
      </c>
      <c r="U19" s="123">
        <f>SUM(I19:T19)</f>
        <v>0</v>
      </c>
    </row>
    <row r="20" spans="2:21" x14ac:dyDescent="0.25">
      <c r="C20" s="428" t="s">
        <v>351</v>
      </c>
      <c r="D20" s="429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</row>
    <row r="21" spans="2:21" x14ac:dyDescent="0.25">
      <c r="C21" s="158" t="s">
        <v>703</v>
      </c>
      <c r="D21" s="100" t="s">
        <v>657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</row>
    <row r="22" spans="2:21" x14ac:dyDescent="0.25">
      <c r="C22" s="158" t="s">
        <v>703</v>
      </c>
      <c r="D22" s="100" t="s">
        <v>658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</row>
    <row r="23" spans="2:21" x14ac:dyDescent="0.25">
      <c r="C23" s="158" t="s">
        <v>703</v>
      </c>
      <c r="D23" s="100" t="s">
        <v>659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</row>
    <row r="24" spans="2:21" x14ac:dyDescent="0.25">
      <c r="C24" s="158" t="s">
        <v>703</v>
      </c>
      <c r="D24" s="100" t="s">
        <v>660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</row>
    <row r="25" spans="2:21" x14ac:dyDescent="0.25">
      <c r="C25" s="158" t="s">
        <v>703</v>
      </c>
      <c r="D25" s="100" t="s">
        <v>661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</row>
    <row r="26" spans="2:21" x14ac:dyDescent="0.25">
      <c r="C26" s="158" t="s">
        <v>703</v>
      </c>
      <c r="D26" s="20" t="s">
        <v>662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</row>
    <row r="27" spans="2:21" x14ac:dyDescent="0.25">
      <c r="C27" s="158" t="s">
        <v>703</v>
      </c>
      <c r="D27" s="20" t="s">
        <v>663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</row>
    <row r="28" spans="2:21" x14ac:dyDescent="0.25">
      <c r="C28" s="449" t="s">
        <v>225</v>
      </c>
      <c r="D28" s="450"/>
      <c r="E28" s="140">
        <f>SUM(E21:E27)</f>
        <v>0</v>
      </c>
      <c r="F28" s="140">
        <f t="shared" ref="F28:T28" si="1">SUM(F21:F27)</f>
        <v>0</v>
      </c>
      <c r="G28" s="140">
        <f t="shared" si="1"/>
        <v>0</v>
      </c>
      <c r="H28" s="140">
        <f t="shared" si="1"/>
        <v>0</v>
      </c>
      <c r="I28" s="140">
        <f t="shared" si="1"/>
        <v>0</v>
      </c>
      <c r="J28" s="140">
        <f t="shared" si="1"/>
        <v>0</v>
      </c>
      <c r="K28" s="140">
        <f t="shared" si="1"/>
        <v>0</v>
      </c>
      <c r="L28" s="140">
        <f t="shared" si="1"/>
        <v>0</v>
      </c>
      <c r="M28" s="140">
        <f t="shared" si="1"/>
        <v>0</v>
      </c>
      <c r="N28" s="140">
        <f t="shared" si="1"/>
        <v>0</v>
      </c>
      <c r="O28" s="140">
        <f t="shared" si="1"/>
        <v>0</v>
      </c>
      <c r="P28" s="140">
        <f t="shared" si="1"/>
        <v>0</v>
      </c>
      <c r="Q28" s="140">
        <f t="shared" si="1"/>
        <v>0</v>
      </c>
      <c r="R28" s="140">
        <f t="shared" si="1"/>
        <v>0</v>
      </c>
      <c r="S28" s="140">
        <f t="shared" si="1"/>
        <v>0</v>
      </c>
      <c r="T28" s="140">
        <f t="shared" si="1"/>
        <v>0</v>
      </c>
      <c r="U28" s="123">
        <f>SUM(I28:T28)</f>
        <v>0</v>
      </c>
    </row>
    <row r="29" spans="2:21" x14ac:dyDescent="0.25">
      <c r="C29" s="449" t="s">
        <v>349</v>
      </c>
      <c r="D29" s="450"/>
      <c r="E29" s="140">
        <f>E28+E19</f>
        <v>0</v>
      </c>
      <c r="F29" s="140">
        <f t="shared" ref="F29:T29" si="2">F28+F19</f>
        <v>0</v>
      </c>
      <c r="G29" s="140">
        <f t="shared" si="2"/>
        <v>0</v>
      </c>
      <c r="H29" s="140">
        <f t="shared" si="2"/>
        <v>0</v>
      </c>
      <c r="I29" s="140">
        <f t="shared" si="2"/>
        <v>0</v>
      </c>
      <c r="J29" s="140">
        <f t="shared" si="2"/>
        <v>0</v>
      </c>
      <c r="K29" s="140">
        <f t="shared" si="2"/>
        <v>0</v>
      </c>
      <c r="L29" s="140">
        <f t="shared" si="2"/>
        <v>0</v>
      </c>
      <c r="M29" s="140">
        <f t="shared" si="2"/>
        <v>0</v>
      </c>
      <c r="N29" s="140">
        <f t="shared" si="2"/>
        <v>0</v>
      </c>
      <c r="O29" s="140">
        <f t="shared" si="2"/>
        <v>0</v>
      </c>
      <c r="P29" s="140">
        <f t="shared" si="2"/>
        <v>0</v>
      </c>
      <c r="Q29" s="140">
        <f t="shared" si="2"/>
        <v>0</v>
      </c>
      <c r="R29" s="140">
        <f t="shared" si="2"/>
        <v>0</v>
      </c>
      <c r="S29" s="140">
        <f t="shared" si="2"/>
        <v>0</v>
      </c>
      <c r="T29" s="140">
        <f t="shared" si="2"/>
        <v>0</v>
      </c>
      <c r="U29" s="123">
        <f>U19+U28</f>
        <v>0</v>
      </c>
    </row>
    <row r="30" spans="2:21" x14ac:dyDescent="0.25">
      <c r="C30" s="446" t="s">
        <v>352</v>
      </c>
      <c r="D30" s="447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</row>
    <row r="31" spans="2:21" x14ac:dyDescent="0.25">
      <c r="C31" s="428" t="s">
        <v>350</v>
      </c>
      <c r="D31" s="429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</row>
    <row r="32" spans="2:21" x14ac:dyDescent="0.25">
      <c r="C32" s="158" t="s">
        <v>704</v>
      </c>
      <c r="D32" s="100" t="s">
        <v>664</v>
      </c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</row>
    <row r="33" spans="3:21" x14ac:dyDescent="0.25">
      <c r="C33" s="158" t="s">
        <v>704</v>
      </c>
      <c r="D33" s="100" t="s">
        <v>665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</row>
    <row r="34" spans="3:21" x14ac:dyDescent="0.25">
      <c r="C34" s="158" t="s">
        <v>704</v>
      </c>
      <c r="D34" s="100" t="s">
        <v>666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</row>
    <row r="35" spans="3:21" x14ac:dyDescent="0.25">
      <c r="C35" s="158" t="s">
        <v>704</v>
      </c>
      <c r="D35" s="100" t="s">
        <v>667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</row>
    <row r="36" spans="3:21" x14ac:dyDescent="0.25">
      <c r="C36" s="158" t="s">
        <v>704</v>
      </c>
      <c r="D36" s="100" t="s">
        <v>668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</row>
    <row r="37" spans="3:21" x14ac:dyDescent="0.25">
      <c r="C37" s="158" t="s">
        <v>704</v>
      </c>
      <c r="D37" s="100" t="s">
        <v>669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</row>
    <row r="38" spans="3:21" x14ac:dyDescent="0.25">
      <c r="C38" s="158" t="s">
        <v>705</v>
      </c>
      <c r="D38" s="100" t="s">
        <v>670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</row>
    <row r="39" spans="3:21" x14ac:dyDescent="0.25">
      <c r="C39" s="158" t="s">
        <v>705</v>
      </c>
      <c r="D39" s="100" t="s">
        <v>671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</row>
    <row r="40" spans="3:21" x14ac:dyDescent="0.25">
      <c r="C40" s="158"/>
      <c r="D40" s="100" t="s">
        <v>672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</row>
    <row r="41" spans="3:21" x14ac:dyDescent="0.25">
      <c r="C41" s="158"/>
      <c r="D41" s="100" t="s">
        <v>673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</row>
    <row r="42" spans="3:21" x14ac:dyDescent="0.25">
      <c r="C42" s="158"/>
      <c r="D42" s="100" t="s">
        <v>674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</row>
    <row r="43" spans="3:21" x14ac:dyDescent="0.25">
      <c r="C43" s="158"/>
      <c r="D43" s="100" t="s">
        <v>675</v>
      </c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</row>
    <row r="44" spans="3:21" x14ac:dyDescent="0.25">
      <c r="C44" s="18"/>
      <c r="D44" s="100" t="s">
        <v>676</v>
      </c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</row>
    <row r="45" spans="3:21" x14ac:dyDescent="0.25">
      <c r="C45" s="14" t="s">
        <v>705</v>
      </c>
      <c r="D45" s="100" t="s">
        <v>677</v>
      </c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</row>
    <row r="46" spans="3:21" x14ac:dyDescent="0.25">
      <c r="C46" s="449" t="s">
        <v>225</v>
      </c>
      <c r="D46" s="450"/>
      <c r="E46" s="140">
        <f>SUM(E32:E45)</f>
        <v>0</v>
      </c>
      <c r="F46" s="140">
        <f t="shared" ref="F46:T46" si="3">SUM(F32:F45)</f>
        <v>0</v>
      </c>
      <c r="G46" s="140">
        <f t="shared" si="3"/>
        <v>0</v>
      </c>
      <c r="H46" s="140">
        <f t="shared" si="3"/>
        <v>0</v>
      </c>
      <c r="I46" s="140">
        <f t="shared" si="3"/>
        <v>0</v>
      </c>
      <c r="J46" s="140">
        <f t="shared" si="3"/>
        <v>0</v>
      </c>
      <c r="K46" s="140">
        <f t="shared" si="3"/>
        <v>0</v>
      </c>
      <c r="L46" s="140">
        <f t="shared" si="3"/>
        <v>0</v>
      </c>
      <c r="M46" s="140">
        <f t="shared" si="3"/>
        <v>0</v>
      </c>
      <c r="N46" s="140">
        <f t="shared" si="3"/>
        <v>0</v>
      </c>
      <c r="O46" s="140">
        <f t="shared" si="3"/>
        <v>0</v>
      </c>
      <c r="P46" s="140">
        <f t="shared" si="3"/>
        <v>0</v>
      </c>
      <c r="Q46" s="140">
        <f t="shared" si="3"/>
        <v>0</v>
      </c>
      <c r="R46" s="140">
        <f t="shared" si="3"/>
        <v>0</v>
      </c>
      <c r="S46" s="140">
        <f t="shared" si="3"/>
        <v>0</v>
      </c>
      <c r="T46" s="140">
        <f t="shared" si="3"/>
        <v>0</v>
      </c>
      <c r="U46" s="123">
        <f>SUM(I46:T46)</f>
        <v>0</v>
      </c>
    </row>
    <row r="47" spans="3:21" x14ac:dyDescent="0.25">
      <c r="C47" s="428" t="s">
        <v>354</v>
      </c>
      <c r="D47" s="429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</row>
    <row r="48" spans="3:21" x14ac:dyDescent="0.25">
      <c r="C48" s="158" t="s">
        <v>706</v>
      </c>
      <c r="D48" s="100" t="s">
        <v>678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</row>
    <row r="49" spans="3:21" x14ac:dyDescent="0.25">
      <c r="C49" s="158" t="s">
        <v>706</v>
      </c>
      <c r="D49" s="100" t="s">
        <v>679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</row>
    <row r="50" spans="3:21" x14ac:dyDescent="0.25">
      <c r="C50" s="158" t="s">
        <v>706</v>
      </c>
      <c r="D50" s="100" t="s">
        <v>680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</row>
    <row r="51" spans="3:21" x14ac:dyDescent="0.25">
      <c r="C51" s="158" t="s">
        <v>706</v>
      </c>
      <c r="D51" s="20" t="s">
        <v>681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</row>
    <row r="52" spans="3:21" x14ac:dyDescent="0.25">
      <c r="C52" s="158" t="s">
        <v>706</v>
      </c>
      <c r="D52" s="20" t="s">
        <v>682</v>
      </c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</row>
    <row r="53" spans="3:21" x14ac:dyDescent="0.25">
      <c r="C53" s="449" t="s">
        <v>225</v>
      </c>
      <c r="D53" s="450"/>
      <c r="E53" s="140">
        <f>SUM(E48:E52)</f>
        <v>0</v>
      </c>
      <c r="F53" s="140">
        <f t="shared" ref="F53:T53" si="4">SUM(F48:F52)</f>
        <v>0</v>
      </c>
      <c r="G53" s="140">
        <f t="shared" si="4"/>
        <v>0</v>
      </c>
      <c r="H53" s="140">
        <f t="shared" si="4"/>
        <v>0</v>
      </c>
      <c r="I53" s="140">
        <f t="shared" si="4"/>
        <v>0</v>
      </c>
      <c r="J53" s="140">
        <f t="shared" si="4"/>
        <v>0</v>
      </c>
      <c r="K53" s="140">
        <f t="shared" si="4"/>
        <v>0</v>
      </c>
      <c r="L53" s="140">
        <f t="shared" si="4"/>
        <v>0</v>
      </c>
      <c r="M53" s="140">
        <f t="shared" si="4"/>
        <v>0</v>
      </c>
      <c r="N53" s="140">
        <f t="shared" si="4"/>
        <v>0</v>
      </c>
      <c r="O53" s="140">
        <f t="shared" si="4"/>
        <v>0</v>
      </c>
      <c r="P53" s="140">
        <f t="shared" si="4"/>
        <v>0</v>
      </c>
      <c r="Q53" s="140">
        <f t="shared" si="4"/>
        <v>0</v>
      </c>
      <c r="R53" s="140">
        <f t="shared" si="4"/>
        <v>0</v>
      </c>
      <c r="S53" s="140">
        <f t="shared" si="4"/>
        <v>0</v>
      </c>
      <c r="T53" s="140">
        <f t="shared" si="4"/>
        <v>0</v>
      </c>
      <c r="U53" s="123">
        <f>SUM(I53:T53)</f>
        <v>0</v>
      </c>
    </row>
    <row r="54" spans="3:21" x14ac:dyDescent="0.25">
      <c r="C54" s="449" t="s">
        <v>353</v>
      </c>
      <c r="D54" s="450"/>
      <c r="E54" s="140">
        <f>E53+E46</f>
        <v>0</v>
      </c>
      <c r="F54" s="140">
        <f t="shared" ref="F54:T54" si="5">F53+F46</f>
        <v>0</v>
      </c>
      <c r="G54" s="140">
        <f t="shared" si="5"/>
        <v>0</v>
      </c>
      <c r="H54" s="140">
        <f t="shared" si="5"/>
        <v>0</v>
      </c>
      <c r="I54" s="140">
        <f t="shared" si="5"/>
        <v>0</v>
      </c>
      <c r="J54" s="140">
        <f t="shared" si="5"/>
        <v>0</v>
      </c>
      <c r="K54" s="140">
        <f t="shared" si="5"/>
        <v>0</v>
      </c>
      <c r="L54" s="140">
        <f t="shared" si="5"/>
        <v>0</v>
      </c>
      <c r="M54" s="140">
        <f t="shared" si="5"/>
        <v>0</v>
      </c>
      <c r="N54" s="140">
        <f t="shared" si="5"/>
        <v>0</v>
      </c>
      <c r="O54" s="140">
        <f t="shared" si="5"/>
        <v>0</v>
      </c>
      <c r="P54" s="140">
        <f t="shared" si="5"/>
        <v>0</v>
      </c>
      <c r="Q54" s="140">
        <f t="shared" si="5"/>
        <v>0</v>
      </c>
      <c r="R54" s="140">
        <f t="shared" si="5"/>
        <v>0</v>
      </c>
      <c r="S54" s="140">
        <f t="shared" si="5"/>
        <v>0</v>
      </c>
      <c r="T54" s="140">
        <f t="shared" si="5"/>
        <v>0</v>
      </c>
      <c r="U54" s="123">
        <f>U46+U53</f>
        <v>0</v>
      </c>
    </row>
    <row r="55" spans="3:21" x14ac:dyDescent="0.25">
      <c r="C55" s="446" t="s">
        <v>358</v>
      </c>
      <c r="D55" s="447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</row>
    <row r="56" spans="3:21" x14ac:dyDescent="0.25">
      <c r="C56" s="18"/>
      <c r="D56" s="18" t="s">
        <v>683</v>
      </c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</row>
    <row r="57" spans="3:21" x14ac:dyDescent="0.25">
      <c r="C57" s="18"/>
      <c r="D57" s="18" t="s">
        <v>684</v>
      </c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</row>
    <row r="58" spans="3:21" x14ac:dyDescent="0.25">
      <c r="C58" s="449" t="s">
        <v>355</v>
      </c>
      <c r="D58" s="450"/>
      <c r="E58" s="140">
        <f>SUM(E56:E57)</f>
        <v>0</v>
      </c>
      <c r="F58" s="140">
        <f t="shared" ref="F58:T58" si="6">SUM(F56:F57)</f>
        <v>0</v>
      </c>
      <c r="G58" s="140">
        <f t="shared" si="6"/>
        <v>0</v>
      </c>
      <c r="H58" s="140">
        <f t="shared" si="6"/>
        <v>0</v>
      </c>
      <c r="I58" s="140">
        <f t="shared" si="6"/>
        <v>0</v>
      </c>
      <c r="J58" s="140">
        <f t="shared" si="6"/>
        <v>0</v>
      </c>
      <c r="K58" s="140">
        <f t="shared" si="6"/>
        <v>0</v>
      </c>
      <c r="L58" s="140">
        <f t="shared" si="6"/>
        <v>0</v>
      </c>
      <c r="M58" s="140">
        <f t="shared" si="6"/>
        <v>0</v>
      </c>
      <c r="N58" s="140">
        <f t="shared" si="6"/>
        <v>0</v>
      </c>
      <c r="O58" s="140">
        <f t="shared" si="6"/>
        <v>0</v>
      </c>
      <c r="P58" s="140">
        <f t="shared" si="6"/>
        <v>0</v>
      </c>
      <c r="Q58" s="140">
        <f t="shared" si="6"/>
        <v>0</v>
      </c>
      <c r="R58" s="140">
        <f t="shared" si="6"/>
        <v>0</v>
      </c>
      <c r="S58" s="140">
        <f t="shared" si="6"/>
        <v>0</v>
      </c>
      <c r="T58" s="140">
        <f t="shared" si="6"/>
        <v>0</v>
      </c>
      <c r="U58" s="123">
        <f>SUM(I58:T58)</f>
        <v>0</v>
      </c>
    </row>
    <row r="59" spans="3:21" x14ac:dyDescent="0.25">
      <c r="C59" s="446" t="s">
        <v>357</v>
      </c>
      <c r="D59" s="447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18"/>
    </row>
    <row r="60" spans="3:21" x14ac:dyDescent="0.25">
      <c r="C60" s="95"/>
      <c r="D60" s="100" t="s">
        <v>685</v>
      </c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18"/>
    </row>
    <row r="61" spans="3:21" x14ac:dyDescent="0.25">
      <c r="C61" s="95"/>
      <c r="D61" s="100" t="s">
        <v>686</v>
      </c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18"/>
    </row>
    <row r="62" spans="3:21" x14ac:dyDescent="0.25">
      <c r="C62" s="18"/>
      <c r="D62" s="100" t="s">
        <v>687</v>
      </c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18"/>
    </row>
    <row r="63" spans="3:21" x14ac:dyDescent="0.25">
      <c r="C63" s="18"/>
      <c r="D63" s="18" t="s">
        <v>688</v>
      </c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18"/>
    </row>
    <row r="64" spans="3:21" x14ac:dyDescent="0.25">
      <c r="C64" s="449" t="s">
        <v>356</v>
      </c>
      <c r="D64" s="450"/>
      <c r="E64" s="140">
        <f>SUM(E60:E63)</f>
        <v>0</v>
      </c>
      <c r="F64" s="140">
        <f t="shared" ref="F64:T64" si="7">SUM(F60:F63)</f>
        <v>0</v>
      </c>
      <c r="G64" s="140">
        <f t="shared" si="7"/>
        <v>0</v>
      </c>
      <c r="H64" s="140">
        <f t="shared" si="7"/>
        <v>0</v>
      </c>
      <c r="I64" s="140">
        <f t="shared" si="7"/>
        <v>0</v>
      </c>
      <c r="J64" s="140">
        <f t="shared" si="7"/>
        <v>0</v>
      </c>
      <c r="K64" s="140">
        <f t="shared" si="7"/>
        <v>0</v>
      </c>
      <c r="L64" s="140">
        <f t="shared" si="7"/>
        <v>0</v>
      </c>
      <c r="M64" s="140">
        <f t="shared" si="7"/>
        <v>0</v>
      </c>
      <c r="N64" s="140">
        <f t="shared" si="7"/>
        <v>0</v>
      </c>
      <c r="O64" s="140">
        <f t="shared" si="7"/>
        <v>0</v>
      </c>
      <c r="P64" s="140">
        <f t="shared" si="7"/>
        <v>0</v>
      </c>
      <c r="Q64" s="140">
        <f t="shared" si="7"/>
        <v>0</v>
      </c>
      <c r="R64" s="140">
        <f t="shared" si="7"/>
        <v>0</v>
      </c>
      <c r="S64" s="140">
        <f t="shared" si="7"/>
        <v>0</v>
      </c>
      <c r="T64" s="140">
        <f t="shared" si="7"/>
        <v>0</v>
      </c>
      <c r="U64" s="123">
        <f>SUM(I64:T64)</f>
        <v>0</v>
      </c>
    </row>
    <row r="65" spans="3:21" x14ac:dyDescent="0.25">
      <c r="C65" s="446" t="s">
        <v>361</v>
      </c>
      <c r="D65" s="447"/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18"/>
    </row>
    <row r="66" spans="3:21" x14ac:dyDescent="0.25">
      <c r="C66" s="95"/>
      <c r="D66" s="100" t="s">
        <v>690</v>
      </c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18"/>
    </row>
    <row r="67" spans="3:21" x14ac:dyDescent="0.25">
      <c r="C67" s="95"/>
      <c r="D67" s="100" t="s">
        <v>691</v>
      </c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18"/>
    </row>
    <row r="68" spans="3:21" x14ac:dyDescent="0.25">
      <c r="C68" s="95"/>
      <c r="D68" s="100" t="s">
        <v>692</v>
      </c>
      <c r="E68" s="82"/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2"/>
      <c r="R68" s="82"/>
      <c r="S68" s="82"/>
      <c r="T68" s="82"/>
      <c r="U68" s="18"/>
    </row>
    <row r="69" spans="3:21" x14ac:dyDescent="0.25">
      <c r="C69" s="95"/>
      <c r="D69" s="100" t="s">
        <v>693</v>
      </c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U69" s="18"/>
    </row>
    <row r="70" spans="3:21" x14ac:dyDescent="0.25">
      <c r="C70" s="95"/>
      <c r="D70" s="100" t="s">
        <v>694</v>
      </c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U70" s="18"/>
    </row>
    <row r="71" spans="3:21" x14ac:dyDescent="0.25">
      <c r="C71" s="95"/>
      <c r="D71" s="100" t="s">
        <v>663</v>
      </c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  <c r="R71" s="82"/>
      <c r="S71" s="82"/>
      <c r="T71" s="82"/>
      <c r="U71" s="18"/>
    </row>
    <row r="72" spans="3:21" x14ac:dyDescent="0.25">
      <c r="C72" s="158" t="s">
        <v>707</v>
      </c>
      <c r="D72" s="100" t="s">
        <v>695</v>
      </c>
      <c r="E72" s="82"/>
      <c r="F72" s="82"/>
      <c r="G72" s="82"/>
      <c r="H72" s="82"/>
      <c r="I72" s="82"/>
      <c r="J72" s="82"/>
      <c r="K72" s="82"/>
      <c r="L72" s="82"/>
      <c r="M72" s="82"/>
      <c r="N72" s="82"/>
      <c r="O72" s="82"/>
      <c r="P72" s="82"/>
      <c r="Q72" s="82"/>
      <c r="R72" s="82"/>
      <c r="S72" s="82"/>
      <c r="T72" s="82"/>
      <c r="U72" s="18"/>
    </row>
    <row r="73" spans="3:21" x14ac:dyDescent="0.25">
      <c r="C73" s="158" t="s">
        <v>707</v>
      </c>
      <c r="D73" s="100" t="s">
        <v>696</v>
      </c>
      <c r="E73" s="82"/>
      <c r="F73" s="82"/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/>
      <c r="R73" s="82"/>
      <c r="S73" s="82"/>
      <c r="T73" s="82"/>
      <c r="U73" s="18"/>
    </row>
    <row r="74" spans="3:21" x14ac:dyDescent="0.25">
      <c r="C74" s="158" t="s">
        <v>707</v>
      </c>
      <c r="D74" s="100" t="s">
        <v>697</v>
      </c>
      <c r="E74" s="82"/>
      <c r="F74" s="82"/>
      <c r="G74" s="82"/>
      <c r="H74" s="82"/>
      <c r="I74" s="82"/>
      <c r="J74" s="82"/>
      <c r="K74" s="82"/>
      <c r="L74" s="82"/>
      <c r="M74" s="82"/>
      <c r="N74" s="82"/>
      <c r="O74" s="82"/>
      <c r="P74" s="82"/>
      <c r="Q74" s="82"/>
      <c r="R74" s="82"/>
      <c r="S74" s="82"/>
      <c r="T74" s="82"/>
      <c r="U74" s="18"/>
    </row>
    <row r="75" spans="3:21" x14ac:dyDescent="0.25">
      <c r="C75" s="158" t="s">
        <v>707</v>
      </c>
      <c r="D75" s="100" t="s">
        <v>698</v>
      </c>
      <c r="E75" s="82"/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/>
      <c r="R75" s="82"/>
      <c r="S75" s="82"/>
      <c r="T75" s="82"/>
      <c r="U75" s="18"/>
    </row>
    <row r="76" spans="3:21" x14ac:dyDescent="0.25">
      <c r="C76" s="158" t="s">
        <v>707</v>
      </c>
      <c r="D76" s="100" t="s">
        <v>699</v>
      </c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82"/>
      <c r="U76" s="18"/>
    </row>
    <row r="77" spans="3:21" x14ac:dyDescent="0.25">
      <c r="C77" s="158" t="s">
        <v>707</v>
      </c>
      <c r="D77" s="100" t="s">
        <v>700</v>
      </c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82"/>
      <c r="T77" s="82"/>
      <c r="U77" s="18"/>
    </row>
    <row r="78" spans="3:21" x14ac:dyDescent="0.25">
      <c r="C78" s="158" t="s">
        <v>707</v>
      </c>
      <c r="D78" s="18" t="s">
        <v>701</v>
      </c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82"/>
      <c r="U78" s="18"/>
    </row>
    <row r="79" spans="3:21" x14ac:dyDescent="0.25">
      <c r="C79" s="158" t="s">
        <v>707</v>
      </c>
      <c r="D79" s="18" t="s">
        <v>702</v>
      </c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18"/>
    </row>
    <row r="80" spans="3:21" x14ac:dyDescent="0.25">
      <c r="C80" s="449" t="s">
        <v>359</v>
      </c>
      <c r="D80" s="450"/>
      <c r="E80" s="140">
        <f>SUM(E66:E79)</f>
        <v>0</v>
      </c>
      <c r="F80" s="140">
        <f t="shared" ref="F80:T80" si="8">SUM(F66:F79)</f>
        <v>0</v>
      </c>
      <c r="G80" s="140">
        <f t="shared" si="8"/>
        <v>0</v>
      </c>
      <c r="H80" s="140">
        <f t="shared" si="8"/>
        <v>0</v>
      </c>
      <c r="I80" s="140">
        <f t="shared" si="8"/>
        <v>0</v>
      </c>
      <c r="J80" s="140">
        <f t="shared" si="8"/>
        <v>0</v>
      </c>
      <c r="K80" s="140">
        <f t="shared" si="8"/>
        <v>0</v>
      </c>
      <c r="L80" s="140">
        <f t="shared" si="8"/>
        <v>0</v>
      </c>
      <c r="M80" s="140">
        <f t="shared" si="8"/>
        <v>0</v>
      </c>
      <c r="N80" s="140">
        <f t="shared" si="8"/>
        <v>0</v>
      </c>
      <c r="O80" s="140">
        <f t="shared" si="8"/>
        <v>0</v>
      </c>
      <c r="P80" s="140">
        <f t="shared" si="8"/>
        <v>0</v>
      </c>
      <c r="Q80" s="140">
        <f t="shared" si="8"/>
        <v>0</v>
      </c>
      <c r="R80" s="140">
        <f t="shared" si="8"/>
        <v>0</v>
      </c>
      <c r="S80" s="140">
        <f t="shared" si="8"/>
        <v>0</v>
      </c>
      <c r="T80" s="140">
        <f t="shared" si="8"/>
        <v>0</v>
      </c>
      <c r="U80" s="123">
        <f>SUM(I80:T80)</f>
        <v>0</v>
      </c>
    </row>
    <row r="81" spans="3:21" x14ac:dyDescent="0.25">
      <c r="C81" s="446" t="s">
        <v>360</v>
      </c>
      <c r="D81" s="447"/>
      <c r="E81" s="82"/>
      <c r="F81" s="82"/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/>
      <c r="R81" s="82"/>
      <c r="S81" s="82"/>
      <c r="T81" s="82"/>
      <c r="U81" s="18"/>
    </row>
    <row r="82" spans="3:21" x14ac:dyDescent="0.25">
      <c r="C82" s="18"/>
      <c r="D82" s="159" t="s">
        <v>689</v>
      </c>
      <c r="E82" s="82"/>
      <c r="F82" s="82"/>
      <c r="G82" s="82"/>
      <c r="H82" s="82"/>
      <c r="I82" s="82"/>
      <c r="J82" s="82"/>
      <c r="K82" s="82"/>
      <c r="L82" s="82"/>
      <c r="M82" s="82"/>
      <c r="N82" s="82"/>
      <c r="O82" s="82"/>
      <c r="P82" s="82"/>
      <c r="Q82" s="82"/>
      <c r="R82" s="82"/>
      <c r="S82" s="82"/>
      <c r="T82" s="82"/>
      <c r="U82" s="18"/>
    </row>
    <row r="83" spans="3:21" x14ac:dyDescent="0.25">
      <c r="C83" s="18"/>
      <c r="D83" s="18"/>
      <c r="E83" s="82"/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82"/>
      <c r="R83" s="82"/>
      <c r="S83" s="82"/>
      <c r="T83" s="82"/>
      <c r="U83" s="18"/>
    </row>
    <row r="84" spans="3:21" x14ac:dyDescent="0.25">
      <c r="C84" s="449" t="s">
        <v>362</v>
      </c>
      <c r="D84" s="450"/>
      <c r="E84" s="140">
        <f>SUM(E82:E83)</f>
        <v>0</v>
      </c>
      <c r="F84" s="140">
        <f t="shared" ref="F84:T84" si="9">SUM(F82:F83)</f>
        <v>0</v>
      </c>
      <c r="G84" s="140">
        <f t="shared" si="9"/>
        <v>0</v>
      </c>
      <c r="H84" s="140">
        <f t="shared" si="9"/>
        <v>0</v>
      </c>
      <c r="I84" s="140">
        <f t="shared" si="9"/>
        <v>0</v>
      </c>
      <c r="J84" s="140">
        <f t="shared" si="9"/>
        <v>0</v>
      </c>
      <c r="K84" s="140">
        <f t="shared" si="9"/>
        <v>0</v>
      </c>
      <c r="L84" s="140">
        <f t="shared" si="9"/>
        <v>0</v>
      </c>
      <c r="M84" s="140">
        <f t="shared" si="9"/>
        <v>0</v>
      </c>
      <c r="N84" s="140">
        <f t="shared" si="9"/>
        <v>0</v>
      </c>
      <c r="O84" s="140">
        <f t="shared" si="9"/>
        <v>0</v>
      </c>
      <c r="P84" s="140">
        <f t="shared" si="9"/>
        <v>0</v>
      </c>
      <c r="Q84" s="140">
        <f t="shared" si="9"/>
        <v>0</v>
      </c>
      <c r="R84" s="140">
        <f t="shared" si="9"/>
        <v>0</v>
      </c>
      <c r="S84" s="140">
        <f t="shared" si="9"/>
        <v>0</v>
      </c>
      <c r="T84" s="140">
        <f t="shared" si="9"/>
        <v>0</v>
      </c>
      <c r="U84" s="123">
        <f>SUM(I84:T84)</f>
        <v>0</v>
      </c>
    </row>
    <row r="85" spans="3:21" x14ac:dyDescent="0.25">
      <c r="C85" s="446" t="s">
        <v>363</v>
      </c>
      <c r="D85" s="447"/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  <c r="R85" s="82"/>
      <c r="S85" s="82"/>
      <c r="T85" s="82"/>
      <c r="U85" s="18"/>
    </row>
    <row r="86" spans="3:21" x14ac:dyDescent="0.25">
      <c r="C86" s="18" t="s">
        <v>365</v>
      </c>
      <c r="D86" s="18" t="s">
        <v>366</v>
      </c>
      <c r="E86" s="82"/>
      <c r="F86" s="82"/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/>
      <c r="R86" s="82"/>
      <c r="S86" s="82"/>
      <c r="T86" s="82"/>
      <c r="U86" s="18"/>
    </row>
    <row r="87" spans="3:21" x14ac:dyDescent="0.25">
      <c r="C87" s="18" t="s">
        <v>365</v>
      </c>
      <c r="D87" s="18" t="s">
        <v>367</v>
      </c>
      <c r="E87" s="82"/>
      <c r="F87" s="82"/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18"/>
    </row>
    <row r="88" spans="3:21" x14ac:dyDescent="0.25">
      <c r="C88" s="449" t="s">
        <v>364</v>
      </c>
      <c r="D88" s="450"/>
      <c r="E88" s="140">
        <f>E86-E87</f>
        <v>0</v>
      </c>
      <c r="F88" s="140">
        <f t="shared" ref="F88:T88" si="10">F86-F87</f>
        <v>0</v>
      </c>
      <c r="G88" s="140">
        <f t="shared" si="10"/>
        <v>0</v>
      </c>
      <c r="H88" s="140">
        <f t="shared" si="10"/>
        <v>0</v>
      </c>
      <c r="I88" s="140">
        <f t="shared" si="10"/>
        <v>0</v>
      </c>
      <c r="J88" s="140">
        <f t="shared" si="10"/>
        <v>0</v>
      </c>
      <c r="K88" s="140">
        <f t="shared" si="10"/>
        <v>0</v>
      </c>
      <c r="L88" s="140">
        <f t="shared" si="10"/>
        <v>0</v>
      </c>
      <c r="M88" s="140">
        <f t="shared" si="10"/>
        <v>0</v>
      </c>
      <c r="N88" s="140">
        <f t="shared" si="10"/>
        <v>0</v>
      </c>
      <c r="O88" s="140">
        <f t="shared" si="10"/>
        <v>0</v>
      </c>
      <c r="P88" s="140">
        <f t="shared" si="10"/>
        <v>0</v>
      </c>
      <c r="Q88" s="140">
        <f t="shared" si="10"/>
        <v>0</v>
      </c>
      <c r="R88" s="140">
        <f t="shared" si="10"/>
        <v>0</v>
      </c>
      <c r="S88" s="140">
        <f t="shared" si="10"/>
        <v>0</v>
      </c>
      <c r="T88" s="140">
        <f t="shared" si="10"/>
        <v>0</v>
      </c>
      <c r="U88" s="123">
        <f>U86-U87</f>
        <v>0</v>
      </c>
    </row>
    <row r="89" spans="3:21" x14ac:dyDescent="0.25">
      <c r="C89" s="449" t="s">
        <v>261</v>
      </c>
      <c r="D89" s="450"/>
      <c r="E89" s="140">
        <f>E88+E84+E80+E64+E58+E54+E29</f>
        <v>0</v>
      </c>
      <c r="F89" s="140">
        <f t="shared" ref="F89:T89" si="11">F88+F84+F80+F64+F58+F54+F29</f>
        <v>0</v>
      </c>
      <c r="G89" s="140">
        <f t="shared" si="11"/>
        <v>0</v>
      </c>
      <c r="H89" s="140">
        <f t="shared" si="11"/>
        <v>0</v>
      </c>
      <c r="I89" s="140">
        <f t="shared" si="11"/>
        <v>0</v>
      </c>
      <c r="J89" s="140">
        <f t="shared" si="11"/>
        <v>0</v>
      </c>
      <c r="K89" s="140">
        <f t="shared" si="11"/>
        <v>0</v>
      </c>
      <c r="L89" s="140">
        <f t="shared" si="11"/>
        <v>0</v>
      </c>
      <c r="M89" s="140">
        <f t="shared" si="11"/>
        <v>0</v>
      </c>
      <c r="N89" s="140">
        <f t="shared" si="11"/>
        <v>0</v>
      </c>
      <c r="O89" s="140">
        <f t="shared" si="11"/>
        <v>0</v>
      </c>
      <c r="P89" s="140">
        <f t="shared" si="11"/>
        <v>0</v>
      </c>
      <c r="Q89" s="140">
        <f t="shared" si="11"/>
        <v>0</v>
      </c>
      <c r="R89" s="140">
        <f t="shared" si="11"/>
        <v>0</v>
      </c>
      <c r="S89" s="140">
        <f t="shared" si="11"/>
        <v>0</v>
      </c>
      <c r="T89" s="140">
        <f t="shared" si="11"/>
        <v>0</v>
      </c>
      <c r="U89" s="123">
        <f>U29+U54+U58+U64+U80+U84+U88</f>
        <v>0</v>
      </c>
    </row>
    <row r="91" spans="3:21" x14ac:dyDescent="0.25">
      <c r="D91" s="24"/>
      <c r="E91" s="24"/>
      <c r="F91" s="24"/>
      <c r="G91" s="24"/>
      <c r="H91" s="24"/>
      <c r="I91" s="24"/>
    </row>
    <row r="92" spans="3:21" x14ac:dyDescent="0.25">
      <c r="D92" s="26"/>
      <c r="E92" s="26"/>
      <c r="F92" s="26"/>
      <c r="G92" s="26"/>
      <c r="H92" s="26"/>
      <c r="I92" s="26"/>
    </row>
    <row r="93" spans="3:21" x14ac:dyDescent="0.25">
      <c r="E93" s="26"/>
      <c r="F93" s="26"/>
      <c r="G93" s="26"/>
      <c r="H93" s="26"/>
      <c r="I93" s="26"/>
    </row>
    <row r="94" spans="3:21" x14ac:dyDescent="0.25">
      <c r="E94" s="26"/>
      <c r="F94" s="26"/>
      <c r="G94" s="26"/>
      <c r="H94" s="26"/>
      <c r="I94" s="26"/>
    </row>
  </sheetData>
  <mergeCells count="30">
    <mergeCell ref="C46:D46"/>
    <mergeCell ref="C47:D47"/>
    <mergeCell ref="C89:D89"/>
    <mergeCell ref="C54:D54"/>
    <mergeCell ref="C55:D55"/>
    <mergeCell ref="C58:D58"/>
    <mergeCell ref="C59:D59"/>
    <mergeCell ref="C64:D64"/>
    <mergeCell ref="C65:D65"/>
    <mergeCell ref="C80:D80"/>
    <mergeCell ref="C81:D81"/>
    <mergeCell ref="C84:D84"/>
    <mergeCell ref="C85:D85"/>
    <mergeCell ref="C88:D88"/>
    <mergeCell ref="C53:D53"/>
    <mergeCell ref="E5:E7"/>
    <mergeCell ref="F5:F7"/>
    <mergeCell ref="I5:U5"/>
    <mergeCell ref="C8:D8"/>
    <mergeCell ref="C9:D9"/>
    <mergeCell ref="G5:G7"/>
    <mergeCell ref="H5:H7"/>
    <mergeCell ref="C29:D29"/>
    <mergeCell ref="C30:D30"/>
    <mergeCell ref="C31:D31"/>
    <mergeCell ref="C28:D28"/>
    <mergeCell ref="C5:C7"/>
    <mergeCell ref="D5:D7"/>
    <mergeCell ref="C19:D19"/>
    <mergeCell ref="C20:D2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Q67"/>
  <sheetViews>
    <sheetView showGridLines="0" topLeftCell="A3" zoomScale="57" zoomScaleNormal="90" workbookViewId="0">
      <selection activeCell="E13" sqref="E13"/>
    </sheetView>
  </sheetViews>
  <sheetFormatPr defaultColWidth="9.33203125" defaultRowHeight="13.8" x14ac:dyDescent="0.25"/>
  <cols>
    <col min="1" max="1" width="3.6640625" style="5" customWidth="1"/>
    <col min="2" max="2" width="6.33203125" style="5" customWidth="1"/>
    <col min="3" max="3" width="39.44140625" style="5" customWidth="1"/>
    <col min="4" max="4" width="14.33203125" style="5" bestFit="1" customWidth="1"/>
    <col min="5" max="5" width="14.6640625" style="5" customWidth="1"/>
    <col min="6" max="6" width="14" style="5" bestFit="1" customWidth="1"/>
    <col min="7" max="7" width="14.33203125" style="5" customWidth="1"/>
    <col min="8" max="8" width="15.5546875" style="5" customWidth="1"/>
    <col min="9" max="11" width="15.6640625" style="5" customWidth="1"/>
    <col min="12" max="12" width="14.6640625" style="5" bestFit="1" customWidth="1"/>
    <col min="13" max="16" width="14.6640625" style="5" customWidth="1"/>
    <col min="17" max="17" width="15.6640625" style="5" customWidth="1"/>
    <col min="18" max="16384" width="9.33203125" style="5"/>
  </cols>
  <sheetData>
    <row r="2" spans="2:17" x14ac:dyDescent="0.25">
      <c r="C2" s="4"/>
      <c r="D2" s="4"/>
      <c r="E2" s="4"/>
      <c r="F2" s="4"/>
      <c r="G2" s="4"/>
      <c r="H2" s="4"/>
      <c r="I2" s="25" t="s">
        <v>240</v>
      </c>
      <c r="J2" s="4"/>
      <c r="K2" s="4"/>
      <c r="L2" s="4"/>
      <c r="M2" s="4"/>
      <c r="N2" s="4"/>
      <c r="O2" s="4"/>
      <c r="P2" s="4"/>
      <c r="Q2" s="4"/>
    </row>
    <row r="3" spans="2:17" s="3" customFormat="1" x14ac:dyDescent="0.25">
      <c r="C3" s="4"/>
      <c r="D3" s="4"/>
      <c r="E3" s="4"/>
      <c r="F3" s="4"/>
      <c r="G3" s="4"/>
      <c r="H3" s="4"/>
      <c r="I3" s="27" t="s">
        <v>297</v>
      </c>
      <c r="J3" s="4"/>
      <c r="K3" s="4"/>
      <c r="L3" s="4"/>
      <c r="M3" s="4"/>
      <c r="N3" s="4"/>
      <c r="O3" s="4"/>
      <c r="P3" s="4"/>
      <c r="Q3" s="4"/>
    </row>
    <row r="4" spans="2:17" x14ac:dyDescent="0.25">
      <c r="B4" s="25" t="s">
        <v>290</v>
      </c>
      <c r="C4" s="28" t="s">
        <v>610</v>
      </c>
    </row>
    <row r="5" spans="2:17" ht="9" customHeight="1" x14ac:dyDescent="0.25">
      <c r="Q5" s="17" t="s">
        <v>4</v>
      </c>
    </row>
    <row r="6" spans="2:17" ht="12.75" customHeight="1" x14ac:dyDescent="0.25">
      <c r="B6" s="413" t="s">
        <v>140</v>
      </c>
      <c r="C6" s="416" t="s">
        <v>18</v>
      </c>
      <c r="D6" s="416" t="s">
        <v>1</v>
      </c>
      <c r="E6" s="418" t="s">
        <v>160</v>
      </c>
      <c r="F6" s="419"/>
      <c r="G6" s="420"/>
      <c r="H6" s="418" t="s">
        <v>641</v>
      </c>
      <c r="I6" s="419"/>
      <c r="J6" s="419"/>
      <c r="K6" s="419"/>
      <c r="L6" s="421" t="s">
        <v>153</v>
      </c>
      <c r="M6" s="421"/>
      <c r="N6" s="421"/>
      <c r="O6" s="421"/>
      <c r="P6" s="421"/>
      <c r="Q6" s="411" t="s">
        <v>11</v>
      </c>
    </row>
    <row r="7" spans="2:17" ht="30" customHeight="1" x14ac:dyDescent="0.25">
      <c r="B7" s="414"/>
      <c r="C7" s="416"/>
      <c r="D7" s="416"/>
      <c r="E7" s="253" t="s">
        <v>224</v>
      </c>
      <c r="F7" s="253" t="s">
        <v>161</v>
      </c>
      <c r="G7" s="253" t="s">
        <v>141</v>
      </c>
      <c r="H7" s="253" t="s">
        <v>224</v>
      </c>
      <c r="I7" s="253" t="s">
        <v>163</v>
      </c>
      <c r="J7" s="253" t="s">
        <v>164</v>
      </c>
      <c r="K7" s="253" t="s">
        <v>165</v>
      </c>
      <c r="L7" s="253" t="s">
        <v>154</v>
      </c>
      <c r="M7" s="253" t="s">
        <v>155</v>
      </c>
      <c r="N7" s="253" t="s">
        <v>156</v>
      </c>
      <c r="O7" s="253" t="s">
        <v>157</v>
      </c>
      <c r="P7" s="253" t="s">
        <v>158</v>
      </c>
      <c r="Q7" s="411"/>
    </row>
    <row r="8" spans="2:17" x14ac:dyDescent="0.25">
      <c r="B8" s="415"/>
      <c r="C8" s="417"/>
      <c r="D8" s="417"/>
      <c r="E8" s="253" t="s">
        <v>10</v>
      </c>
      <c r="F8" s="253" t="s">
        <v>12</v>
      </c>
      <c r="G8" s="253" t="s">
        <v>162</v>
      </c>
      <c r="H8" s="253" t="s">
        <v>10</v>
      </c>
      <c r="I8" s="253" t="s">
        <v>3</v>
      </c>
      <c r="J8" s="253" t="s">
        <v>5</v>
      </c>
      <c r="K8" s="253" t="s">
        <v>5</v>
      </c>
      <c r="L8" s="253" t="s">
        <v>8</v>
      </c>
      <c r="M8" s="253" t="s">
        <v>8</v>
      </c>
      <c r="N8" s="253" t="s">
        <v>8</v>
      </c>
      <c r="O8" s="253" t="s">
        <v>8</v>
      </c>
      <c r="P8" s="253" t="s">
        <v>8</v>
      </c>
      <c r="Q8" s="412"/>
    </row>
    <row r="9" spans="2:17" hidden="1" x14ac:dyDescent="0.25">
      <c r="B9" s="85">
        <v>1</v>
      </c>
      <c r="C9" s="2" t="s">
        <v>292</v>
      </c>
      <c r="D9" s="9" t="s">
        <v>390</v>
      </c>
      <c r="E9" s="156">
        <f>E51</f>
        <v>0</v>
      </c>
      <c r="F9" s="156">
        <f t="shared" ref="F9:P12" si="0">F51</f>
        <v>0</v>
      </c>
      <c r="G9" s="156">
        <f>F9</f>
        <v>0</v>
      </c>
      <c r="H9" s="156">
        <f t="shared" si="0"/>
        <v>0</v>
      </c>
      <c r="I9" s="156">
        <f t="shared" si="0"/>
        <v>0</v>
      </c>
      <c r="J9" s="156">
        <f t="shared" si="0"/>
        <v>0</v>
      </c>
      <c r="K9" s="156">
        <f t="shared" si="0"/>
        <v>0</v>
      </c>
      <c r="L9" s="156">
        <f t="shared" si="0"/>
        <v>0</v>
      </c>
      <c r="M9" s="156">
        <f t="shared" si="0"/>
        <v>0</v>
      </c>
      <c r="N9" s="156">
        <f t="shared" si="0"/>
        <v>0</v>
      </c>
      <c r="O9" s="156">
        <f t="shared" si="0"/>
        <v>0</v>
      </c>
      <c r="P9" s="156">
        <f t="shared" si="0"/>
        <v>0</v>
      </c>
      <c r="Q9" s="2"/>
    </row>
    <row r="10" spans="2:17" hidden="1" x14ac:dyDescent="0.25">
      <c r="B10" s="85">
        <f>B9+1</f>
        <v>2</v>
      </c>
      <c r="C10" s="2" t="s">
        <v>293</v>
      </c>
      <c r="D10" s="9" t="s">
        <v>392</v>
      </c>
      <c r="E10" s="156">
        <f>E52</f>
        <v>0</v>
      </c>
      <c r="F10" s="156">
        <f t="shared" si="0"/>
        <v>0</v>
      </c>
      <c r="G10" s="156">
        <f t="shared" ref="G10:G18" si="1">F10</f>
        <v>0</v>
      </c>
      <c r="H10" s="156">
        <f t="shared" si="0"/>
        <v>0</v>
      </c>
      <c r="I10" s="156">
        <f t="shared" si="0"/>
        <v>0</v>
      </c>
      <c r="J10" s="156">
        <f t="shared" si="0"/>
        <v>0</v>
      </c>
      <c r="K10" s="156">
        <f t="shared" si="0"/>
        <v>0</v>
      </c>
      <c r="L10" s="156">
        <f t="shared" si="0"/>
        <v>0</v>
      </c>
      <c r="M10" s="156">
        <f t="shared" si="0"/>
        <v>0</v>
      </c>
      <c r="N10" s="156">
        <f t="shared" si="0"/>
        <v>0</v>
      </c>
      <c r="O10" s="156">
        <f t="shared" si="0"/>
        <v>0</v>
      </c>
      <c r="P10" s="156">
        <f t="shared" si="0"/>
        <v>0</v>
      </c>
      <c r="Q10" s="2"/>
    </row>
    <row r="11" spans="2:17" hidden="1" x14ac:dyDescent="0.25">
      <c r="B11" s="85">
        <f>B10+1</f>
        <v>3</v>
      </c>
      <c r="C11" s="2" t="s">
        <v>294</v>
      </c>
      <c r="D11" s="9" t="s">
        <v>392</v>
      </c>
      <c r="E11" s="156">
        <f>E53</f>
        <v>0</v>
      </c>
      <c r="F11" s="156">
        <f t="shared" si="0"/>
        <v>0</v>
      </c>
      <c r="G11" s="156">
        <f t="shared" si="1"/>
        <v>0</v>
      </c>
      <c r="H11" s="156">
        <f t="shared" si="0"/>
        <v>0</v>
      </c>
      <c r="I11" s="156">
        <f t="shared" si="0"/>
        <v>0</v>
      </c>
      <c r="J11" s="156">
        <f t="shared" si="0"/>
        <v>0</v>
      </c>
      <c r="K11" s="156">
        <f t="shared" si="0"/>
        <v>0</v>
      </c>
      <c r="L11" s="156">
        <f t="shared" si="0"/>
        <v>0</v>
      </c>
      <c r="M11" s="156">
        <f t="shared" si="0"/>
        <v>0</v>
      </c>
      <c r="N11" s="156">
        <f t="shared" si="0"/>
        <v>0</v>
      </c>
      <c r="O11" s="156">
        <f t="shared" si="0"/>
        <v>0</v>
      </c>
      <c r="P11" s="156">
        <f t="shared" si="0"/>
        <v>0</v>
      </c>
      <c r="Q11" s="2"/>
    </row>
    <row r="12" spans="2:17" hidden="1" x14ac:dyDescent="0.25">
      <c r="B12" s="85">
        <f>B11+1</f>
        <v>4</v>
      </c>
      <c r="C12" s="2" t="s">
        <v>295</v>
      </c>
      <c r="D12" s="9" t="s">
        <v>392</v>
      </c>
      <c r="E12" s="156">
        <f>E54</f>
        <v>0</v>
      </c>
      <c r="F12" s="156">
        <f t="shared" si="0"/>
        <v>0</v>
      </c>
      <c r="G12" s="156">
        <f t="shared" si="1"/>
        <v>0</v>
      </c>
      <c r="H12" s="156">
        <f t="shared" si="0"/>
        <v>0</v>
      </c>
      <c r="I12" s="156">
        <f t="shared" si="0"/>
        <v>0</v>
      </c>
      <c r="J12" s="156">
        <f t="shared" si="0"/>
        <v>0</v>
      </c>
      <c r="K12" s="156">
        <f t="shared" si="0"/>
        <v>0</v>
      </c>
      <c r="L12" s="156">
        <f t="shared" si="0"/>
        <v>0</v>
      </c>
      <c r="M12" s="156">
        <f t="shared" si="0"/>
        <v>0</v>
      </c>
      <c r="N12" s="156">
        <f t="shared" si="0"/>
        <v>0</v>
      </c>
      <c r="O12" s="156">
        <f t="shared" si="0"/>
        <v>0</v>
      </c>
      <c r="P12" s="156">
        <f t="shared" si="0"/>
        <v>0</v>
      </c>
      <c r="Q12" s="2"/>
    </row>
    <row r="13" spans="2:17" x14ac:dyDescent="0.25">
      <c r="B13" s="85">
        <f>B12+1</f>
        <v>5</v>
      </c>
      <c r="C13" s="2" t="s">
        <v>30</v>
      </c>
      <c r="D13" s="9" t="s">
        <v>393</v>
      </c>
      <c r="E13" s="156">
        <f>E33+E55</f>
        <v>5064.59375</v>
      </c>
      <c r="F13" s="156">
        <f t="shared" ref="F13:K16" si="2">F33+F55</f>
        <v>6125.7105255100005</v>
      </c>
      <c r="G13" s="156">
        <f t="shared" si="1"/>
        <v>6125.7105255100005</v>
      </c>
      <c r="H13" s="156">
        <f t="shared" si="2"/>
        <v>6125.7080078125</v>
      </c>
      <c r="I13" s="156">
        <f t="shared" si="2"/>
        <v>0</v>
      </c>
      <c r="J13" s="156">
        <f t="shared" si="2"/>
        <v>0</v>
      </c>
      <c r="K13" s="255">
        <f t="shared" si="2"/>
        <v>5575.3689999999997</v>
      </c>
      <c r="L13" s="256">
        <f>'[4]Dist ARR'!H5</f>
        <v>3603.8583151204007</v>
      </c>
      <c r="M13" s="256">
        <f>'[4]Dist ARR'!I5</f>
        <v>3822.6308115449069</v>
      </c>
      <c r="N13" s="256">
        <f>'[4]Dist ARR'!J5</f>
        <v>4747.5483202602436</v>
      </c>
      <c r="O13" s="256">
        <f>'[4]Dist ARR'!K5</f>
        <v>5097.5908865709052</v>
      </c>
      <c r="P13" s="256">
        <f>'[4]Dist ARR'!L5</f>
        <v>5475.1143008088748</v>
      </c>
      <c r="Q13" s="2"/>
    </row>
    <row r="14" spans="2:17" x14ac:dyDescent="0.25">
      <c r="B14" s="1">
        <f t="shared" ref="B14:B19" si="3">B13+1</f>
        <v>6</v>
      </c>
      <c r="C14" s="10" t="s">
        <v>123</v>
      </c>
      <c r="D14" s="9" t="s">
        <v>395</v>
      </c>
      <c r="E14" s="156">
        <f>E34+E56</f>
        <v>0</v>
      </c>
      <c r="F14" s="156">
        <f t="shared" si="2"/>
        <v>0</v>
      </c>
      <c r="G14" s="156">
        <f t="shared" si="1"/>
        <v>0</v>
      </c>
      <c r="H14" s="156">
        <f t="shared" si="2"/>
        <v>0</v>
      </c>
      <c r="I14" s="156">
        <f t="shared" si="2"/>
        <v>0</v>
      </c>
      <c r="J14" s="156">
        <f t="shared" si="2"/>
        <v>0</v>
      </c>
      <c r="K14" s="255">
        <f t="shared" si="2"/>
        <v>886.3159059373221</v>
      </c>
      <c r="L14" s="256">
        <f>'[4]Dist ARR'!H6</f>
        <v>784.29406775299378</v>
      </c>
      <c r="M14" s="256">
        <f>'[4]Dist ARR'!I6</f>
        <v>830.80690010636192</v>
      </c>
      <c r="N14" s="256">
        <f>'[4]Dist ARR'!J6</f>
        <v>904.84808896685524</v>
      </c>
      <c r="O14" s="256">
        <f>'[4]Dist ARR'!K6</f>
        <v>1004.0785791909668</v>
      </c>
      <c r="P14" s="256">
        <f>'[4]Dist ARR'!L6</f>
        <v>1126.5975399077574</v>
      </c>
      <c r="Q14" s="2"/>
    </row>
    <row r="15" spans="2:17" x14ac:dyDescent="0.25">
      <c r="B15" s="1">
        <f t="shared" si="3"/>
        <v>7</v>
      </c>
      <c r="C15" s="2" t="s">
        <v>166</v>
      </c>
      <c r="D15" s="8" t="s">
        <v>396</v>
      </c>
      <c r="E15" s="156">
        <f>E35+E57</f>
        <v>0</v>
      </c>
      <c r="F15" s="156">
        <f t="shared" si="2"/>
        <v>0</v>
      </c>
      <c r="G15" s="156">
        <f t="shared" si="1"/>
        <v>0</v>
      </c>
      <c r="H15" s="156">
        <f t="shared" si="2"/>
        <v>0</v>
      </c>
      <c r="I15" s="156">
        <f t="shared" si="2"/>
        <v>0</v>
      </c>
      <c r="J15" s="156">
        <f t="shared" si="2"/>
        <v>0</v>
      </c>
      <c r="K15" s="255">
        <f t="shared" si="2"/>
        <v>0</v>
      </c>
      <c r="L15" s="257">
        <f>'[4]Dist ARR'!H7</f>
        <v>429.08685178924486</v>
      </c>
      <c r="M15" s="257">
        <f>'[4]Dist ARR'!I7</f>
        <v>452.83190237014361</v>
      </c>
      <c r="N15" s="257">
        <f>'[4]Dist ARR'!J7</f>
        <v>516.7156954728348</v>
      </c>
      <c r="O15" s="257">
        <f>'[4]Dist ARR'!K7</f>
        <v>622.51232428019614</v>
      </c>
      <c r="P15" s="257">
        <f>'[4]Dist ARR'!L7</f>
        <v>761.98382904478535</v>
      </c>
      <c r="Q15" s="2"/>
    </row>
    <row r="16" spans="2:17" x14ac:dyDescent="0.25">
      <c r="B16" s="1">
        <f t="shared" si="3"/>
        <v>8</v>
      </c>
      <c r="C16" s="10" t="s">
        <v>31</v>
      </c>
      <c r="D16" s="8" t="s">
        <v>397</v>
      </c>
      <c r="E16" s="156">
        <f>E36+E58</f>
        <v>0</v>
      </c>
      <c r="F16" s="156" t="e">
        <f t="shared" si="2"/>
        <v>#N/A</v>
      </c>
      <c r="G16" s="156" t="e">
        <f t="shared" si="1"/>
        <v>#N/A</v>
      </c>
      <c r="H16" s="156">
        <f t="shared" si="2"/>
        <v>0</v>
      </c>
      <c r="I16" s="156">
        <f t="shared" si="2"/>
        <v>0</v>
      </c>
      <c r="J16" s="156">
        <f t="shared" si="2"/>
        <v>0</v>
      </c>
      <c r="K16" s="255">
        <f t="shared" si="2"/>
        <v>0</v>
      </c>
      <c r="L16" s="256">
        <f>'[4]Dist ARR'!H8</f>
        <v>124.79153448301055</v>
      </c>
      <c r="M16" s="256">
        <f>'[4]Dist ARR'!I8</f>
        <v>135</v>
      </c>
      <c r="N16" s="256">
        <f>'[4]Dist ARR'!J8</f>
        <v>161.7536262634012</v>
      </c>
      <c r="O16" s="256">
        <f>'[4]Dist ARR'!K8</f>
        <v>177.58857523041777</v>
      </c>
      <c r="P16" s="256">
        <f>'[4]Dist ARR'!L8</f>
        <v>195.78059397645555</v>
      </c>
      <c r="Q16" s="2"/>
    </row>
    <row r="17" spans="2:17" x14ac:dyDescent="0.25">
      <c r="B17" s="1">
        <f t="shared" si="3"/>
        <v>9</v>
      </c>
      <c r="C17" s="86" t="s">
        <v>296</v>
      </c>
      <c r="D17" s="8" t="s">
        <v>397</v>
      </c>
      <c r="E17" s="156">
        <f>E59</f>
        <v>0</v>
      </c>
      <c r="F17" s="156">
        <f t="shared" ref="F17:P17" si="4">F59</f>
        <v>0</v>
      </c>
      <c r="G17" s="156">
        <f t="shared" si="1"/>
        <v>0</v>
      </c>
      <c r="H17" s="156">
        <f t="shared" si="4"/>
        <v>0</v>
      </c>
      <c r="I17" s="156">
        <f t="shared" si="4"/>
        <v>0</v>
      </c>
      <c r="J17" s="156">
        <f t="shared" si="4"/>
        <v>0</v>
      </c>
      <c r="K17" s="255">
        <f t="shared" si="4"/>
        <v>0</v>
      </c>
      <c r="L17" s="156">
        <f t="shared" si="4"/>
        <v>0</v>
      </c>
      <c r="M17" s="156">
        <f t="shared" si="4"/>
        <v>0</v>
      </c>
      <c r="N17" s="156">
        <f t="shared" si="4"/>
        <v>0</v>
      </c>
      <c r="O17" s="156">
        <f t="shared" si="4"/>
        <v>0</v>
      </c>
      <c r="P17" s="156">
        <f t="shared" si="4"/>
        <v>0</v>
      </c>
      <c r="Q17" s="2"/>
    </row>
    <row r="18" spans="2:17" x14ac:dyDescent="0.25">
      <c r="B18" s="1">
        <f t="shared" si="3"/>
        <v>10</v>
      </c>
      <c r="C18" s="2" t="s">
        <v>167</v>
      </c>
      <c r="D18" s="8" t="s">
        <v>398</v>
      </c>
      <c r="E18" s="156">
        <f>E37+E60</f>
        <v>0</v>
      </c>
      <c r="F18" s="156">
        <f t="shared" ref="F18:K18" si="5">F37+F60</f>
        <v>0</v>
      </c>
      <c r="G18" s="156">
        <f t="shared" si="1"/>
        <v>0</v>
      </c>
      <c r="H18" s="156">
        <f t="shared" si="5"/>
        <v>0</v>
      </c>
      <c r="I18" s="156">
        <f t="shared" si="5"/>
        <v>0</v>
      </c>
      <c r="J18" s="156">
        <f t="shared" si="5"/>
        <v>0</v>
      </c>
      <c r="K18" s="255">
        <f t="shared" si="5"/>
        <v>0</v>
      </c>
      <c r="L18" s="256">
        <f>'[4]Dist ARR'!H9</f>
        <v>170.21572085517303</v>
      </c>
      <c r="M18" s="256">
        <f>'[4]Dist ARR'!I9</f>
        <v>306.89472631185248</v>
      </c>
      <c r="N18" s="256">
        <f>'[4]Dist ARR'!J9</f>
        <v>337.08065445457106</v>
      </c>
      <c r="O18" s="256">
        <f>'[4]Dist ARR'!K9</f>
        <v>429.68990943280443</v>
      </c>
      <c r="P18" s="256">
        <f>'[4]Dist ARR'!L9</f>
        <v>541.87066403145241</v>
      </c>
      <c r="Q18" s="2"/>
    </row>
    <row r="19" spans="2:17" x14ac:dyDescent="0.25">
      <c r="B19" s="1">
        <f t="shared" si="3"/>
        <v>11</v>
      </c>
      <c r="C19" s="2" t="s">
        <v>216</v>
      </c>
      <c r="D19" s="8"/>
      <c r="E19" s="8"/>
      <c r="F19" s="8"/>
      <c r="G19" s="8"/>
      <c r="H19" s="8"/>
      <c r="I19" s="8"/>
      <c r="J19" s="8"/>
      <c r="K19" s="258"/>
      <c r="L19" s="8"/>
      <c r="M19" s="8"/>
      <c r="N19" s="8"/>
      <c r="O19" s="8"/>
      <c r="P19" s="8"/>
      <c r="Q19" s="2"/>
    </row>
    <row r="20" spans="2:17" x14ac:dyDescent="0.25">
      <c r="B20" s="1">
        <v>11.1</v>
      </c>
      <c r="C20" s="2" t="s">
        <v>298</v>
      </c>
      <c r="D20" s="8" t="s">
        <v>466</v>
      </c>
      <c r="E20" s="156">
        <f>E39+E62</f>
        <v>0</v>
      </c>
      <c r="F20" s="156">
        <f t="shared" ref="F20:K22" si="6">F39+F62</f>
        <v>0</v>
      </c>
      <c r="G20" s="156">
        <f>F20</f>
        <v>0</v>
      </c>
      <c r="H20" s="156">
        <f t="shared" si="6"/>
        <v>0</v>
      </c>
      <c r="I20" s="156">
        <f t="shared" si="6"/>
        <v>0</v>
      </c>
      <c r="J20" s="156">
        <f t="shared" si="6"/>
        <v>0</v>
      </c>
      <c r="K20" s="255">
        <f t="shared" si="6"/>
        <v>0</v>
      </c>
      <c r="L20" s="156">
        <f>'[4]Dist ARR'!H12</f>
        <v>1.21</v>
      </c>
      <c r="M20" s="156">
        <f>'[4]Dist ARR'!I12</f>
        <v>1.19</v>
      </c>
      <c r="N20" s="156">
        <f>'[4]Dist ARR'!J12</f>
        <v>0</v>
      </c>
      <c r="O20" s="156">
        <f>'[4]Dist ARR'!K12</f>
        <v>0</v>
      </c>
      <c r="P20" s="156">
        <f>'[4]Dist ARR'!L12</f>
        <v>0</v>
      </c>
      <c r="Q20" s="2"/>
    </row>
    <row r="21" spans="2:17" x14ac:dyDescent="0.25">
      <c r="B21" s="1">
        <v>11.2</v>
      </c>
      <c r="C21" s="2" t="s">
        <v>122</v>
      </c>
      <c r="D21" s="8" t="s">
        <v>452</v>
      </c>
      <c r="E21" s="156">
        <f>E40+E63</f>
        <v>0</v>
      </c>
      <c r="F21" s="156">
        <f t="shared" si="6"/>
        <v>0</v>
      </c>
      <c r="G21" s="156">
        <f t="shared" ref="G21:G22" si="7">F21</f>
        <v>0</v>
      </c>
      <c r="H21" s="156">
        <f t="shared" si="6"/>
        <v>0</v>
      </c>
      <c r="I21" s="156">
        <f t="shared" si="6"/>
        <v>0</v>
      </c>
      <c r="J21" s="156">
        <f t="shared" si="6"/>
        <v>0</v>
      </c>
      <c r="K21" s="255">
        <f t="shared" si="6"/>
        <v>150.54</v>
      </c>
      <c r="L21" s="256">
        <f>'[4]Dist ARR'!H13</f>
        <v>130.8048</v>
      </c>
      <c r="M21" s="256">
        <f>'[4]Dist ARR'!I13</f>
        <v>133.420896</v>
      </c>
      <c r="N21" s="256">
        <f>'[4]Dist ARR'!J13</f>
        <v>143.77882708800001</v>
      </c>
      <c r="O21" s="256">
        <f>'[4]Dist ARR'!K13</f>
        <v>146.65440362976003</v>
      </c>
      <c r="P21" s="256">
        <f>'[4]Dist ARR'!L13</f>
        <v>149.58749170235524</v>
      </c>
      <c r="Q21" s="2"/>
    </row>
    <row r="22" spans="2:17" x14ac:dyDescent="0.25">
      <c r="B22" s="1">
        <v>11.3</v>
      </c>
      <c r="C22" s="2" t="s">
        <v>234</v>
      </c>
      <c r="D22" s="8" t="s">
        <v>453</v>
      </c>
      <c r="E22" s="156">
        <f>E41+E64</f>
        <v>0</v>
      </c>
      <c r="F22" s="156">
        <f t="shared" si="6"/>
        <v>0</v>
      </c>
      <c r="G22" s="156">
        <f t="shared" si="7"/>
        <v>0</v>
      </c>
      <c r="H22" s="156">
        <f t="shared" si="6"/>
        <v>0</v>
      </c>
      <c r="I22" s="156">
        <f t="shared" si="6"/>
        <v>0</v>
      </c>
      <c r="J22" s="156">
        <f t="shared" si="6"/>
        <v>0</v>
      </c>
      <c r="K22" s="255">
        <f t="shared" si="6"/>
        <v>0</v>
      </c>
      <c r="L22" s="156">
        <f>'[4]Dist ARR'!H14</f>
        <v>0</v>
      </c>
      <c r="M22" s="156">
        <f>'[4]Dist ARR'!I14</f>
        <v>0</v>
      </c>
      <c r="N22" s="156">
        <f>'[4]Dist ARR'!J14</f>
        <v>0</v>
      </c>
      <c r="O22" s="156">
        <f>'[4]Dist ARR'!K14</f>
        <v>0</v>
      </c>
      <c r="P22" s="156">
        <f>'[4]Dist ARR'!L14</f>
        <v>0</v>
      </c>
      <c r="Q22" s="2"/>
    </row>
    <row r="23" spans="2:17" x14ac:dyDescent="0.25">
      <c r="B23" s="1">
        <v>12</v>
      </c>
      <c r="C23" s="2" t="s">
        <v>235</v>
      </c>
      <c r="D23" s="8"/>
      <c r="E23" s="8"/>
      <c r="F23" s="8"/>
      <c r="G23" s="8"/>
      <c r="H23" s="8"/>
      <c r="I23" s="8"/>
      <c r="J23" s="8"/>
      <c r="K23" s="258"/>
      <c r="L23" s="8"/>
      <c r="M23" s="8"/>
      <c r="N23" s="8"/>
      <c r="O23" s="8"/>
      <c r="P23" s="8"/>
      <c r="Q23" s="2"/>
    </row>
    <row r="24" spans="2:17" x14ac:dyDescent="0.25">
      <c r="B24" s="1">
        <v>12.1</v>
      </c>
      <c r="C24" s="2" t="s">
        <v>236</v>
      </c>
      <c r="D24" s="8" t="s">
        <v>575</v>
      </c>
      <c r="E24" s="156">
        <f>E43+E66</f>
        <v>0</v>
      </c>
      <c r="F24" s="156">
        <f t="shared" ref="F24:P24" si="8">F43+F66</f>
        <v>0</v>
      </c>
      <c r="G24" s="156">
        <f>F24</f>
        <v>0</v>
      </c>
      <c r="H24" s="156">
        <f t="shared" si="8"/>
        <v>0</v>
      </c>
      <c r="I24" s="156">
        <f t="shared" si="8"/>
        <v>0</v>
      </c>
      <c r="J24" s="156">
        <f t="shared" si="8"/>
        <v>0</v>
      </c>
      <c r="K24" s="255">
        <f t="shared" si="8"/>
        <v>0</v>
      </c>
      <c r="L24" s="156">
        <f t="shared" si="8"/>
        <v>0</v>
      </c>
      <c r="M24" s="156">
        <f t="shared" si="8"/>
        <v>0</v>
      </c>
      <c r="N24" s="156">
        <f t="shared" si="8"/>
        <v>0</v>
      </c>
      <c r="O24" s="156">
        <f t="shared" si="8"/>
        <v>0</v>
      </c>
      <c r="P24" s="156">
        <f t="shared" si="8"/>
        <v>0</v>
      </c>
      <c r="Q24" s="2"/>
    </row>
    <row r="25" spans="2:17" x14ac:dyDescent="0.25">
      <c r="B25" s="254">
        <f>B23+1</f>
        <v>13</v>
      </c>
      <c r="C25" s="11" t="s">
        <v>32</v>
      </c>
      <c r="D25" s="8"/>
      <c r="E25" s="138">
        <f>SUM(E9:E18)-SUM(E20:E22)+E24</f>
        <v>5064.59375</v>
      </c>
      <c r="F25" s="138" t="e">
        <f t="shared" ref="F25:P25" si="9">SUM(F9:F18)-SUM(F20:F22)+F24</f>
        <v>#N/A</v>
      </c>
      <c r="G25" s="138" t="e">
        <f t="shared" si="9"/>
        <v>#N/A</v>
      </c>
      <c r="H25" s="138">
        <f t="shared" si="9"/>
        <v>6125.7080078125</v>
      </c>
      <c r="I25" s="138">
        <f t="shared" si="9"/>
        <v>0</v>
      </c>
      <c r="J25" s="138">
        <f t="shared" si="9"/>
        <v>0</v>
      </c>
      <c r="K25" s="259">
        <f t="shared" si="9"/>
        <v>6311.1449059373217</v>
      </c>
      <c r="L25" s="260">
        <f t="shared" si="9"/>
        <v>4980.2316900008236</v>
      </c>
      <c r="M25" s="260">
        <f t="shared" si="9"/>
        <v>5413.5534443332645</v>
      </c>
      <c r="N25" s="260">
        <f t="shared" si="9"/>
        <v>6524.1675583299066</v>
      </c>
      <c r="O25" s="260">
        <f t="shared" si="9"/>
        <v>7184.8058710755304</v>
      </c>
      <c r="P25" s="260">
        <f t="shared" si="9"/>
        <v>7951.75943606697</v>
      </c>
      <c r="Q25" s="2"/>
    </row>
    <row r="26" spans="2:17" x14ac:dyDescent="0.25">
      <c r="B26" s="45"/>
      <c r="C26" s="87"/>
      <c r="D26" s="88"/>
      <c r="E26" s="88"/>
    </row>
    <row r="28" spans="2:17" x14ac:dyDescent="0.25">
      <c r="B28" s="25" t="s">
        <v>291</v>
      </c>
      <c r="C28" s="28" t="s">
        <v>609</v>
      </c>
    </row>
    <row r="29" spans="2:17" x14ac:dyDescent="0.25">
      <c r="Q29" s="17" t="s">
        <v>4</v>
      </c>
    </row>
    <row r="30" spans="2:17" x14ac:dyDescent="0.25">
      <c r="B30" s="413" t="s">
        <v>140</v>
      </c>
      <c r="C30" s="416" t="s">
        <v>18</v>
      </c>
      <c r="D30" s="416" t="s">
        <v>1</v>
      </c>
      <c r="E30" s="418" t="s">
        <v>160</v>
      </c>
      <c r="F30" s="419"/>
      <c r="G30" s="420"/>
      <c r="H30" s="418" t="s">
        <v>641</v>
      </c>
      <c r="I30" s="419"/>
      <c r="J30" s="419"/>
      <c r="K30" s="419"/>
      <c r="L30" s="421" t="s">
        <v>153</v>
      </c>
      <c r="M30" s="421"/>
      <c r="N30" s="421"/>
      <c r="O30" s="421"/>
      <c r="P30" s="421"/>
      <c r="Q30" s="411" t="s">
        <v>11</v>
      </c>
    </row>
    <row r="31" spans="2:17" ht="27.6" x14ac:dyDescent="0.25">
      <c r="B31" s="414"/>
      <c r="C31" s="416"/>
      <c r="D31" s="416"/>
      <c r="E31" s="253" t="s">
        <v>224</v>
      </c>
      <c r="F31" s="253" t="s">
        <v>161</v>
      </c>
      <c r="G31" s="253" t="s">
        <v>141</v>
      </c>
      <c r="H31" s="253" t="s">
        <v>224</v>
      </c>
      <c r="I31" s="253" t="s">
        <v>163</v>
      </c>
      <c r="J31" s="253" t="s">
        <v>164</v>
      </c>
      <c r="K31" s="253" t="s">
        <v>165</v>
      </c>
      <c r="L31" s="253" t="s">
        <v>154</v>
      </c>
      <c r="M31" s="253" t="s">
        <v>155</v>
      </c>
      <c r="N31" s="253" t="s">
        <v>156</v>
      </c>
      <c r="O31" s="253" t="s">
        <v>157</v>
      </c>
      <c r="P31" s="253" t="s">
        <v>158</v>
      </c>
      <c r="Q31" s="411"/>
    </row>
    <row r="32" spans="2:17" x14ac:dyDescent="0.25">
      <c r="B32" s="415"/>
      <c r="C32" s="417"/>
      <c r="D32" s="417"/>
      <c r="E32" s="253" t="s">
        <v>10</v>
      </c>
      <c r="F32" s="253" t="s">
        <v>12</v>
      </c>
      <c r="G32" s="253" t="s">
        <v>162</v>
      </c>
      <c r="H32" s="253" t="s">
        <v>10</v>
      </c>
      <c r="I32" s="253" t="s">
        <v>3</v>
      </c>
      <c r="J32" s="253" t="s">
        <v>5</v>
      </c>
      <c r="K32" s="253" t="s">
        <v>5</v>
      </c>
      <c r="L32" s="253" t="s">
        <v>8</v>
      </c>
      <c r="M32" s="253" t="s">
        <v>8</v>
      </c>
      <c r="N32" s="253" t="s">
        <v>8</v>
      </c>
      <c r="O32" s="253" t="s">
        <v>8</v>
      </c>
      <c r="P32" s="253" t="s">
        <v>8</v>
      </c>
      <c r="Q32" s="412"/>
    </row>
    <row r="33" spans="2:17" x14ac:dyDescent="0.25">
      <c r="B33" s="85">
        <v>1</v>
      </c>
      <c r="C33" s="2" t="s">
        <v>30</v>
      </c>
      <c r="D33" s="9" t="s">
        <v>393</v>
      </c>
      <c r="E33" s="134">
        <f>[5]F15!E23</f>
        <v>0</v>
      </c>
      <c r="F33" s="134">
        <f>[5]F15!F23</f>
        <v>5620.9320000000007</v>
      </c>
      <c r="G33" s="134">
        <f>F33</f>
        <v>5620.9320000000007</v>
      </c>
      <c r="H33" s="134">
        <f>[5]F15!H23</f>
        <v>5620.9296875</v>
      </c>
      <c r="I33" s="134">
        <f>[5]F15!I23</f>
        <v>0</v>
      </c>
      <c r="J33" s="134">
        <f>[5]F15!J23</f>
        <v>0</v>
      </c>
      <c r="K33" s="261">
        <f>[5]F15!K23</f>
        <v>5064.5969999999998</v>
      </c>
      <c r="L33" s="262">
        <f>90%*L13</f>
        <v>3243.4724836083606</v>
      </c>
      <c r="M33" s="262">
        <f t="shared" ref="M33:P36" si="10">90%*M13</f>
        <v>3440.3677303904165</v>
      </c>
      <c r="N33" s="262">
        <f t="shared" si="10"/>
        <v>4272.7934882342197</v>
      </c>
      <c r="O33" s="262">
        <f t="shared" si="10"/>
        <v>4587.8317979138146</v>
      </c>
      <c r="P33" s="262">
        <f t="shared" si="10"/>
        <v>4927.6028707279875</v>
      </c>
      <c r="Q33" s="2"/>
    </row>
    <row r="34" spans="2:17" x14ac:dyDescent="0.25">
      <c r="B34" s="1">
        <f>B33+1</f>
        <v>2</v>
      </c>
      <c r="C34" s="10" t="s">
        <v>123</v>
      </c>
      <c r="D34" s="9" t="s">
        <v>395</v>
      </c>
      <c r="E34" s="8"/>
      <c r="F34" s="134">
        <f>[5]F17!K366-[5]F17!L366</f>
        <v>0</v>
      </c>
      <c r="G34" s="134">
        <f t="shared" ref="G34:G37" si="11">F34</f>
        <v>0</v>
      </c>
      <c r="H34" s="2"/>
      <c r="I34" s="134"/>
      <c r="J34" s="134"/>
      <c r="K34" s="261">
        <f>[5]F17!K411-[5]F17!L411</f>
        <v>797.6843153435899</v>
      </c>
      <c r="L34" s="262">
        <f>90%*L14</f>
        <v>705.86466097769437</v>
      </c>
      <c r="M34" s="262">
        <f t="shared" si="10"/>
        <v>747.72621009572572</v>
      </c>
      <c r="N34" s="262">
        <f t="shared" si="10"/>
        <v>814.36328007016971</v>
      </c>
      <c r="O34" s="262">
        <f t="shared" si="10"/>
        <v>903.67072127187021</v>
      </c>
      <c r="P34" s="262">
        <f t="shared" si="10"/>
        <v>1013.9377859169817</v>
      </c>
      <c r="Q34" s="2"/>
    </row>
    <row r="35" spans="2:17" x14ac:dyDescent="0.25">
      <c r="B35" s="1">
        <f>B34+1</f>
        <v>3</v>
      </c>
      <c r="C35" s="2" t="s">
        <v>166</v>
      </c>
      <c r="D35" s="8" t="s">
        <v>396</v>
      </c>
      <c r="E35" s="134">
        <f>[5]F18!D126</f>
        <v>0</v>
      </c>
      <c r="F35" s="134">
        <f>[5]F18!E126</f>
        <v>0</v>
      </c>
      <c r="G35" s="134">
        <f t="shared" si="11"/>
        <v>0</v>
      </c>
      <c r="H35" s="134">
        <f>[5]F18!G126</f>
        <v>0</v>
      </c>
      <c r="I35" s="134">
        <f>[5]F18!H126</f>
        <v>0</v>
      </c>
      <c r="J35" s="134">
        <f>[5]F18!I126</f>
        <v>0</v>
      </c>
      <c r="K35" s="261">
        <f>[5]F18!J126</f>
        <v>0</v>
      </c>
      <c r="L35" s="262">
        <f>90%*L15</f>
        <v>386.17816661032037</v>
      </c>
      <c r="M35" s="262">
        <f t="shared" si="10"/>
        <v>407.54871213312924</v>
      </c>
      <c r="N35" s="262">
        <f t="shared" si="10"/>
        <v>465.04412592555133</v>
      </c>
      <c r="O35" s="262">
        <f t="shared" si="10"/>
        <v>560.26109185217649</v>
      </c>
      <c r="P35" s="262">
        <f t="shared" si="10"/>
        <v>685.78544614030682</v>
      </c>
      <c r="Q35" s="2"/>
    </row>
    <row r="36" spans="2:17" x14ac:dyDescent="0.25">
      <c r="B36" s="1">
        <f>B35+1</f>
        <v>4</v>
      </c>
      <c r="C36" s="10" t="s">
        <v>31</v>
      </c>
      <c r="D36" s="8" t="s">
        <v>397</v>
      </c>
      <c r="E36" s="134">
        <f>[5]F19!D32</f>
        <v>0</v>
      </c>
      <c r="F36" s="134" t="e">
        <f>[5]F19!E32</f>
        <v>#N/A</v>
      </c>
      <c r="G36" s="134" t="e">
        <f t="shared" si="11"/>
        <v>#N/A</v>
      </c>
      <c r="H36" s="134">
        <f>[5]F19!G32</f>
        <v>0</v>
      </c>
      <c r="I36" s="134">
        <f>[5]F19!H32</f>
        <v>0</v>
      </c>
      <c r="J36" s="134">
        <f>[5]F19!I32</f>
        <v>0</v>
      </c>
      <c r="K36" s="261">
        <f>[5]F19!J32</f>
        <v>0</v>
      </c>
      <c r="L36" s="262">
        <f>90%*L16</f>
        <v>112.3123810347095</v>
      </c>
      <c r="M36" s="262">
        <f t="shared" si="10"/>
        <v>121.5</v>
      </c>
      <c r="N36" s="262">
        <f t="shared" si="10"/>
        <v>145.5782636370611</v>
      </c>
      <c r="O36" s="262">
        <f t="shared" si="10"/>
        <v>159.82971770737601</v>
      </c>
      <c r="P36" s="262">
        <f t="shared" si="10"/>
        <v>176.20253457881</v>
      </c>
      <c r="Q36" s="2"/>
    </row>
    <row r="37" spans="2:17" x14ac:dyDescent="0.25">
      <c r="B37" s="1">
        <f>B36+1</f>
        <v>5</v>
      </c>
      <c r="C37" s="2" t="s">
        <v>167</v>
      </c>
      <c r="D37" s="8" t="s">
        <v>398</v>
      </c>
      <c r="E37" s="134">
        <f>[5]F20!D40</f>
        <v>0</v>
      </c>
      <c r="F37" s="134">
        <f>[5]F20!E40</f>
        <v>0</v>
      </c>
      <c r="G37" s="134">
        <f t="shared" si="11"/>
        <v>0</v>
      </c>
      <c r="H37" s="134">
        <f>[5]F20!G40</f>
        <v>0</v>
      </c>
      <c r="I37" s="134">
        <f>[5]F20!H40</f>
        <v>0</v>
      </c>
      <c r="J37" s="134">
        <f>[5]F20!I40</f>
        <v>0</v>
      </c>
      <c r="K37" s="261">
        <f>[5]F20!J40</f>
        <v>0</v>
      </c>
      <c r="L37" s="262">
        <f>L18*90%</f>
        <v>153.19414876965573</v>
      </c>
      <c r="M37" s="262">
        <f t="shared" ref="M37:P37" si="12">M18*90%</f>
        <v>276.20525368066723</v>
      </c>
      <c r="N37" s="262">
        <f t="shared" si="12"/>
        <v>303.37258900911394</v>
      </c>
      <c r="O37" s="262">
        <f t="shared" si="12"/>
        <v>386.72091848952397</v>
      </c>
      <c r="P37" s="262">
        <f t="shared" si="12"/>
        <v>487.68359762830715</v>
      </c>
      <c r="Q37" s="2"/>
    </row>
    <row r="38" spans="2:17" x14ac:dyDescent="0.25">
      <c r="B38" s="1">
        <f>B37+1</f>
        <v>6</v>
      </c>
      <c r="C38" s="2" t="s">
        <v>216</v>
      </c>
      <c r="D38" s="8"/>
      <c r="E38" s="8"/>
      <c r="F38" s="2"/>
      <c r="G38" s="134"/>
      <c r="H38" s="2"/>
      <c r="I38" s="2"/>
      <c r="J38" s="2"/>
      <c r="K38" s="263"/>
      <c r="L38" s="2"/>
      <c r="M38" s="2"/>
      <c r="N38" s="2"/>
      <c r="O38" s="2"/>
      <c r="P38" s="2"/>
      <c r="Q38" s="2"/>
    </row>
    <row r="39" spans="2:17" x14ac:dyDescent="0.25">
      <c r="B39" s="1">
        <v>6.1</v>
      </c>
      <c r="C39" s="2" t="s">
        <v>298</v>
      </c>
      <c r="D39" s="8" t="s">
        <v>466</v>
      </c>
      <c r="E39" s="134">
        <f>[5]F23!D9</f>
        <v>0</v>
      </c>
      <c r="F39" s="134">
        <f>[5]F23!E9</f>
        <v>0</v>
      </c>
      <c r="G39" s="134">
        <f>F39</f>
        <v>0</v>
      </c>
      <c r="H39" s="134">
        <f>[5]F23!G9</f>
        <v>0</v>
      </c>
      <c r="I39" s="134">
        <f>[5]F23!H9</f>
        <v>0</v>
      </c>
      <c r="J39" s="134">
        <f>[5]F23!I9</f>
        <v>0</v>
      </c>
      <c r="K39" s="261">
        <f>[5]F23!J9</f>
        <v>0</v>
      </c>
      <c r="L39" s="134">
        <f>L20</f>
        <v>1.21</v>
      </c>
      <c r="M39" s="134">
        <f t="shared" ref="M39:P41" si="13">M20</f>
        <v>1.19</v>
      </c>
      <c r="N39" s="134">
        <f t="shared" si="13"/>
        <v>0</v>
      </c>
      <c r="O39" s="134">
        <f t="shared" si="13"/>
        <v>0</v>
      </c>
      <c r="P39" s="134">
        <f t="shared" si="13"/>
        <v>0</v>
      </c>
      <c r="Q39" s="2"/>
    </row>
    <row r="40" spans="2:17" x14ac:dyDescent="0.25">
      <c r="B40" s="1">
        <v>6.2</v>
      </c>
      <c r="C40" s="2" t="s">
        <v>122</v>
      </c>
      <c r="D40" s="8" t="s">
        <v>452</v>
      </c>
      <c r="E40" s="134">
        <f>[5]F21!D40</f>
        <v>0</v>
      </c>
      <c r="F40" s="134">
        <f>[5]F21!E40</f>
        <v>0</v>
      </c>
      <c r="G40" s="134">
        <f>F40</f>
        <v>0</v>
      </c>
      <c r="H40" s="134">
        <f>[5]F21!G40</f>
        <v>0</v>
      </c>
      <c r="I40" s="134">
        <f>[5]F21!H40</f>
        <v>0</v>
      </c>
      <c r="J40" s="134">
        <f>[5]F21!I40</f>
        <v>0</v>
      </c>
      <c r="K40" s="261">
        <f>[5]F21!J40</f>
        <v>150.54</v>
      </c>
      <c r="L40" s="262">
        <f t="shared" ref="L40:L41" si="14">L21</f>
        <v>130.8048</v>
      </c>
      <c r="M40" s="262">
        <f t="shared" si="13"/>
        <v>133.420896</v>
      </c>
      <c r="N40" s="262">
        <f t="shared" si="13"/>
        <v>143.77882708800001</v>
      </c>
      <c r="O40" s="262">
        <f t="shared" si="13"/>
        <v>146.65440362976003</v>
      </c>
      <c r="P40" s="262">
        <f t="shared" si="13"/>
        <v>149.58749170235524</v>
      </c>
      <c r="Q40" s="2"/>
    </row>
    <row r="41" spans="2:17" x14ac:dyDescent="0.25">
      <c r="B41" s="1">
        <v>6.3</v>
      </c>
      <c r="C41" s="2" t="s">
        <v>234</v>
      </c>
      <c r="D41" s="8" t="s">
        <v>453</v>
      </c>
      <c r="E41" s="134">
        <f>[5]F22!D18</f>
        <v>0</v>
      </c>
      <c r="F41" s="134">
        <f>[5]F22!E18</f>
        <v>0</v>
      </c>
      <c r="G41" s="134">
        <f>F41</f>
        <v>0</v>
      </c>
      <c r="H41" s="134">
        <f>[5]F22!G18</f>
        <v>0</v>
      </c>
      <c r="I41" s="134">
        <f>[5]F22!H18</f>
        <v>0</v>
      </c>
      <c r="J41" s="134">
        <f>[5]F22!I18</f>
        <v>0</v>
      </c>
      <c r="K41" s="261">
        <f>[5]F22!J18</f>
        <v>0</v>
      </c>
      <c r="L41" s="134">
        <f t="shared" si="14"/>
        <v>0</v>
      </c>
      <c r="M41" s="134">
        <f t="shared" si="13"/>
        <v>0</v>
      </c>
      <c r="N41" s="134">
        <f t="shared" si="13"/>
        <v>0</v>
      </c>
      <c r="O41" s="134">
        <f t="shared" si="13"/>
        <v>0</v>
      </c>
      <c r="P41" s="134">
        <f t="shared" si="13"/>
        <v>0</v>
      </c>
      <c r="Q41" s="2"/>
    </row>
    <row r="42" spans="2:17" x14ac:dyDescent="0.25">
      <c r="B42" s="1">
        <f>B38+1</f>
        <v>7</v>
      </c>
      <c r="C42" s="2" t="s">
        <v>235</v>
      </c>
      <c r="D42" s="8"/>
      <c r="E42" s="2"/>
      <c r="F42" s="2"/>
      <c r="G42" s="134"/>
      <c r="H42" s="2"/>
      <c r="I42" s="2"/>
      <c r="J42" s="2"/>
      <c r="K42" s="263"/>
      <c r="L42" s="2"/>
      <c r="M42" s="2"/>
      <c r="N42" s="2"/>
      <c r="O42" s="2"/>
      <c r="P42" s="2"/>
      <c r="Q42" s="2"/>
    </row>
    <row r="43" spans="2:17" x14ac:dyDescent="0.25">
      <c r="B43" s="1">
        <v>7.1</v>
      </c>
      <c r="C43" s="2" t="s">
        <v>236</v>
      </c>
      <c r="D43" s="8" t="s">
        <v>575</v>
      </c>
      <c r="E43" s="134">
        <f>[5]F28!D32</f>
        <v>0</v>
      </c>
      <c r="F43" s="134">
        <f>[5]F28!F32</f>
        <v>0</v>
      </c>
      <c r="G43" s="134">
        <f>F43</f>
        <v>0</v>
      </c>
      <c r="H43" s="2"/>
      <c r="I43" s="2"/>
      <c r="J43" s="2"/>
      <c r="K43" s="263"/>
      <c r="L43" s="2"/>
      <c r="M43" s="2"/>
      <c r="N43" s="2"/>
      <c r="O43" s="2"/>
      <c r="P43" s="2"/>
      <c r="Q43" s="2"/>
    </row>
    <row r="44" spans="2:17" x14ac:dyDescent="0.25">
      <c r="B44" s="254">
        <f>B42+1</f>
        <v>8</v>
      </c>
      <c r="C44" s="11" t="s">
        <v>32</v>
      </c>
      <c r="D44" s="8"/>
      <c r="E44" s="149">
        <f>SUM(E33:E37)-SUM(E39:E41)+E43</f>
        <v>0</v>
      </c>
      <c r="F44" s="149" t="e">
        <f t="shared" ref="F44:P44" si="15">SUM(F33:F37)-SUM(F39:F41)+F43</f>
        <v>#N/A</v>
      </c>
      <c r="G44" s="149" t="e">
        <f t="shared" si="15"/>
        <v>#N/A</v>
      </c>
      <c r="H44" s="149">
        <f t="shared" si="15"/>
        <v>5620.9296875</v>
      </c>
      <c r="I44" s="149">
        <f t="shared" si="15"/>
        <v>0</v>
      </c>
      <c r="J44" s="149">
        <f t="shared" si="15"/>
        <v>0</v>
      </c>
      <c r="K44" s="264">
        <f t="shared" si="15"/>
        <v>5711.74131534359</v>
      </c>
      <c r="L44" s="265">
        <f t="shared" si="15"/>
        <v>4469.0070410007411</v>
      </c>
      <c r="M44" s="265">
        <f t="shared" si="15"/>
        <v>4858.7370102999375</v>
      </c>
      <c r="N44" s="265">
        <f t="shared" si="15"/>
        <v>5857.3729197881157</v>
      </c>
      <c r="O44" s="265">
        <f t="shared" si="15"/>
        <v>6451.6598436050017</v>
      </c>
      <c r="P44" s="265">
        <f t="shared" si="15"/>
        <v>7141.6247432900382</v>
      </c>
      <c r="Q44" s="2"/>
    </row>
    <row r="46" spans="2:17" x14ac:dyDescent="0.25">
      <c r="B46" s="25" t="s">
        <v>299</v>
      </c>
      <c r="C46" s="28" t="s">
        <v>300</v>
      </c>
    </row>
    <row r="47" spans="2:17" x14ac:dyDescent="0.25">
      <c r="Q47" s="17" t="s">
        <v>4</v>
      </c>
    </row>
    <row r="48" spans="2:17" ht="12.75" customHeight="1" x14ac:dyDescent="0.25">
      <c r="B48" s="413" t="s">
        <v>140</v>
      </c>
      <c r="C48" s="416" t="s">
        <v>18</v>
      </c>
      <c r="D48" s="416" t="s">
        <v>1</v>
      </c>
      <c r="E48" s="418" t="s">
        <v>160</v>
      </c>
      <c r="F48" s="419"/>
      <c r="G48" s="420"/>
      <c r="H48" s="418" t="s">
        <v>641</v>
      </c>
      <c r="I48" s="419"/>
      <c r="J48" s="419"/>
      <c r="K48" s="419"/>
      <c r="L48" s="421" t="s">
        <v>153</v>
      </c>
      <c r="M48" s="421"/>
      <c r="N48" s="421"/>
      <c r="O48" s="421"/>
      <c r="P48" s="421"/>
      <c r="Q48" s="411" t="s">
        <v>11</v>
      </c>
    </row>
    <row r="49" spans="2:17" ht="30" customHeight="1" x14ac:dyDescent="0.25">
      <c r="B49" s="414"/>
      <c r="C49" s="416"/>
      <c r="D49" s="416"/>
      <c r="E49" s="253" t="s">
        <v>224</v>
      </c>
      <c r="F49" s="253" t="s">
        <v>161</v>
      </c>
      <c r="G49" s="253" t="s">
        <v>141</v>
      </c>
      <c r="H49" s="253" t="s">
        <v>224</v>
      </c>
      <c r="I49" s="253" t="s">
        <v>163</v>
      </c>
      <c r="J49" s="253" t="s">
        <v>164</v>
      </c>
      <c r="K49" s="253" t="s">
        <v>165</v>
      </c>
      <c r="L49" s="253" t="s">
        <v>154</v>
      </c>
      <c r="M49" s="253" t="s">
        <v>155</v>
      </c>
      <c r="N49" s="253" t="s">
        <v>156</v>
      </c>
      <c r="O49" s="253" t="s">
        <v>157</v>
      </c>
      <c r="P49" s="253" t="s">
        <v>158</v>
      </c>
      <c r="Q49" s="411"/>
    </row>
    <row r="50" spans="2:17" x14ac:dyDescent="0.25">
      <c r="B50" s="415"/>
      <c r="C50" s="417"/>
      <c r="D50" s="417"/>
      <c r="E50" s="253" t="s">
        <v>10</v>
      </c>
      <c r="F50" s="253" t="s">
        <v>12</v>
      </c>
      <c r="G50" s="253" t="s">
        <v>162</v>
      </c>
      <c r="H50" s="253" t="s">
        <v>10</v>
      </c>
      <c r="I50" s="253" t="s">
        <v>3</v>
      </c>
      <c r="J50" s="253" t="s">
        <v>5</v>
      </c>
      <c r="K50" s="253" t="s">
        <v>5</v>
      </c>
      <c r="L50" s="253" t="s">
        <v>8</v>
      </c>
      <c r="M50" s="253" t="s">
        <v>8</v>
      </c>
      <c r="N50" s="253" t="s">
        <v>8</v>
      </c>
      <c r="O50" s="253" t="s">
        <v>8</v>
      </c>
      <c r="P50" s="253" t="s">
        <v>8</v>
      </c>
      <c r="Q50" s="412"/>
    </row>
    <row r="51" spans="2:17" hidden="1" x14ac:dyDescent="0.25">
      <c r="B51" s="85">
        <v>1</v>
      </c>
      <c r="C51" s="2" t="s">
        <v>292</v>
      </c>
      <c r="D51" s="9" t="s">
        <v>390</v>
      </c>
      <c r="E51" s="134">
        <f>[5]F12!E90</f>
        <v>0</v>
      </c>
      <c r="F51" s="134">
        <f>[5]F12!F90</f>
        <v>0</v>
      </c>
      <c r="G51" s="134">
        <f>F51</f>
        <v>0</v>
      </c>
      <c r="H51" s="134">
        <f>[5]F12!H90</f>
        <v>0</v>
      </c>
      <c r="I51" s="134">
        <f>[5]F12!I90</f>
        <v>0</v>
      </c>
      <c r="J51" s="134">
        <f>[5]F12!J90</f>
        <v>0</v>
      </c>
      <c r="K51" s="134">
        <f>[5]F12!K90</f>
        <v>0</v>
      </c>
      <c r="L51" s="134">
        <f>[5]F12!L90</f>
        <v>0</v>
      </c>
      <c r="M51" s="134">
        <f>[5]F12!M90</f>
        <v>0</v>
      </c>
      <c r="N51" s="134">
        <f>[5]F12!N90</f>
        <v>0</v>
      </c>
      <c r="O51" s="134">
        <f>[5]F12!O90</f>
        <v>0</v>
      </c>
      <c r="P51" s="134">
        <f>[5]F12!P90</f>
        <v>0</v>
      </c>
      <c r="Q51" s="2"/>
    </row>
    <row r="52" spans="2:17" hidden="1" x14ac:dyDescent="0.25">
      <c r="B52" s="85">
        <f>B51+1</f>
        <v>2</v>
      </c>
      <c r="C52" s="2" t="s">
        <v>293</v>
      </c>
      <c r="D52" s="9" t="s">
        <v>392</v>
      </c>
      <c r="E52" s="134">
        <f>[5]F14!F15</f>
        <v>0</v>
      </c>
      <c r="F52" s="134">
        <f>[5]F14!G15</f>
        <v>0</v>
      </c>
      <c r="G52" s="134">
        <f t="shared" ref="G52:G60" si="16">F52</f>
        <v>0</v>
      </c>
      <c r="H52" s="134">
        <f>[5]F14!I15</f>
        <v>0</v>
      </c>
      <c r="I52" s="134">
        <f>[5]F14!J15</f>
        <v>0</v>
      </c>
      <c r="J52" s="134">
        <f>[5]F14!K15</f>
        <v>0</v>
      </c>
      <c r="K52" s="134">
        <f>[5]F14!L15</f>
        <v>0</v>
      </c>
      <c r="L52" s="134">
        <f>[5]F14!M15</f>
        <v>0</v>
      </c>
      <c r="M52" s="134">
        <f>[5]F14!N15</f>
        <v>0</v>
      </c>
      <c r="N52" s="134">
        <f>[5]F14!O15</f>
        <v>0</v>
      </c>
      <c r="O52" s="134">
        <f>[5]F14!P15</f>
        <v>0</v>
      </c>
      <c r="P52" s="134">
        <f>[5]F14!Q15</f>
        <v>0</v>
      </c>
      <c r="Q52" s="2"/>
    </row>
    <row r="53" spans="2:17" hidden="1" x14ac:dyDescent="0.25">
      <c r="B53" s="85">
        <f>B52+1</f>
        <v>3</v>
      </c>
      <c r="C53" s="2" t="s">
        <v>294</v>
      </c>
      <c r="D53" s="9" t="s">
        <v>392</v>
      </c>
      <c r="E53" s="134">
        <f>[5]F14!F20</f>
        <v>0</v>
      </c>
      <c r="F53" s="134">
        <f>[5]F14!G20</f>
        <v>0</v>
      </c>
      <c r="G53" s="134">
        <f t="shared" si="16"/>
        <v>0</v>
      </c>
      <c r="H53" s="134">
        <f>[5]F14!I20</f>
        <v>0</v>
      </c>
      <c r="I53" s="134">
        <f>[5]F14!J20</f>
        <v>0</v>
      </c>
      <c r="J53" s="134">
        <f>[5]F14!K20</f>
        <v>0</v>
      </c>
      <c r="K53" s="134">
        <f>[5]F14!L20</f>
        <v>0</v>
      </c>
      <c r="L53" s="134">
        <f>[5]F14!M20</f>
        <v>0</v>
      </c>
      <c r="M53" s="134">
        <f>[5]F14!N20</f>
        <v>0</v>
      </c>
      <c r="N53" s="134">
        <f>[5]F14!O20</f>
        <v>0</v>
      </c>
      <c r="O53" s="134">
        <f>[5]F14!P20</f>
        <v>0</v>
      </c>
      <c r="P53" s="134">
        <f>[5]F14!Q20</f>
        <v>0</v>
      </c>
      <c r="Q53" s="2"/>
    </row>
    <row r="54" spans="2:17" hidden="1" x14ac:dyDescent="0.25">
      <c r="B54" s="85">
        <f>B53+1</f>
        <v>4</v>
      </c>
      <c r="C54" s="2" t="s">
        <v>295</v>
      </c>
      <c r="D54" s="9" t="s">
        <v>392</v>
      </c>
      <c r="E54" s="134">
        <f>[5]F14!F25</f>
        <v>0</v>
      </c>
      <c r="F54" s="134">
        <f>[5]F14!G25</f>
        <v>0</v>
      </c>
      <c r="G54" s="134">
        <f t="shared" si="16"/>
        <v>0</v>
      </c>
      <c r="H54" s="134">
        <f>[5]F14!I25</f>
        <v>0</v>
      </c>
      <c r="I54" s="134">
        <f>[5]F14!J25</f>
        <v>0</v>
      </c>
      <c r="J54" s="134">
        <f>[5]F14!K25</f>
        <v>0</v>
      </c>
      <c r="K54" s="134">
        <f>[5]F14!L25</f>
        <v>0</v>
      </c>
      <c r="L54" s="134">
        <f>[5]F14!M25</f>
        <v>0</v>
      </c>
      <c r="M54" s="134">
        <f>[5]F14!N25</f>
        <v>0</v>
      </c>
      <c r="N54" s="134">
        <f>[5]F14!O25</f>
        <v>0</v>
      </c>
      <c r="O54" s="134">
        <f>[5]F14!P25</f>
        <v>0</v>
      </c>
      <c r="P54" s="134">
        <f>[5]F14!Q25</f>
        <v>0</v>
      </c>
      <c r="Q54" s="2"/>
    </row>
    <row r="55" spans="2:17" x14ac:dyDescent="0.25">
      <c r="B55" s="85">
        <f>B54+1</f>
        <v>5</v>
      </c>
      <c r="C55" s="2" t="s">
        <v>30</v>
      </c>
      <c r="D55" s="9" t="s">
        <v>393</v>
      </c>
      <c r="E55" s="134">
        <f>[5]F15!E33</f>
        <v>5064.59375</v>
      </c>
      <c r="F55" s="134">
        <f>[5]F15!F33</f>
        <v>504.77852551000012</v>
      </c>
      <c r="G55" s="134">
        <f t="shared" si="16"/>
        <v>504.77852551000012</v>
      </c>
      <c r="H55" s="134">
        <f>[5]F15!H33</f>
        <v>504.7783203125</v>
      </c>
      <c r="I55" s="134">
        <f>[5]F15!I33</f>
        <v>0</v>
      </c>
      <c r="J55" s="134">
        <f>[5]F15!J33</f>
        <v>0</v>
      </c>
      <c r="K55" s="261">
        <f>[5]F15!K33</f>
        <v>510.77200000000011</v>
      </c>
      <c r="L55" s="134">
        <f>10%*L13</f>
        <v>360.38583151204011</v>
      </c>
      <c r="M55" s="134">
        <f t="shared" ref="M55:P58" si="17">10%*M13</f>
        <v>382.26308115449069</v>
      </c>
      <c r="N55" s="134">
        <f t="shared" si="17"/>
        <v>474.75483202602436</v>
      </c>
      <c r="O55" s="134">
        <f t="shared" si="17"/>
        <v>509.75908865709056</v>
      </c>
      <c r="P55" s="134">
        <f t="shared" si="17"/>
        <v>547.51143008088752</v>
      </c>
      <c r="Q55" s="2"/>
    </row>
    <row r="56" spans="2:17" x14ac:dyDescent="0.25">
      <c r="B56" s="1">
        <f t="shared" ref="B56:B61" si="18">B55+1</f>
        <v>6</v>
      </c>
      <c r="C56" s="10" t="s">
        <v>123</v>
      </c>
      <c r="D56" s="9" t="s">
        <v>395</v>
      </c>
      <c r="E56" s="134"/>
      <c r="F56" s="134">
        <f>[5]F17!K683-[5]F17!L683</f>
        <v>0</v>
      </c>
      <c r="G56" s="134">
        <f t="shared" si="16"/>
        <v>0</v>
      </c>
      <c r="H56" s="2"/>
      <c r="I56" s="2"/>
      <c r="J56" s="2"/>
      <c r="K56" s="261">
        <f>[5]F17!K728-[5]F17!L728</f>
        <v>88.631590593732213</v>
      </c>
      <c r="L56" s="134">
        <f t="shared" ref="L56:L58" si="19">10%*L14</f>
        <v>78.429406775299384</v>
      </c>
      <c r="M56" s="134">
        <f t="shared" si="17"/>
        <v>83.080690010636204</v>
      </c>
      <c r="N56" s="134">
        <f t="shared" si="17"/>
        <v>90.484808896685536</v>
      </c>
      <c r="O56" s="134">
        <f t="shared" si="17"/>
        <v>100.40785791909668</v>
      </c>
      <c r="P56" s="134">
        <f t="shared" si="17"/>
        <v>112.65975399077576</v>
      </c>
      <c r="Q56" s="2"/>
    </row>
    <row r="57" spans="2:17" x14ac:dyDescent="0.25">
      <c r="B57" s="1">
        <f t="shared" si="18"/>
        <v>7</v>
      </c>
      <c r="C57" s="2" t="s">
        <v>166</v>
      </c>
      <c r="D57" s="8" t="s">
        <v>396</v>
      </c>
      <c r="E57" s="134">
        <f>[5]F18!D183</f>
        <v>0</v>
      </c>
      <c r="F57" s="134">
        <f>[5]F18!E183</f>
        <v>0</v>
      </c>
      <c r="G57" s="134">
        <f t="shared" si="16"/>
        <v>0</v>
      </c>
      <c r="H57" s="134">
        <f>[5]F18!G183</f>
        <v>0</v>
      </c>
      <c r="I57" s="134">
        <f>[5]F18!H183</f>
        <v>0</v>
      </c>
      <c r="J57" s="134">
        <f>[5]F18!I183</f>
        <v>0</v>
      </c>
      <c r="K57" s="261">
        <f>[5]F18!J183</f>
        <v>0</v>
      </c>
      <c r="L57" s="134">
        <f t="shared" si="19"/>
        <v>42.908685178924486</v>
      </c>
      <c r="M57" s="134">
        <f t="shared" si="17"/>
        <v>45.283190237014367</v>
      </c>
      <c r="N57" s="134">
        <f t="shared" si="17"/>
        <v>51.671569547283482</v>
      </c>
      <c r="O57" s="134">
        <f t="shared" si="17"/>
        <v>62.25123242801962</v>
      </c>
      <c r="P57" s="134">
        <f t="shared" si="17"/>
        <v>76.198382904478535</v>
      </c>
      <c r="Q57" s="2"/>
    </row>
    <row r="58" spans="2:17" x14ac:dyDescent="0.25">
      <c r="B58" s="1">
        <f t="shared" si="18"/>
        <v>8</v>
      </c>
      <c r="C58" s="10" t="s">
        <v>31</v>
      </c>
      <c r="D58" s="8" t="s">
        <v>397</v>
      </c>
      <c r="E58" s="134">
        <f>[5]F19!D47</f>
        <v>0</v>
      </c>
      <c r="F58" s="134" t="e">
        <f>[5]F19!E47</f>
        <v>#N/A</v>
      </c>
      <c r="G58" s="134" t="e">
        <f t="shared" si="16"/>
        <v>#N/A</v>
      </c>
      <c r="H58" s="134">
        <f>[5]F19!G47</f>
        <v>0</v>
      </c>
      <c r="I58" s="134">
        <f>[5]F19!H47</f>
        <v>0</v>
      </c>
      <c r="J58" s="134">
        <f>[5]F19!I47</f>
        <v>0</v>
      </c>
      <c r="K58" s="261">
        <f>[5]F19!J47</f>
        <v>0</v>
      </c>
      <c r="L58" s="134">
        <f t="shared" si="19"/>
        <v>12.479153448301055</v>
      </c>
      <c r="M58" s="134">
        <f t="shared" si="17"/>
        <v>13.5</v>
      </c>
      <c r="N58" s="134">
        <f t="shared" si="17"/>
        <v>16.175362626340121</v>
      </c>
      <c r="O58" s="134">
        <f t="shared" si="17"/>
        <v>17.75885752304178</v>
      </c>
      <c r="P58" s="134">
        <f t="shared" si="17"/>
        <v>19.578059397645557</v>
      </c>
      <c r="Q58" s="2"/>
    </row>
    <row r="59" spans="2:17" x14ac:dyDescent="0.25">
      <c r="B59" s="1">
        <f t="shared" si="18"/>
        <v>9</v>
      </c>
      <c r="C59" s="86" t="s">
        <v>296</v>
      </c>
      <c r="D59" s="8" t="s">
        <v>397</v>
      </c>
      <c r="E59" s="134">
        <f>[5]F19!D43</f>
        <v>0</v>
      </c>
      <c r="F59" s="134">
        <f>[5]F19!E43</f>
        <v>0</v>
      </c>
      <c r="G59" s="134">
        <f t="shared" si="16"/>
        <v>0</v>
      </c>
      <c r="H59" s="134">
        <f>[5]F19!G43</f>
        <v>0</v>
      </c>
      <c r="I59" s="134">
        <f>[5]F19!H43</f>
        <v>0</v>
      </c>
      <c r="J59" s="134">
        <f>[5]F19!I43</f>
        <v>0</v>
      </c>
      <c r="K59" s="261">
        <f>[5]F19!J43</f>
        <v>0</v>
      </c>
      <c r="L59" s="134">
        <f>[5]F19!K43</f>
        <v>0</v>
      </c>
      <c r="M59" s="134">
        <f>[5]F19!L43</f>
        <v>0</v>
      </c>
      <c r="N59" s="134">
        <f>[5]F19!M43</f>
        <v>0</v>
      </c>
      <c r="O59" s="134">
        <f>[5]F19!N43</f>
        <v>0</v>
      </c>
      <c r="P59" s="134">
        <f>[5]F19!O43</f>
        <v>0</v>
      </c>
      <c r="Q59" s="2"/>
    </row>
    <row r="60" spans="2:17" x14ac:dyDescent="0.25">
      <c r="B60" s="1">
        <f t="shared" si="18"/>
        <v>10</v>
      </c>
      <c r="C60" s="2" t="s">
        <v>167</v>
      </c>
      <c r="D60" s="8" t="s">
        <v>398</v>
      </c>
      <c r="E60" s="134">
        <f>[5]F20!D59</f>
        <v>0</v>
      </c>
      <c r="F60" s="134">
        <f>[5]F20!E59</f>
        <v>0</v>
      </c>
      <c r="G60" s="134">
        <f t="shared" si="16"/>
        <v>0</v>
      </c>
      <c r="H60" s="134">
        <f>[5]F20!G59</f>
        <v>0</v>
      </c>
      <c r="I60" s="134">
        <f>[5]F20!H59</f>
        <v>0</v>
      </c>
      <c r="J60" s="134">
        <f>[5]F20!I59</f>
        <v>0</v>
      </c>
      <c r="K60" s="261">
        <f>[5]F20!J59</f>
        <v>0</v>
      </c>
      <c r="L60" s="134">
        <f>10%*L18</f>
        <v>17.021572085517302</v>
      </c>
      <c r="M60" s="134">
        <f t="shared" ref="M60:P60" si="20">10%*M18</f>
        <v>30.68947263118525</v>
      </c>
      <c r="N60" s="134">
        <f t="shared" si="20"/>
        <v>33.708065445457109</v>
      </c>
      <c r="O60" s="134">
        <f t="shared" si="20"/>
        <v>42.968990943280446</v>
      </c>
      <c r="P60" s="134">
        <f t="shared" si="20"/>
        <v>54.187066403145245</v>
      </c>
      <c r="Q60" s="2"/>
    </row>
    <row r="61" spans="2:17" x14ac:dyDescent="0.25">
      <c r="B61" s="1">
        <f t="shared" si="18"/>
        <v>11</v>
      </c>
      <c r="C61" s="2" t="s">
        <v>216</v>
      </c>
      <c r="D61" s="8"/>
      <c r="E61" s="8"/>
      <c r="F61" s="2"/>
      <c r="G61" s="134"/>
      <c r="H61" s="2"/>
      <c r="I61" s="2"/>
      <c r="J61" s="2"/>
      <c r="K61" s="263"/>
      <c r="L61" s="2"/>
      <c r="M61" s="2"/>
      <c r="N61" s="2"/>
      <c r="O61" s="2"/>
      <c r="P61" s="2"/>
      <c r="Q61" s="2"/>
    </row>
    <row r="62" spans="2:17" x14ac:dyDescent="0.25">
      <c r="B62" s="1">
        <v>11.1</v>
      </c>
      <c r="C62" s="2" t="s">
        <v>298</v>
      </c>
      <c r="D62" s="8" t="s">
        <v>466</v>
      </c>
      <c r="E62" s="134">
        <f>[5]F23!D10</f>
        <v>0</v>
      </c>
      <c r="F62" s="134">
        <f>[5]F23!E10</f>
        <v>0</v>
      </c>
      <c r="G62" s="134">
        <f>F62</f>
        <v>0</v>
      </c>
      <c r="H62" s="134">
        <f>[5]F23!G10</f>
        <v>0</v>
      </c>
      <c r="I62" s="134">
        <f>[5]F23!H10</f>
        <v>0</v>
      </c>
      <c r="J62" s="134">
        <f>[5]F23!I10</f>
        <v>0</v>
      </c>
      <c r="K62" s="261">
        <f>[5]F23!J10</f>
        <v>0</v>
      </c>
      <c r="L62" s="134">
        <v>0</v>
      </c>
      <c r="M62" s="134">
        <v>0</v>
      </c>
      <c r="N62" s="134">
        <v>0</v>
      </c>
      <c r="O62" s="134">
        <v>0</v>
      </c>
      <c r="P62" s="134">
        <v>0</v>
      </c>
      <c r="Q62" s="2"/>
    </row>
    <row r="63" spans="2:17" x14ac:dyDescent="0.25">
      <c r="B63" s="1">
        <v>11.2</v>
      </c>
      <c r="C63" s="2" t="s">
        <v>122</v>
      </c>
      <c r="D63" s="8" t="s">
        <v>452</v>
      </c>
      <c r="E63" s="134">
        <f>[5]F21!D59</f>
        <v>0</v>
      </c>
      <c r="F63" s="134">
        <f>[5]F21!E59</f>
        <v>0</v>
      </c>
      <c r="G63" s="134">
        <f t="shared" ref="G63:G64" si="21">F63</f>
        <v>0</v>
      </c>
      <c r="H63" s="134">
        <f>[5]F21!G59</f>
        <v>0</v>
      </c>
      <c r="I63" s="134">
        <f>[5]F21!H59</f>
        <v>0</v>
      </c>
      <c r="J63" s="134">
        <f>[5]F21!I59</f>
        <v>0</v>
      </c>
      <c r="K63" s="261">
        <f>[5]F21!J59</f>
        <v>0</v>
      </c>
      <c r="L63" s="134">
        <v>0</v>
      </c>
      <c r="M63" s="134">
        <v>0</v>
      </c>
      <c r="N63" s="134">
        <v>0</v>
      </c>
      <c r="O63" s="134">
        <v>0</v>
      </c>
      <c r="P63" s="134">
        <v>0</v>
      </c>
      <c r="Q63" s="2"/>
    </row>
    <row r="64" spans="2:17" x14ac:dyDescent="0.25">
      <c r="B64" s="1">
        <v>11.3</v>
      </c>
      <c r="C64" s="2" t="s">
        <v>234</v>
      </c>
      <c r="D64" s="8" t="s">
        <v>453</v>
      </c>
      <c r="E64" s="134">
        <f>[5]F22!D26</f>
        <v>0</v>
      </c>
      <c r="F64" s="134">
        <f>[5]F22!E26</f>
        <v>0</v>
      </c>
      <c r="G64" s="134">
        <f t="shared" si="21"/>
        <v>0</v>
      </c>
      <c r="H64" s="134">
        <f>[5]F22!G26</f>
        <v>0</v>
      </c>
      <c r="I64" s="134">
        <f>[5]F22!H26</f>
        <v>0</v>
      </c>
      <c r="J64" s="134">
        <f>[5]F22!I26</f>
        <v>0</v>
      </c>
      <c r="K64" s="261">
        <f>[5]F22!J26</f>
        <v>0</v>
      </c>
      <c r="L64" s="134">
        <v>0</v>
      </c>
      <c r="M64" s="134">
        <v>0</v>
      </c>
      <c r="N64" s="134">
        <v>0</v>
      </c>
      <c r="O64" s="134">
        <v>0</v>
      </c>
      <c r="P64" s="134">
        <v>0</v>
      </c>
      <c r="Q64" s="2"/>
    </row>
    <row r="65" spans="2:17" x14ac:dyDescent="0.25">
      <c r="B65" s="1">
        <v>12</v>
      </c>
      <c r="C65" s="2" t="s">
        <v>235</v>
      </c>
      <c r="D65" s="8"/>
      <c r="E65" s="8"/>
      <c r="F65" s="2"/>
      <c r="G65" s="134"/>
      <c r="H65" s="2"/>
      <c r="I65" s="2"/>
      <c r="J65" s="2"/>
      <c r="K65" s="263"/>
      <c r="L65" s="2"/>
      <c r="M65" s="2"/>
      <c r="N65" s="2"/>
      <c r="O65" s="2"/>
      <c r="P65" s="2"/>
      <c r="Q65" s="2"/>
    </row>
    <row r="66" spans="2:17" x14ac:dyDescent="0.25">
      <c r="B66" s="1">
        <v>12.1</v>
      </c>
      <c r="C66" s="2" t="s">
        <v>236</v>
      </c>
      <c r="D66" s="8" t="s">
        <v>575</v>
      </c>
      <c r="E66" s="134">
        <f>[5]F28!D47</f>
        <v>0</v>
      </c>
      <c r="F66" s="134">
        <f>[5]F28!F47</f>
        <v>0</v>
      </c>
      <c r="G66" s="134">
        <f>F66</f>
        <v>0</v>
      </c>
      <c r="H66" s="2"/>
      <c r="I66" s="2"/>
      <c r="J66" s="2"/>
      <c r="K66" s="263"/>
      <c r="L66" s="2"/>
      <c r="M66" s="2"/>
      <c r="N66" s="2"/>
      <c r="O66" s="2"/>
      <c r="P66" s="2"/>
      <c r="Q66" s="2"/>
    </row>
    <row r="67" spans="2:17" x14ac:dyDescent="0.25">
      <c r="B67" s="254">
        <f>B65+1</f>
        <v>13</v>
      </c>
      <c r="C67" s="11" t="s">
        <v>32</v>
      </c>
      <c r="D67" s="8"/>
      <c r="E67" s="149">
        <f>SUM(E51:E60)-SUM(E62:E64)-E66</f>
        <v>5064.59375</v>
      </c>
      <c r="F67" s="149" t="e">
        <f t="shared" ref="F67:P67" si="22">SUM(F51:F60)-SUM(F62:F64)-F66</f>
        <v>#N/A</v>
      </c>
      <c r="G67" s="149" t="e">
        <f t="shared" si="22"/>
        <v>#N/A</v>
      </c>
      <c r="H67" s="149">
        <f t="shared" si="22"/>
        <v>504.7783203125</v>
      </c>
      <c r="I67" s="149">
        <f t="shared" si="22"/>
        <v>0</v>
      </c>
      <c r="J67" s="149">
        <f t="shared" si="22"/>
        <v>0</v>
      </c>
      <c r="K67" s="264">
        <f t="shared" si="22"/>
        <v>599.40359059373236</v>
      </c>
      <c r="L67" s="266">
        <f t="shared" si="22"/>
        <v>511.22464900008237</v>
      </c>
      <c r="M67" s="266">
        <f t="shared" si="22"/>
        <v>554.81643403332646</v>
      </c>
      <c r="N67" s="266">
        <f t="shared" si="22"/>
        <v>666.79463854179062</v>
      </c>
      <c r="O67" s="266">
        <f t="shared" si="22"/>
        <v>733.14602747052913</v>
      </c>
      <c r="P67" s="266">
        <f t="shared" si="22"/>
        <v>810.13469277693252</v>
      </c>
      <c r="Q67" s="2"/>
    </row>
  </sheetData>
  <mergeCells count="21">
    <mergeCell ref="Q48:Q50"/>
    <mergeCell ref="B48:B50"/>
    <mergeCell ref="C48:C50"/>
    <mergeCell ref="D48:D50"/>
    <mergeCell ref="E48:G48"/>
    <mergeCell ref="H48:K48"/>
    <mergeCell ref="L48:P48"/>
    <mergeCell ref="Q6:Q8"/>
    <mergeCell ref="B30:B32"/>
    <mergeCell ref="C30:C32"/>
    <mergeCell ref="D30:D32"/>
    <mergeCell ref="E30:G30"/>
    <mergeCell ref="H30:K30"/>
    <mergeCell ref="L30:P30"/>
    <mergeCell ref="Q30:Q32"/>
    <mergeCell ref="B6:B8"/>
    <mergeCell ref="C6:C8"/>
    <mergeCell ref="D6:D8"/>
    <mergeCell ref="E6:G6"/>
    <mergeCell ref="H6:K6"/>
    <mergeCell ref="L6:P6"/>
  </mergeCells>
  <pageMargins left="0.23" right="0.23" top="0.92" bottom="1" header="0.5" footer="0.5"/>
  <pageSetup paperSize="9" scale="47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94"/>
  <sheetViews>
    <sheetView showGridLines="0" zoomScale="70" zoomScaleNormal="70" workbookViewId="0">
      <selection activeCell="E19" sqref="E19"/>
    </sheetView>
  </sheetViews>
  <sheetFormatPr defaultColWidth="9.109375" defaultRowHeight="13.8" x14ac:dyDescent="0.25"/>
  <cols>
    <col min="1" max="1" width="3.109375" style="4" customWidth="1"/>
    <col min="2" max="2" width="8.33203125" style="4" customWidth="1"/>
    <col min="3" max="3" width="22.33203125" style="4" customWidth="1"/>
    <col min="4" max="4" width="24.88671875" style="4" customWidth="1"/>
    <col min="5" max="7" width="16.44140625" style="4" customWidth="1"/>
    <col min="8" max="8" width="16.88671875" style="4" customWidth="1"/>
    <col min="9" max="9" width="13.6640625" style="4" bestFit="1" customWidth="1"/>
    <col min="10" max="10" width="12.5546875" style="4" bestFit="1" customWidth="1"/>
    <col min="11" max="11" width="13.44140625" style="4" bestFit="1" customWidth="1"/>
    <col min="12" max="12" width="13.6640625" style="4" bestFit="1" customWidth="1"/>
    <col min="13" max="13" width="12.5546875" style="4" bestFit="1" customWidth="1"/>
    <col min="14" max="14" width="14.6640625" style="4" customWidth="1"/>
    <col min="15" max="15" width="12.5546875" style="4" customWidth="1"/>
    <col min="16" max="16" width="11.88671875" style="4" bestFit="1" customWidth="1"/>
    <col min="17" max="17" width="13.88671875" style="4" bestFit="1" customWidth="1"/>
    <col min="18" max="20" width="11.88671875" style="4" bestFit="1" customWidth="1"/>
    <col min="21" max="21" width="11.44140625" style="4" bestFit="1" customWidth="1"/>
    <col min="22" max="22" width="12.44140625" style="4" customWidth="1"/>
    <col min="23" max="23" width="12.6640625" style="4" customWidth="1"/>
    <col min="24" max="16384" width="9.109375" style="4"/>
  </cols>
  <sheetData>
    <row r="2" spans="2:21" x14ac:dyDescent="0.25">
      <c r="I2" s="25" t="s">
        <v>240</v>
      </c>
    </row>
    <row r="3" spans="2:21" x14ac:dyDescent="0.25">
      <c r="I3" s="27" t="s">
        <v>377</v>
      </c>
    </row>
    <row r="4" spans="2:21" x14ac:dyDescent="0.25">
      <c r="C4" s="15"/>
      <c r="U4" s="27" t="s">
        <v>109</v>
      </c>
    </row>
    <row r="5" spans="2:21" ht="15" customHeight="1" x14ac:dyDescent="0.25">
      <c r="C5" s="431" t="s">
        <v>343</v>
      </c>
      <c r="D5" s="431" t="s">
        <v>344</v>
      </c>
      <c r="E5" s="413" t="s">
        <v>345</v>
      </c>
      <c r="F5" s="413" t="s">
        <v>346</v>
      </c>
      <c r="G5" s="413" t="s">
        <v>347</v>
      </c>
      <c r="H5" s="413" t="s">
        <v>368</v>
      </c>
      <c r="I5" s="421" t="s">
        <v>325</v>
      </c>
      <c r="J5" s="421"/>
      <c r="K5" s="421"/>
      <c r="L5" s="421"/>
      <c r="M5" s="421"/>
      <c r="N5" s="421"/>
      <c r="O5" s="421"/>
      <c r="P5" s="421"/>
      <c r="Q5" s="421"/>
      <c r="R5" s="421"/>
      <c r="S5" s="421"/>
      <c r="T5" s="421"/>
      <c r="U5" s="421"/>
    </row>
    <row r="6" spans="2:21" x14ac:dyDescent="0.25">
      <c r="C6" s="433"/>
      <c r="D6" s="433"/>
      <c r="E6" s="414"/>
      <c r="F6" s="414"/>
      <c r="G6" s="414"/>
      <c r="H6" s="414"/>
      <c r="I6" s="14" t="s">
        <v>110</v>
      </c>
      <c r="J6" s="14" t="s">
        <v>111</v>
      </c>
      <c r="K6" s="14" t="s">
        <v>112</v>
      </c>
      <c r="L6" s="14" t="s">
        <v>113</v>
      </c>
      <c r="M6" s="14" t="s">
        <v>114</v>
      </c>
      <c r="N6" s="14" t="s">
        <v>115</v>
      </c>
      <c r="O6" s="14" t="s">
        <v>116</v>
      </c>
      <c r="P6" s="14" t="s">
        <v>117</v>
      </c>
      <c r="Q6" s="14" t="s">
        <v>118</v>
      </c>
      <c r="R6" s="14" t="s">
        <v>119</v>
      </c>
      <c r="S6" s="14" t="s">
        <v>120</v>
      </c>
      <c r="T6" s="14" t="s">
        <v>121</v>
      </c>
      <c r="U6" s="14" t="s">
        <v>108</v>
      </c>
    </row>
    <row r="7" spans="2:21" ht="14.25" customHeight="1" x14ac:dyDescent="0.25">
      <c r="C7" s="435"/>
      <c r="D7" s="435"/>
      <c r="E7" s="430"/>
      <c r="F7" s="430"/>
      <c r="G7" s="430"/>
      <c r="H7" s="430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</row>
    <row r="8" spans="2:21" x14ac:dyDescent="0.25">
      <c r="B8" s="74"/>
      <c r="C8" s="446" t="s">
        <v>348</v>
      </c>
      <c r="D8" s="447"/>
      <c r="E8" s="73"/>
      <c r="F8" s="73"/>
      <c r="G8" s="72"/>
      <c r="H8" s="73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</row>
    <row r="9" spans="2:21" x14ac:dyDescent="0.25">
      <c r="C9" s="428" t="s">
        <v>350</v>
      </c>
      <c r="D9" s="429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</row>
    <row r="10" spans="2:21" x14ac:dyDescent="0.25">
      <c r="C10" s="158" t="s">
        <v>703</v>
      </c>
      <c r="D10" s="100" t="s">
        <v>648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</row>
    <row r="11" spans="2:21" x14ac:dyDescent="0.25">
      <c r="C11" s="158" t="s">
        <v>703</v>
      </c>
      <c r="D11" s="100" t="s">
        <v>649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</row>
    <row r="12" spans="2:21" x14ac:dyDescent="0.25">
      <c r="C12" s="158" t="s">
        <v>703</v>
      </c>
      <c r="D12" s="100" t="s">
        <v>650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</row>
    <row r="13" spans="2:21" x14ac:dyDescent="0.25">
      <c r="C13" s="158" t="s">
        <v>703</v>
      </c>
      <c r="D13" s="100" t="s">
        <v>651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</row>
    <row r="14" spans="2:21" x14ac:dyDescent="0.25">
      <c r="C14" s="158" t="s">
        <v>703</v>
      </c>
      <c r="D14" s="100" t="s">
        <v>652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</row>
    <row r="15" spans="2:21" x14ac:dyDescent="0.25">
      <c r="C15" s="158" t="s">
        <v>703</v>
      </c>
      <c r="D15" s="100" t="s">
        <v>653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</row>
    <row r="16" spans="2:21" x14ac:dyDescent="0.25">
      <c r="C16" s="158" t="s">
        <v>703</v>
      </c>
      <c r="D16" s="100" t="s">
        <v>654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</row>
    <row r="17" spans="2:21" ht="14.25" customHeight="1" x14ac:dyDescent="0.25">
      <c r="B17" s="74"/>
      <c r="C17" s="158" t="s">
        <v>703</v>
      </c>
      <c r="D17" s="100" t="s">
        <v>655</v>
      </c>
      <c r="E17" s="73"/>
      <c r="F17" s="73"/>
      <c r="G17" s="73"/>
      <c r="H17" s="73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</row>
    <row r="18" spans="2:21" x14ac:dyDescent="0.25">
      <c r="C18" s="158" t="s">
        <v>703</v>
      </c>
      <c r="D18" s="20" t="s">
        <v>656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</row>
    <row r="19" spans="2:21" x14ac:dyDescent="0.25">
      <c r="C19" s="449" t="s">
        <v>225</v>
      </c>
      <c r="D19" s="450"/>
      <c r="E19" s="140">
        <f>SUM(E10:E18)</f>
        <v>0</v>
      </c>
      <c r="F19" s="140">
        <f t="shared" ref="F19:T19" si="0">SUM(F10:F18)</f>
        <v>0</v>
      </c>
      <c r="G19" s="140">
        <f t="shared" si="0"/>
        <v>0</v>
      </c>
      <c r="H19" s="140">
        <f t="shared" si="0"/>
        <v>0</v>
      </c>
      <c r="I19" s="140">
        <f t="shared" si="0"/>
        <v>0</v>
      </c>
      <c r="J19" s="140">
        <f t="shared" si="0"/>
        <v>0</v>
      </c>
      <c r="K19" s="140">
        <f t="shared" si="0"/>
        <v>0</v>
      </c>
      <c r="L19" s="140">
        <f t="shared" si="0"/>
        <v>0</v>
      </c>
      <c r="M19" s="140">
        <f t="shared" si="0"/>
        <v>0</v>
      </c>
      <c r="N19" s="140">
        <f t="shared" si="0"/>
        <v>0</v>
      </c>
      <c r="O19" s="140">
        <f t="shared" si="0"/>
        <v>0</v>
      </c>
      <c r="P19" s="140">
        <f t="shared" si="0"/>
        <v>0</v>
      </c>
      <c r="Q19" s="140">
        <f t="shared" si="0"/>
        <v>0</v>
      </c>
      <c r="R19" s="140">
        <f t="shared" si="0"/>
        <v>0</v>
      </c>
      <c r="S19" s="140">
        <f t="shared" si="0"/>
        <v>0</v>
      </c>
      <c r="T19" s="140">
        <f t="shared" si="0"/>
        <v>0</v>
      </c>
      <c r="U19" s="123">
        <f>SUM(I19:T19)</f>
        <v>0</v>
      </c>
    </row>
    <row r="20" spans="2:21" x14ac:dyDescent="0.25">
      <c r="C20" s="428" t="s">
        <v>351</v>
      </c>
      <c r="D20" s="429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</row>
    <row r="21" spans="2:21" x14ac:dyDescent="0.25">
      <c r="C21" s="158" t="s">
        <v>703</v>
      </c>
      <c r="D21" s="100" t="s">
        <v>657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</row>
    <row r="22" spans="2:21" x14ac:dyDescent="0.25">
      <c r="C22" s="158" t="s">
        <v>703</v>
      </c>
      <c r="D22" s="100" t="s">
        <v>658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</row>
    <row r="23" spans="2:21" x14ac:dyDescent="0.25">
      <c r="C23" s="158" t="s">
        <v>703</v>
      </c>
      <c r="D23" s="100" t="s">
        <v>659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</row>
    <row r="24" spans="2:21" x14ac:dyDescent="0.25">
      <c r="C24" s="158" t="s">
        <v>703</v>
      </c>
      <c r="D24" s="100" t="s">
        <v>660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</row>
    <row r="25" spans="2:21" x14ac:dyDescent="0.25">
      <c r="C25" s="158" t="s">
        <v>703</v>
      </c>
      <c r="D25" s="100" t="s">
        <v>661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</row>
    <row r="26" spans="2:21" x14ac:dyDescent="0.25">
      <c r="C26" s="158" t="s">
        <v>703</v>
      </c>
      <c r="D26" s="20" t="s">
        <v>662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</row>
    <row r="27" spans="2:21" x14ac:dyDescent="0.25">
      <c r="C27" s="158" t="s">
        <v>703</v>
      </c>
      <c r="D27" s="20" t="s">
        <v>663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</row>
    <row r="28" spans="2:21" x14ac:dyDescent="0.25">
      <c r="C28" s="449" t="s">
        <v>225</v>
      </c>
      <c r="D28" s="450"/>
      <c r="E28" s="140">
        <f>SUM(E21:E27)</f>
        <v>0</v>
      </c>
      <c r="F28" s="140">
        <f t="shared" ref="F28:T28" si="1">SUM(F21:F27)</f>
        <v>0</v>
      </c>
      <c r="G28" s="140">
        <f t="shared" si="1"/>
        <v>0</v>
      </c>
      <c r="H28" s="140">
        <f t="shared" si="1"/>
        <v>0</v>
      </c>
      <c r="I28" s="140">
        <f t="shared" si="1"/>
        <v>0</v>
      </c>
      <c r="J28" s="140">
        <f t="shared" si="1"/>
        <v>0</v>
      </c>
      <c r="K28" s="140">
        <f t="shared" si="1"/>
        <v>0</v>
      </c>
      <c r="L28" s="140">
        <f t="shared" si="1"/>
        <v>0</v>
      </c>
      <c r="M28" s="140">
        <f t="shared" si="1"/>
        <v>0</v>
      </c>
      <c r="N28" s="140">
        <f t="shared" si="1"/>
        <v>0</v>
      </c>
      <c r="O28" s="140">
        <f t="shared" si="1"/>
        <v>0</v>
      </c>
      <c r="P28" s="140">
        <f t="shared" si="1"/>
        <v>0</v>
      </c>
      <c r="Q28" s="140">
        <f t="shared" si="1"/>
        <v>0</v>
      </c>
      <c r="R28" s="140">
        <f t="shared" si="1"/>
        <v>0</v>
      </c>
      <c r="S28" s="140">
        <f t="shared" si="1"/>
        <v>0</v>
      </c>
      <c r="T28" s="140">
        <f t="shared" si="1"/>
        <v>0</v>
      </c>
      <c r="U28" s="123">
        <f>SUM(I28:T28)</f>
        <v>0</v>
      </c>
    </row>
    <row r="29" spans="2:21" x14ac:dyDescent="0.25">
      <c r="C29" s="449" t="s">
        <v>349</v>
      </c>
      <c r="D29" s="450"/>
      <c r="E29" s="140">
        <f>E28+E19</f>
        <v>0</v>
      </c>
      <c r="F29" s="140">
        <f t="shared" ref="F29:T29" si="2">F28+F19</f>
        <v>0</v>
      </c>
      <c r="G29" s="140">
        <f t="shared" si="2"/>
        <v>0</v>
      </c>
      <c r="H29" s="140">
        <f t="shared" si="2"/>
        <v>0</v>
      </c>
      <c r="I29" s="140">
        <f t="shared" si="2"/>
        <v>0</v>
      </c>
      <c r="J29" s="140">
        <f t="shared" si="2"/>
        <v>0</v>
      </c>
      <c r="K29" s="140">
        <f t="shared" si="2"/>
        <v>0</v>
      </c>
      <c r="L29" s="140">
        <f t="shared" si="2"/>
        <v>0</v>
      </c>
      <c r="M29" s="140">
        <f t="shared" si="2"/>
        <v>0</v>
      </c>
      <c r="N29" s="140">
        <f t="shared" si="2"/>
        <v>0</v>
      </c>
      <c r="O29" s="140">
        <f t="shared" si="2"/>
        <v>0</v>
      </c>
      <c r="P29" s="140">
        <f t="shared" si="2"/>
        <v>0</v>
      </c>
      <c r="Q29" s="140">
        <f t="shared" si="2"/>
        <v>0</v>
      </c>
      <c r="R29" s="140">
        <f t="shared" si="2"/>
        <v>0</v>
      </c>
      <c r="S29" s="140">
        <f t="shared" si="2"/>
        <v>0</v>
      </c>
      <c r="T29" s="140">
        <f t="shared" si="2"/>
        <v>0</v>
      </c>
      <c r="U29" s="123">
        <f>U19+U28</f>
        <v>0</v>
      </c>
    </row>
    <row r="30" spans="2:21" x14ac:dyDescent="0.25">
      <c r="C30" s="446" t="s">
        <v>352</v>
      </c>
      <c r="D30" s="447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</row>
    <row r="31" spans="2:21" x14ac:dyDescent="0.25">
      <c r="C31" s="428" t="s">
        <v>350</v>
      </c>
      <c r="D31" s="429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</row>
    <row r="32" spans="2:21" x14ac:dyDescent="0.25">
      <c r="C32" s="158" t="s">
        <v>704</v>
      </c>
      <c r="D32" s="100" t="s">
        <v>664</v>
      </c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</row>
    <row r="33" spans="3:21" x14ac:dyDescent="0.25">
      <c r="C33" s="158" t="s">
        <v>704</v>
      </c>
      <c r="D33" s="100" t="s">
        <v>665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</row>
    <row r="34" spans="3:21" x14ac:dyDescent="0.25">
      <c r="C34" s="158" t="s">
        <v>704</v>
      </c>
      <c r="D34" s="100" t="s">
        <v>666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</row>
    <row r="35" spans="3:21" x14ac:dyDescent="0.25">
      <c r="C35" s="158" t="s">
        <v>704</v>
      </c>
      <c r="D35" s="100" t="s">
        <v>667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</row>
    <row r="36" spans="3:21" x14ac:dyDescent="0.25">
      <c r="C36" s="158" t="s">
        <v>704</v>
      </c>
      <c r="D36" s="100" t="s">
        <v>668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</row>
    <row r="37" spans="3:21" x14ac:dyDescent="0.25">
      <c r="C37" s="158" t="s">
        <v>704</v>
      </c>
      <c r="D37" s="100" t="s">
        <v>669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</row>
    <row r="38" spans="3:21" x14ac:dyDescent="0.25">
      <c r="C38" s="158" t="s">
        <v>705</v>
      </c>
      <c r="D38" s="100" t="s">
        <v>670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</row>
    <row r="39" spans="3:21" x14ac:dyDescent="0.25">
      <c r="C39" s="158" t="s">
        <v>705</v>
      </c>
      <c r="D39" s="100" t="s">
        <v>671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</row>
    <row r="40" spans="3:21" x14ac:dyDescent="0.25">
      <c r="C40" s="158"/>
      <c r="D40" s="100" t="s">
        <v>672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</row>
    <row r="41" spans="3:21" x14ac:dyDescent="0.25">
      <c r="C41" s="158"/>
      <c r="D41" s="100" t="s">
        <v>673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</row>
    <row r="42" spans="3:21" x14ac:dyDescent="0.25">
      <c r="C42" s="158"/>
      <c r="D42" s="100" t="s">
        <v>674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</row>
    <row r="43" spans="3:21" x14ac:dyDescent="0.25">
      <c r="C43" s="158"/>
      <c r="D43" s="100" t="s">
        <v>675</v>
      </c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</row>
    <row r="44" spans="3:21" x14ac:dyDescent="0.25">
      <c r="C44" s="158"/>
      <c r="D44" s="100" t="s">
        <v>676</v>
      </c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</row>
    <row r="45" spans="3:21" x14ac:dyDescent="0.25">
      <c r="C45" s="158" t="s">
        <v>705</v>
      </c>
      <c r="D45" s="100" t="s">
        <v>677</v>
      </c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</row>
    <row r="46" spans="3:21" x14ac:dyDescent="0.25">
      <c r="C46" s="449" t="s">
        <v>225</v>
      </c>
      <c r="D46" s="450"/>
      <c r="E46" s="140">
        <f>SUM(E32:E45)</f>
        <v>0</v>
      </c>
      <c r="F46" s="140">
        <f t="shared" ref="F46:T46" si="3">SUM(F32:F45)</f>
        <v>0</v>
      </c>
      <c r="G46" s="140">
        <f t="shared" si="3"/>
        <v>0</v>
      </c>
      <c r="H46" s="140">
        <f t="shared" si="3"/>
        <v>0</v>
      </c>
      <c r="I46" s="140">
        <f t="shared" si="3"/>
        <v>0</v>
      </c>
      <c r="J46" s="140">
        <f t="shared" si="3"/>
        <v>0</v>
      </c>
      <c r="K46" s="140">
        <f t="shared" si="3"/>
        <v>0</v>
      </c>
      <c r="L46" s="140">
        <f t="shared" si="3"/>
        <v>0</v>
      </c>
      <c r="M46" s="140">
        <f t="shared" si="3"/>
        <v>0</v>
      </c>
      <c r="N46" s="140">
        <f t="shared" si="3"/>
        <v>0</v>
      </c>
      <c r="O46" s="140">
        <f t="shared" si="3"/>
        <v>0</v>
      </c>
      <c r="P46" s="140">
        <f t="shared" si="3"/>
        <v>0</v>
      </c>
      <c r="Q46" s="140">
        <f t="shared" si="3"/>
        <v>0</v>
      </c>
      <c r="R46" s="140">
        <f t="shared" si="3"/>
        <v>0</v>
      </c>
      <c r="S46" s="140">
        <f t="shared" si="3"/>
        <v>0</v>
      </c>
      <c r="T46" s="140">
        <f t="shared" si="3"/>
        <v>0</v>
      </c>
      <c r="U46" s="123">
        <f>SUM(I46:T46)</f>
        <v>0</v>
      </c>
    </row>
    <row r="47" spans="3:21" x14ac:dyDescent="0.25">
      <c r="C47" s="428" t="s">
        <v>354</v>
      </c>
      <c r="D47" s="429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</row>
    <row r="48" spans="3:21" x14ac:dyDescent="0.25">
      <c r="C48" s="158" t="s">
        <v>706</v>
      </c>
      <c r="D48" s="100" t="s">
        <v>678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</row>
    <row r="49" spans="3:21" x14ac:dyDescent="0.25">
      <c r="C49" s="158" t="s">
        <v>706</v>
      </c>
      <c r="D49" s="100" t="s">
        <v>679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</row>
    <row r="50" spans="3:21" x14ac:dyDescent="0.25">
      <c r="C50" s="158" t="s">
        <v>706</v>
      </c>
      <c r="D50" s="100" t="s">
        <v>680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</row>
    <row r="51" spans="3:21" x14ac:dyDescent="0.25">
      <c r="C51" s="158" t="s">
        <v>706</v>
      </c>
      <c r="D51" s="20" t="s">
        <v>681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</row>
    <row r="52" spans="3:21" x14ac:dyDescent="0.25">
      <c r="C52" s="158" t="s">
        <v>706</v>
      </c>
      <c r="D52" s="20" t="s">
        <v>682</v>
      </c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</row>
    <row r="53" spans="3:21" x14ac:dyDescent="0.25">
      <c r="C53" s="449" t="s">
        <v>225</v>
      </c>
      <c r="D53" s="450"/>
      <c r="E53" s="140">
        <f>SUM(E48:E52)</f>
        <v>0</v>
      </c>
      <c r="F53" s="140">
        <f t="shared" ref="F53:T53" si="4">SUM(F48:F52)</f>
        <v>0</v>
      </c>
      <c r="G53" s="140">
        <f t="shared" si="4"/>
        <v>0</v>
      </c>
      <c r="H53" s="140">
        <f t="shared" si="4"/>
        <v>0</v>
      </c>
      <c r="I53" s="140">
        <f t="shared" si="4"/>
        <v>0</v>
      </c>
      <c r="J53" s="140">
        <f t="shared" si="4"/>
        <v>0</v>
      </c>
      <c r="K53" s="140">
        <f t="shared" si="4"/>
        <v>0</v>
      </c>
      <c r="L53" s="140">
        <f t="shared" si="4"/>
        <v>0</v>
      </c>
      <c r="M53" s="140">
        <f t="shared" si="4"/>
        <v>0</v>
      </c>
      <c r="N53" s="140">
        <f t="shared" si="4"/>
        <v>0</v>
      </c>
      <c r="O53" s="140">
        <f t="shared" si="4"/>
        <v>0</v>
      </c>
      <c r="P53" s="140">
        <f t="shared" si="4"/>
        <v>0</v>
      </c>
      <c r="Q53" s="140">
        <f t="shared" si="4"/>
        <v>0</v>
      </c>
      <c r="R53" s="140">
        <f t="shared" si="4"/>
        <v>0</v>
      </c>
      <c r="S53" s="140">
        <f t="shared" si="4"/>
        <v>0</v>
      </c>
      <c r="T53" s="140">
        <f t="shared" si="4"/>
        <v>0</v>
      </c>
      <c r="U53" s="123">
        <f>SUM(I53:T53)</f>
        <v>0</v>
      </c>
    </row>
    <row r="54" spans="3:21" x14ac:dyDescent="0.25">
      <c r="C54" s="449" t="s">
        <v>353</v>
      </c>
      <c r="D54" s="450"/>
      <c r="E54" s="140">
        <f>E53+E46</f>
        <v>0</v>
      </c>
      <c r="F54" s="140">
        <f t="shared" ref="F54:T54" si="5">F53+F46</f>
        <v>0</v>
      </c>
      <c r="G54" s="140">
        <f t="shared" si="5"/>
        <v>0</v>
      </c>
      <c r="H54" s="140">
        <f t="shared" si="5"/>
        <v>0</v>
      </c>
      <c r="I54" s="140">
        <f t="shared" si="5"/>
        <v>0</v>
      </c>
      <c r="J54" s="140">
        <f t="shared" si="5"/>
        <v>0</v>
      </c>
      <c r="K54" s="140">
        <f t="shared" si="5"/>
        <v>0</v>
      </c>
      <c r="L54" s="140">
        <f t="shared" si="5"/>
        <v>0</v>
      </c>
      <c r="M54" s="140">
        <f t="shared" si="5"/>
        <v>0</v>
      </c>
      <c r="N54" s="140">
        <f t="shared" si="5"/>
        <v>0</v>
      </c>
      <c r="O54" s="140">
        <f t="shared" si="5"/>
        <v>0</v>
      </c>
      <c r="P54" s="140">
        <f t="shared" si="5"/>
        <v>0</v>
      </c>
      <c r="Q54" s="140">
        <f t="shared" si="5"/>
        <v>0</v>
      </c>
      <c r="R54" s="140">
        <f t="shared" si="5"/>
        <v>0</v>
      </c>
      <c r="S54" s="140">
        <f t="shared" si="5"/>
        <v>0</v>
      </c>
      <c r="T54" s="140">
        <f t="shared" si="5"/>
        <v>0</v>
      </c>
      <c r="U54" s="123">
        <f>U46+U53</f>
        <v>0</v>
      </c>
    </row>
    <row r="55" spans="3:21" x14ac:dyDescent="0.25">
      <c r="C55" s="446" t="s">
        <v>358</v>
      </c>
      <c r="D55" s="447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</row>
    <row r="56" spans="3:21" x14ac:dyDescent="0.25">
      <c r="C56" s="18"/>
      <c r="D56" s="18" t="s">
        <v>683</v>
      </c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</row>
    <row r="57" spans="3:21" x14ac:dyDescent="0.25">
      <c r="C57" s="18"/>
      <c r="D57" s="18" t="s">
        <v>684</v>
      </c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</row>
    <row r="58" spans="3:21" x14ac:dyDescent="0.25">
      <c r="C58" s="449" t="s">
        <v>355</v>
      </c>
      <c r="D58" s="450"/>
      <c r="E58" s="140">
        <f>SUM(E56:E57)</f>
        <v>0</v>
      </c>
      <c r="F58" s="140">
        <f t="shared" ref="F58:T58" si="6">SUM(F56:F57)</f>
        <v>0</v>
      </c>
      <c r="G58" s="140">
        <f t="shared" si="6"/>
        <v>0</v>
      </c>
      <c r="H58" s="140">
        <f t="shared" si="6"/>
        <v>0</v>
      </c>
      <c r="I58" s="140">
        <f t="shared" si="6"/>
        <v>0</v>
      </c>
      <c r="J58" s="140">
        <f t="shared" si="6"/>
        <v>0</v>
      </c>
      <c r="K58" s="140">
        <f t="shared" si="6"/>
        <v>0</v>
      </c>
      <c r="L58" s="140">
        <f t="shared" si="6"/>
        <v>0</v>
      </c>
      <c r="M58" s="140">
        <f t="shared" si="6"/>
        <v>0</v>
      </c>
      <c r="N58" s="140">
        <f t="shared" si="6"/>
        <v>0</v>
      </c>
      <c r="O58" s="140">
        <f t="shared" si="6"/>
        <v>0</v>
      </c>
      <c r="P58" s="140">
        <f t="shared" si="6"/>
        <v>0</v>
      </c>
      <c r="Q58" s="140">
        <f t="shared" si="6"/>
        <v>0</v>
      </c>
      <c r="R58" s="140">
        <f t="shared" si="6"/>
        <v>0</v>
      </c>
      <c r="S58" s="140">
        <f t="shared" si="6"/>
        <v>0</v>
      </c>
      <c r="T58" s="140">
        <f t="shared" si="6"/>
        <v>0</v>
      </c>
      <c r="U58" s="123">
        <f>SUM(I58:T58)</f>
        <v>0</v>
      </c>
    </row>
    <row r="59" spans="3:21" x14ac:dyDescent="0.25">
      <c r="C59" s="446" t="s">
        <v>357</v>
      </c>
      <c r="D59" s="447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18"/>
    </row>
    <row r="60" spans="3:21" x14ac:dyDescent="0.25">
      <c r="C60" s="95"/>
      <c r="D60" s="100" t="s">
        <v>685</v>
      </c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18"/>
    </row>
    <row r="61" spans="3:21" x14ac:dyDescent="0.25">
      <c r="C61" s="95"/>
      <c r="D61" s="100" t="s">
        <v>686</v>
      </c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18"/>
    </row>
    <row r="62" spans="3:21" x14ac:dyDescent="0.25">
      <c r="C62" s="18"/>
      <c r="D62" s="100" t="s">
        <v>687</v>
      </c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18"/>
    </row>
    <row r="63" spans="3:21" x14ac:dyDescent="0.25">
      <c r="C63" s="18"/>
      <c r="D63" s="18" t="s">
        <v>688</v>
      </c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18"/>
    </row>
    <row r="64" spans="3:21" x14ac:dyDescent="0.25">
      <c r="C64" s="449" t="s">
        <v>356</v>
      </c>
      <c r="D64" s="450"/>
      <c r="E64" s="140">
        <f>SUM(E60:E63)</f>
        <v>0</v>
      </c>
      <c r="F64" s="140">
        <f t="shared" ref="F64:T64" si="7">SUM(F60:F63)</f>
        <v>0</v>
      </c>
      <c r="G64" s="140">
        <f t="shared" si="7"/>
        <v>0</v>
      </c>
      <c r="H64" s="140">
        <f t="shared" si="7"/>
        <v>0</v>
      </c>
      <c r="I64" s="140">
        <f t="shared" si="7"/>
        <v>0</v>
      </c>
      <c r="J64" s="140">
        <f t="shared" si="7"/>
        <v>0</v>
      </c>
      <c r="K64" s="140">
        <f t="shared" si="7"/>
        <v>0</v>
      </c>
      <c r="L64" s="140">
        <f t="shared" si="7"/>
        <v>0</v>
      </c>
      <c r="M64" s="140">
        <f t="shared" si="7"/>
        <v>0</v>
      </c>
      <c r="N64" s="140">
        <f t="shared" si="7"/>
        <v>0</v>
      </c>
      <c r="O64" s="140">
        <f t="shared" si="7"/>
        <v>0</v>
      </c>
      <c r="P64" s="140">
        <f t="shared" si="7"/>
        <v>0</v>
      </c>
      <c r="Q64" s="140">
        <f t="shared" si="7"/>
        <v>0</v>
      </c>
      <c r="R64" s="140">
        <f t="shared" si="7"/>
        <v>0</v>
      </c>
      <c r="S64" s="140">
        <f t="shared" si="7"/>
        <v>0</v>
      </c>
      <c r="T64" s="140">
        <f t="shared" si="7"/>
        <v>0</v>
      </c>
      <c r="U64" s="123">
        <f>SUM(I64:T64)</f>
        <v>0</v>
      </c>
    </row>
    <row r="65" spans="3:21" x14ac:dyDescent="0.25">
      <c r="C65" s="446" t="s">
        <v>361</v>
      </c>
      <c r="D65" s="447"/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18"/>
    </row>
    <row r="66" spans="3:21" x14ac:dyDescent="0.25">
      <c r="C66" s="95"/>
      <c r="D66" s="100" t="s">
        <v>690</v>
      </c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18"/>
    </row>
    <row r="67" spans="3:21" x14ac:dyDescent="0.25">
      <c r="C67" s="95"/>
      <c r="D67" s="100" t="s">
        <v>691</v>
      </c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18"/>
    </row>
    <row r="68" spans="3:21" x14ac:dyDescent="0.25">
      <c r="C68" s="95"/>
      <c r="D68" s="100" t="s">
        <v>692</v>
      </c>
      <c r="E68" s="82"/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2"/>
      <c r="R68" s="82"/>
      <c r="S68" s="82"/>
      <c r="T68" s="82"/>
      <c r="U68" s="18"/>
    </row>
    <row r="69" spans="3:21" x14ac:dyDescent="0.25">
      <c r="C69" s="95"/>
      <c r="D69" s="100" t="s">
        <v>693</v>
      </c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U69" s="18"/>
    </row>
    <row r="70" spans="3:21" x14ac:dyDescent="0.25">
      <c r="C70" s="95"/>
      <c r="D70" s="100" t="s">
        <v>694</v>
      </c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U70" s="18"/>
    </row>
    <row r="71" spans="3:21" x14ac:dyDescent="0.25">
      <c r="C71" s="95"/>
      <c r="D71" s="100" t="s">
        <v>663</v>
      </c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  <c r="R71" s="82"/>
      <c r="S71" s="82"/>
      <c r="T71" s="82"/>
      <c r="U71" s="18"/>
    </row>
    <row r="72" spans="3:21" x14ac:dyDescent="0.25">
      <c r="C72" s="158" t="s">
        <v>707</v>
      </c>
      <c r="D72" s="100" t="s">
        <v>695</v>
      </c>
      <c r="E72" s="82"/>
      <c r="F72" s="82"/>
      <c r="G72" s="82"/>
      <c r="H72" s="82"/>
      <c r="I72" s="82"/>
      <c r="J72" s="82"/>
      <c r="K72" s="82"/>
      <c r="L72" s="82"/>
      <c r="M72" s="82"/>
      <c r="N72" s="82"/>
      <c r="O72" s="82"/>
      <c r="P72" s="82"/>
      <c r="Q72" s="82"/>
      <c r="R72" s="82"/>
      <c r="S72" s="82"/>
      <c r="T72" s="82"/>
      <c r="U72" s="18"/>
    </row>
    <row r="73" spans="3:21" x14ac:dyDescent="0.25">
      <c r="C73" s="158" t="s">
        <v>707</v>
      </c>
      <c r="D73" s="100" t="s">
        <v>696</v>
      </c>
      <c r="E73" s="82"/>
      <c r="F73" s="82"/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/>
      <c r="R73" s="82"/>
      <c r="S73" s="82"/>
      <c r="T73" s="82"/>
      <c r="U73" s="18"/>
    </row>
    <row r="74" spans="3:21" x14ac:dyDescent="0.25">
      <c r="C74" s="158" t="s">
        <v>707</v>
      </c>
      <c r="D74" s="100" t="s">
        <v>697</v>
      </c>
      <c r="E74" s="82"/>
      <c r="F74" s="82"/>
      <c r="G74" s="82"/>
      <c r="H74" s="82"/>
      <c r="I74" s="82"/>
      <c r="J74" s="82"/>
      <c r="K74" s="82"/>
      <c r="L74" s="82"/>
      <c r="M74" s="82"/>
      <c r="N74" s="82"/>
      <c r="O74" s="82"/>
      <c r="P74" s="82"/>
      <c r="Q74" s="82"/>
      <c r="R74" s="82"/>
      <c r="S74" s="82"/>
      <c r="T74" s="82"/>
      <c r="U74" s="18"/>
    </row>
    <row r="75" spans="3:21" x14ac:dyDescent="0.25">
      <c r="C75" s="158" t="s">
        <v>707</v>
      </c>
      <c r="D75" s="100" t="s">
        <v>698</v>
      </c>
      <c r="E75" s="82"/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/>
      <c r="R75" s="82"/>
      <c r="S75" s="82"/>
      <c r="T75" s="82"/>
      <c r="U75" s="18"/>
    </row>
    <row r="76" spans="3:21" x14ac:dyDescent="0.25">
      <c r="C76" s="158" t="s">
        <v>707</v>
      </c>
      <c r="D76" s="100" t="s">
        <v>699</v>
      </c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82"/>
      <c r="U76" s="18"/>
    </row>
    <row r="77" spans="3:21" x14ac:dyDescent="0.25">
      <c r="C77" s="158" t="s">
        <v>707</v>
      </c>
      <c r="D77" s="100" t="s">
        <v>700</v>
      </c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82"/>
      <c r="T77" s="82"/>
      <c r="U77" s="18"/>
    </row>
    <row r="78" spans="3:21" x14ac:dyDescent="0.25">
      <c r="C78" s="158" t="s">
        <v>707</v>
      </c>
      <c r="D78" s="18" t="s">
        <v>701</v>
      </c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82"/>
      <c r="U78" s="18"/>
    </row>
    <row r="79" spans="3:21" x14ac:dyDescent="0.25">
      <c r="C79" s="158" t="s">
        <v>707</v>
      </c>
      <c r="D79" s="18" t="s">
        <v>702</v>
      </c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18"/>
    </row>
    <row r="80" spans="3:21" x14ac:dyDescent="0.25">
      <c r="C80" s="449" t="s">
        <v>359</v>
      </c>
      <c r="D80" s="450"/>
      <c r="E80" s="140">
        <f>SUM(E66:E79)</f>
        <v>0</v>
      </c>
      <c r="F80" s="140">
        <f t="shared" ref="F80:T80" si="8">SUM(F66:F79)</f>
        <v>0</v>
      </c>
      <c r="G80" s="140">
        <f t="shared" si="8"/>
        <v>0</v>
      </c>
      <c r="H80" s="140">
        <f t="shared" si="8"/>
        <v>0</v>
      </c>
      <c r="I80" s="140">
        <f t="shared" si="8"/>
        <v>0</v>
      </c>
      <c r="J80" s="140">
        <f t="shared" si="8"/>
        <v>0</v>
      </c>
      <c r="K80" s="140">
        <f t="shared" si="8"/>
        <v>0</v>
      </c>
      <c r="L80" s="140">
        <f t="shared" si="8"/>
        <v>0</v>
      </c>
      <c r="M80" s="140">
        <f t="shared" si="8"/>
        <v>0</v>
      </c>
      <c r="N80" s="140">
        <f t="shared" si="8"/>
        <v>0</v>
      </c>
      <c r="O80" s="140">
        <f t="shared" si="8"/>
        <v>0</v>
      </c>
      <c r="P80" s="140">
        <f t="shared" si="8"/>
        <v>0</v>
      </c>
      <c r="Q80" s="140">
        <f t="shared" si="8"/>
        <v>0</v>
      </c>
      <c r="R80" s="140">
        <f t="shared" si="8"/>
        <v>0</v>
      </c>
      <c r="S80" s="140">
        <f t="shared" si="8"/>
        <v>0</v>
      </c>
      <c r="T80" s="140">
        <f t="shared" si="8"/>
        <v>0</v>
      </c>
      <c r="U80" s="123">
        <f>SUM(I80:T80)</f>
        <v>0</v>
      </c>
    </row>
    <row r="81" spans="3:21" x14ac:dyDescent="0.25">
      <c r="C81" s="446" t="s">
        <v>360</v>
      </c>
      <c r="D81" s="447"/>
      <c r="E81" s="82"/>
      <c r="F81" s="82"/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/>
      <c r="R81" s="82"/>
      <c r="S81" s="82"/>
      <c r="T81" s="82"/>
      <c r="U81" s="18"/>
    </row>
    <row r="82" spans="3:21" x14ac:dyDescent="0.25">
      <c r="C82" s="18"/>
      <c r="D82" s="159" t="s">
        <v>689</v>
      </c>
      <c r="E82" s="82"/>
      <c r="F82" s="82"/>
      <c r="G82" s="82"/>
      <c r="H82" s="82"/>
      <c r="I82" s="82"/>
      <c r="J82" s="82"/>
      <c r="K82" s="82"/>
      <c r="L82" s="82"/>
      <c r="M82" s="82"/>
      <c r="N82" s="82"/>
      <c r="O82" s="82"/>
      <c r="P82" s="82"/>
      <c r="Q82" s="82"/>
      <c r="R82" s="82"/>
      <c r="S82" s="82"/>
      <c r="T82" s="82"/>
      <c r="U82" s="18"/>
    </row>
    <row r="83" spans="3:21" x14ac:dyDescent="0.25">
      <c r="C83" s="18"/>
      <c r="D83" s="18"/>
      <c r="E83" s="82"/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82"/>
      <c r="R83" s="82"/>
      <c r="S83" s="82"/>
      <c r="T83" s="82"/>
      <c r="U83" s="18"/>
    </row>
    <row r="84" spans="3:21" x14ac:dyDescent="0.25">
      <c r="C84" s="449" t="s">
        <v>362</v>
      </c>
      <c r="D84" s="450"/>
      <c r="E84" s="140">
        <f>SUM(E82:E83)</f>
        <v>0</v>
      </c>
      <c r="F84" s="140">
        <f t="shared" ref="F84:T84" si="9">SUM(F82:F83)</f>
        <v>0</v>
      </c>
      <c r="G84" s="140">
        <f t="shared" si="9"/>
        <v>0</v>
      </c>
      <c r="H84" s="140">
        <f t="shared" si="9"/>
        <v>0</v>
      </c>
      <c r="I84" s="140">
        <f t="shared" si="9"/>
        <v>0</v>
      </c>
      <c r="J84" s="140">
        <f t="shared" si="9"/>
        <v>0</v>
      </c>
      <c r="K84" s="140">
        <f t="shared" si="9"/>
        <v>0</v>
      </c>
      <c r="L84" s="140">
        <f t="shared" si="9"/>
        <v>0</v>
      </c>
      <c r="M84" s="140">
        <f t="shared" si="9"/>
        <v>0</v>
      </c>
      <c r="N84" s="140">
        <f t="shared" si="9"/>
        <v>0</v>
      </c>
      <c r="O84" s="140">
        <f t="shared" si="9"/>
        <v>0</v>
      </c>
      <c r="P84" s="140">
        <f t="shared" si="9"/>
        <v>0</v>
      </c>
      <c r="Q84" s="140">
        <f t="shared" si="9"/>
        <v>0</v>
      </c>
      <c r="R84" s="140">
        <f t="shared" si="9"/>
        <v>0</v>
      </c>
      <c r="S84" s="140">
        <f t="shared" si="9"/>
        <v>0</v>
      </c>
      <c r="T84" s="140">
        <f t="shared" si="9"/>
        <v>0</v>
      </c>
      <c r="U84" s="123">
        <f>SUM(I84:T84)</f>
        <v>0</v>
      </c>
    </row>
    <row r="85" spans="3:21" x14ac:dyDescent="0.25">
      <c r="C85" s="446" t="s">
        <v>363</v>
      </c>
      <c r="D85" s="447"/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  <c r="R85" s="82"/>
      <c r="S85" s="82"/>
      <c r="T85" s="82"/>
      <c r="U85" s="18"/>
    </row>
    <row r="86" spans="3:21" x14ac:dyDescent="0.25">
      <c r="C86" s="18" t="s">
        <v>365</v>
      </c>
      <c r="D86" s="18" t="s">
        <v>366</v>
      </c>
      <c r="E86" s="82"/>
      <c r="F86" s="82"/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/>
      <c r="R86" s="82"/>
      <c r="S86" s="82"/>
      <c r="T86" s="82"/>
      <c r="U86" s="18"/>
    </row>
    <row r="87" spans="3:21" x14ac:dyDescent="0.25">
      <c r="C87" s="18" t="s">
        <v>365</v>
      </c>
      <c r="D87" s="18" t="s">
        <v>367</v>
      </c>
      <c r="E87" s="82"/>
      <c r="F87" s="82"/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18"/>
    </row>
    <row r="88" spans="3:21" x14ac:dyDescent="0.25">
      <c r="C88" s="449" t="s">
        <v>364</v>
      </c>
      <c r="D88" s="450"/>
      <c r="E88" s="140">
        <f>E86-E87</f>
        <v>0</v>
      </c>
      <c r="F88" s="140">
        <f t="shared" ref="F88:T88" si="10">F86-F87</f>
        <v>0</v>
      </c>
      <c r="G88" s="140">
        <f t="shared" si="10"/>
        <v>0</v>
      </c>
      <c r="H88" s="140">
        <f t="shared" si="10"/>
        <v>0</v>
      </c>
      <c r="I88" s="140">
        <f t="shared" si="10"/>
        <v>0</v>
      </c>
      <c r="J88" s="140">
        <f t="shared" si="10"/>
        <v>0</v>
      </c>
      <c r="K88" s="140">
        <f t="shared" si="10"/>
        <v>0</v>
      </c>
      <c r="L88" s="140">
        <f t="shared" si="10"/>
        <v>0</v>
      </c>
      <c r="M88" s="140">
        <f t="shared" si="10"/>
        <v>0</v>
      </c>
      <c r="N88" s="140">
        <f t="shared" si="10"/>
        <v>0</v>
      </c>
      <c r="O88" s="140">
        <f t="shared" si="10"/>
        <v>0</v>
      </c>
      <c r="P88" s="140">
        <f t="shared" si="10"/>
        <v>0</v>
      </c>
      <c r="Q88" s="140">
        <f t="shared" si="10"/>
        <v>0</v>
      </c>
      <c r="R88" s="140">
        <f t="shared" si="10"/>
        <v>0</v>
      </c>
      <c r="S88" s="140">
        <f t="shared" si="10"/>
        <v>0</v>
      </c>
      <c r="T88" s="140">
        <f t="shared" si="10"/>
        <v>0</v>
      </c>
      <c r="U88" s="123">
        <f>U86-U87</f>
        <v>0</v>
      </c>
    </row>
    <row r="89" spans="3:21" x14ac:dyDescent="0.25">
      <c r="C89" s="449" t="s">
        <v>261</v>
      </c>
      <c r="D89" s="450"/>
      <c r="E89" s="140">
        <f>E88+E84+E80+E64+E58+E54+E29</f>
        <v>0</v>
      </c>
      <c r="F89" s="140">
        <f t="shared" ref="F89:T89" si="11">F88+F84+F80+F64+F58+F54+F29</f>
        <v>0</v>
      </c>
      <c r="G89" s="140">
        <f t="shared" si="11"/>
        <v>0</v>
      </c>
      <c r="H89" s="140">
        <f t="shared" si="11"/>
        <v>0</v>
      </c>
      <c r="I89" s="140">
        <f t="shared" si="11"/>
        <v>0</v>
      </c>
      <c r="J89" s="140">
        <f t="shared" si="11"/>
        <v>0</v>
      </c>
      <c r="K89" s="140">
        <f t="shared" si="11"/>
        <v>0</v>
      </c>
      <c r="L89" s="140">
        <f t="shared" si="11"/>
        <v>0</v>
      </c>
      <c r="M89" s="140">
        <f t="shared" si="11"/>
        <v>0</v>
      </c>
      <c r="N89" s="140">
        <f t="shared" si="11"/>
        <v>0</v>
      </c>
      <c r="O89" s="140">
        <f t="shared" si="11"/>
        <v>0</v>
      </c>
      <c r="P89" s="140">
        <f t="shared" si="11"/>
        <v>0</v>
      </c>
      <c r="Q89" s="140">
        <f t="shared" si="11"/>
        <v>0</v>
      </c>
      <c r="R89" s="140">
        <f t="shared" si="11"/>
        <v>0</v>
      </c>
      <c r="S89" s="140">
        <f t="shared" si="11"/>
        <v>0</v>
      </c>
      <c r="T89" s="140">
        <f t="shared" si="11"/>
        <v>0</v>
      </c>
      <c r="U89" s="123">
        <f>U29+U54+U58+U64+U80+U84+U88</f>
        <v>0</v>
      </c>
    </row>
    <row r="91" spans="3:21" x14ac:dyDescent="0.25">
      <c r="D91" s="24"/>
      <c r="E91" s="24"/>
      <c r="F91" s="24"/>
      <c r="G91" s="24"/>
      <c r="H91" s="24"/>
      <c r="I91" s="24"/>
    </row>
    <row r="92" spans="3:21" x14ac:dyDescent="0.25">
      <c r="D92" s="26"/>
      <c r="E92" s="26"/>
      <c r="F92" s="26"/>
      <c r="G92" s="26"/>
      <c r="H92" s="26"/>
      <c r="I92" s="26"/>
    </row>
    <row r="93" spans="3:21" x14ac:dyDescent="0.25">
      <c r="E93" s="26"/>
      <c r="F93" s="26"/>
      <c r="G93" s="26"/>
      <c r="H93" s="26"/>
      <c r="I93" s="26"/>
    </row>
    <row r="94" spans="3:21" x14ac:dyDescent="0.25">
      <c r="E94" s="26"/>
      <c r="F94" s="26"/>
      <c r="G94" s="26"/>
      <c r="H94" s="26"/>
      <c r="I94" s="26"/>
    </row>
  </sheetData>
  <mergeCells count="30">
    <mergeCell ref="C46:D46"/>
    <mergeCell ref="C47:D47"/>
    <mergeCell ref="C89:D89"/>
    <mergeCell ref="C54:D54"/>
    <mergeCell ref="C55:D55"/>
    <mergeCell ref="C58:D58"/>
    <mergeCell ref="C59:D59"/>
    <mergeCell ref="C64:D64"/>
    <mergeCell ref="C65:D65"/>
    <mergeCell ref="C80:D80"/>
    <mergeCell ref="C81:D81"/>
    <mergeCell ref="C84:D84"/>
    <mergeCell ref="C85:D85"/>
    <mergeCell ref="C88:D88"/>
    <mergeCell ref="C53:D53"/>
    <mergeCell ref="E5:E7"/>
    <mergeCell ref="F5:F7"/>
    <mergeCell ref="I5:U5"/>
    <mergeCell ref="C8:D8"/>
    <mergeCell ref="C9:D9"/>
    <mergeCell ref="G5:G7"/>
    <mergeCell ref="H5:H7"/>
    <mergeCell ref="C29:D29"/>
    <mergeCell ref="C30:D30"/>
    <mergeCell ref="C31:D31"/>
    <mergeCell ref="C28:D28"/>
    <mergeCell ref="C5:C7"/>
    <mergeCell ref="D5:D7"/>
    <mergeCell ref="C19:D19"/>
    <mergeCell ref="C20:D20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96"/>
  <sheetViews>
    <sheetView showGridLines="0" topLeftCell="A10" zoomScale="70" zoomScaleNormal="70" workbookViewId="0">
      <selection activeCell="E19" sqref="E19"/>
    </sheetView>
  </sheetViews>
  <sheetFormatPr defaultColWidth="9.109375" defaultRowHeight="13.8" x14ac:dyDescent="0.25"/>
  <cols>
    <col min="1" max="1" width="3.109375" style="4" customWidth="1"/>
    <col min="2" max="2" width="8.33203125" style="4" customWidth="1"/>
    <col min="3" max="3" width="22.33203125" style="4" customWidth="1"/>
    <col min="4" max="4" width="24.88671875" style="4" customWidth="1"/>
    <col min="5" max="7" width="16.44140625" style="4" customWidth="1"/>
    <col min="8" max="8" width="16.88671875" style="4" customWidth="1"/>
    <col min="9" max="9" width="13.6640625" style="4" bestFit="1" customWidth="1"/>
    <col min="10" max="10" width="12.5546875" style="4" bestFit="1" customWidth="1"/>
    <col min="11" max="11" width="13.44140625" style="4" bestFit="1" customWidth="1"/>
    <col min="12" max="12" width="13.6640625" style="4" bestFit="1" customWidth="1"/>
    <col min="13" max="13" width="12.5546875" style="4" bestFit="1" customWidth="1"/>
    <col min="14" max="14" width="14.6640625" style="4" customWidth="1"/>
    <col min="15" max="15" width="12.5546875" style="4" customWidth="1"/>
    <col min="16" max="16" width="11.88671875" style="4" bestFit="1" customWidth="1"/>
    <col min="17" max="17" width="13.88671875" style="4" bestFit="1" customWidth="1"/>
    <col min="18" max="20" width="11.88671875" style="4" bestFit="1" customWidth="1"/>
    <col min="21" max="21" width="11.44140625" style="4" bestFit="1" customWidth="1"/>
    <col min="22" max="22" width="12.44140625" style="4" customWidth="1"/>
    <col min="23" max="23" width="12.6640625" style="4" customWidth="1"/>
    <col min="24" max="16384" width="9.109375" style="4"/>
  </cols>
  <sheetData>
    <row r="2" spans="2:23" x14ac:dyDescent="0.25">
      <c r="I2" s="25" t="s">
        <v>240</v>
      </c>
    </row>
    <row r="3" spans="2:23" x14ac:dyDescent="0.25">
      <c r="I3" s="27" t="s">
        <v>378</v>
      </c>
    </row>
    <row r="4" spans="2:23" x14ac:dyDescent="0.25">
      <c r="B4" s="15"/>
      <c r="C4" s="15"/>
      <c r="D4" s="71"/>
      <c r="E4" s="71"/>
      <c r="F4" s="71"/>
      <c r="G4" s="71"/>
      <c r="H4" s="71"/>
      <c r="I4" s="71"/>
      <c r="J4" s="71"/>
      <c r="K4" s="71"/>
      <c r="P4" s="16" t="s">
        <v>109</v>
      </c>
      <c r="W4" s="27" t="s">
        <v>109</v>
      </c>
    </row>
    <row r="5" spans="2:23" x14ac:dyDescent="0.25">
      <c r="B5" s="74"/>
      <c r="C5" s="431" t="s">
        <v>343</v>
      </c>
      <c r="D5" s="431" t="s">
        <v>344</v>
      </c>
      <c r="E5" s="418" t="s">
        <v>160</v>
      </c>
      <c r="F5" s="419"/>
      <c r="G5" s="420"/>
      <c r="H5" s="418" t="s">
        <v>641</v>
      </c>
      <c r="I5" s="419"/>
      <c r="J5" s="419"/>
      <c r="K5" s="419"/>
      <c r="L5" s="421" t="s">
        <v>153</v>
      </c>
      <c r="M5" s="421"/>
      <c r="N5" s="421"/>
      <c r="O5" s="421"/>
      <c r="P5" s="421"/>
    </row>
    <row r="6" spans="2:23" ht="27.6" x14ac:dyDescent="0.25">
      <c r="B6" s="74"/>
      <c r="C6" s="433"/>
      <c r="D6" s="433"/>
      <c r="E6" s="7" t="s">
        <v>224</v>
      </c>
      <c r="F6" s="7" t="s">
        <v>169</v>
      </c>
      <c r="G6" s="7" t="s">
        <v>141</v>
      </c>
      <c r="H6" s="7" t="s">
        <v>224</v>
      </c>
      <c r="I6" s="7" t="s">
        <v>163</v>
      </c>
      <c r="J6" s="7" t="s">
        <v>164</v>
      </c>
      <c r="K6" s="7" t="s">
        <v>168</v>
      </c>
      <c r="L6" s="7" t="s">
        <v>154</v>
      </c>
      <c r="M6" s="7" t="s">
        <v>155</v>
      </c>
      <c r="N6" s="7" t="s">
        <v>156</v>
      </c>
      <c r="O6" s="7" t="s">
        <v>157</v>
      </c>
      <c r="P6" s="7" t="s">
        <v>158</v>
      </c>
    </row>
    <row r="7" spans="2:23" ht="15" customHeight="1" x14ac:dyDescent="0.25">
      <c r="B7" s="74"/>
      <c r="C7" s="435"/>
      <c r="D7" s="435"/>
      <c r="E7" s="7" t="s">
        <v>10</v>
      </c>
      <c r="F7" s="7" t="s">
        <v>12</v>
      </c>
      <c r="G7" s="7" t="s">
        <v>162</v>
      </c>
      <c r="H7" s="7" t="s">
        <v>10</v>
      </c>
      <c r="I7" s="7" t="s">
        <v>3</v>
      </c>
      <c r="J7" s="7" t="s">
        <v>5</v>
      </c>
      <c r="K7" s="7" t="s">
        <v>5</v>
      </c>
      <c r="L7" s="7" t="s">
        <v>8</v>
      </c>
      <c r="M7" s="7" t="s">
        <v>8</v>
      </c>
      <c r="N7" s="7" t="s">
        <v>8</v>
      </c>
      <c r="O7" s="7" t="s">
        <v>8</v>
      </c>
      <c r="P7" s="7" t="s">
        <v>8</v>
      </c>
    </row>
    <row r="8" spans="2:23" x14ac:dyDescent="0.25">
      <c r="B8" s="74"/>
      <c r="C8" s="446" t="s">
        <v>348</v>
      </c>
      <c r="D8" s="447"/>
      <c r="E8" s="73"/>
      <c r="F8" s="73"/>
      <c r="G8" s="72"/>
      <c r="H8" s="73"/>
      <c r="I8" s="18"/>
      <c r="J8" s="18"/>
      <c r="K8" s="18"/>
      <c r="L8" s="18"/>
      <c r="M8" s="18"/>
      <c r="N8" s="18"/>
      <c r="O8" s="18"/>
      <c r="P8" s="18"/>
    </row>
    <row r="9" spans="2:23" x14ac:dyDescent="0.25">
      <c r="C9" s="428" t="s">
        <v>350</v>
      </c>
      <c r="D9" s="429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</row>
    <row r="10" spans="2:23" x14ac:dyDescent="0.25">
      <c r="C10" s="158" t="s">
        <v>703</v>
      </c>
      <c r="D10" s="100" t="s">
        <v>648</v>
      </c>
      <c r="E10" s="18"/>
      <c r="F10" s="82">
        <f>'F11-Year(n-1)'!Q9</f>
        <v>0</v>
      </c>
      <c r="G10" s="82">
        <f>F10-E10</f>
        <v>0</v>
      </c>
      <c r="H10" s="18"/>
      <c r="I10" s="82">
        <f>SUM('F11-Year(n)'!E10:J10)</f>
        <v>0</v>
      </c>
      <c r="J10" s="82">
        <f>SUM('F11-Year(n)'!K10:P10)</f>
        <v>0</v>
      </c>
      <c r="K10" s="82">
        <f>I10+J10</f>
        <v>0</v>
      </c>
      <c r="L10" s="82">
        <f>'F11-Year(n+1)'!Q9</f>
        <v>0</v>
      </c>
      <c r="M10" s="82">
        <f>'F11-Year(n+2)'!Q9</f>
        <v>0</v>
      </c>
      <c r="N10" s="82">
        <f>'F11-Year(n+3)'!Q9</f>
        <v>0</v>
      </c>
      <c r="O10" s="82">
        <f>'F11-Year(n+4)'!Q9</f>
        <v>0</v>
      </c>
      <c r="P10" s="82">
        <f>'F11-Year(n+5)'!Q9</f>
        <v>0</v>
      </c>
    </row>
    <row r="11" spans="2:23" x14ac:dyDescent="0.25">
      <c r="C11" s="158" t="s">
        <v>703</v>
      </c>
      <c r="D11" s="100" t="s">
        <v>649</v>
      </c>
      <c r="E11" s="18"/>
      <c r="F11" s="82">
        <f>'F11-Year(n-1)'!Q10</f>
        <v>0</v>
      </c>
      <c r="G11" s="82">
        <f t="shared" ref="G11:G18" si="0">F11-E11</f>
        <v>0</v>
      </c>
      <c r="H11" s="18"/>
      <c r="I11" s="82">
        <f>SUM('F11-Year(n)'!E11:J11)</f>
        <v>0</v>
      </c>
      <c r="J11" s="82">
        <f>SUM('F11-Year(n)'!K11:P11)</f>
        <v>0</v>
      </c>
      <c r="K11" s="82">
        <f t="shared" ref="K11:K18" si="1">I11+J11</f>
        <v>0</v>
      </c>
      <c r="L11" s="82">
        <f>'F11-Year(n+1)'!Q10</f>
        <v>0</v>
      </c>
      <c r="M11" s="82">
        <f>'F11-Year(n+2)'!Q10</f>
        <v>0</v>
      </c>
      <c r="N11" s="82">
        <f>'F11-Year(n+3)'!Q10</f>
        <v>0</v>
      </c>
      <c r="O11" s="82">
        <f>'F11-Year(n+4)'!Q10</f>
        <v>0</v>
      </c>
      <c r="P11" s="82">
        <f>'F11-Year(n+5)'!Q10</f>
        <v>0</v>
      </c>
    </row>
    <row r="12" spans="2:23" x14ac:dyDescent="0.25">
      <c r="C12" s="158" t="s">
        <v>703</v>
      </c>
      <c r="D12" s="100" t="s">
        <v>650</v>
      </c>
      <c r="E12" s="18"/>
      <c r="F12" s="82">
        <f>'F11-Year(n-1)'!Q11</f>
        <v>0</v>
      </c>
      <c r="G12" s="82">
        <f t="shared" si="0"/>
        <v>0</v>
      </c>
      <c r="H12" s="18"/>
      <c r="I12" s="82">
        <f>SUM('F11-Year(n)'!E12:J12)</f>
        <v>0</v>
      </c>
      <c r="J12" s="82">
        <f>SUM('F11-Year(n)'!K12:P12)</f>
        <v>0</v>
      </c>
      <c r="K12" s="82">
        <f t="shared" si="1"/>
        <v>0</v>
      </c>
      <c r="L12" s="82">
        <f>'F11-Year(n+1)'!Q11</f>
        <v>0</v>
      </c>
      <c r="M12" s="82">
        <f>'F11-Year(n+2)'!Q11</f>
        <v>0</v>
      </c>
      <c r="N12" s="82">
        <f>'F11-Year(n+3)'!Q11</f>
        <v>0</v>
      </c>
      <c r="O12" s="82">
        <f>'F11-Year(n+4)'!Q11</f>
        <v>0</v>
      </c>
      <c r="P12" s="82">
        <f>'F11-Year(n+5)'!Q11</f>
        <v>0</v>
      </c>
    </row>
    <row r="13" spans="2:23" x14ac:dyDescent="0.25">
      <c r="C13" s="158" t="s">
        <v>703</v>
      </c>
      <c r="D13" s="100" t="s">
        <v>651</v>
      </c>
      <c r="E13" s="18"/>
      <c r="F13" s="82">
        <f>'F11-Year(n-1)'!Q12</f>
        <v>0</v>
      </c>
      <c r="G13" s="82">
        <f t="shared" si="0"/>
        <v>0</v>
      </c>
      <c r="H13" s="18"/>
      <c r="I13" s="82">
        <f>SUM('F11-Year(n)'!E13:J13)</f>
        <v>0</v>
      </c>
      <c r="J13" s="82">
        <f>SUM('F11-Year(n)'!K13:P13)</f>
        <v>0</v>
      </c>
      <c r="K13" s="82">
        <f t="shared" si="1"/>
        <v>0</v>
      </c>
      <c r="L13" s="82">
        <f>'F11-Year(n+1)'!Q12</f>
        <v>0</v>
      </c>
      <c r="M13" s="82">
        <f>'F11-Year(n+2)'!Q12</f>
        <v>0</v>
      </c>
      <c r="N13" s="82">
        <f>'F11-Year(n+3)'!Q12</f>
        <v>0</v>
      </c>
      <c r="O13" s="82">
        <f>'F11-Year(n+4)'!Q12</f>
        <v>0</v>
      </c>
      <c r="P13" s="82">
        <f>'F11-Year(n+5)'!Q12</f>
        <v>0</v>
      </c>
    </row>
    <row r="14" spans="2:23" x14ac:dyDescent="0.25">
      <c r="C14" s="158" t="s">
        <v>703</v>
      </c>
      <c r="D14" s="100" t="s">
        <v>652</v>
      </c>
      <c r="E14" s="18"/>
      <c r="F14" s="82">
        <f>'F11-Year(n-1)'!Q13</f>
        <v>0</v>
      </c>
      <c r="G14" s="82">
        <f t="shared" si="0"/>
        <v>0</v>
      </c>
      <c r="H14" s="18"/>
      <c r="I14" s="82">
        <f>SUM('F11-Year(n)'!E14:J14)</f>
        <v>0</v>
      </c>
      <c r="J14" s="82">
        <f>SUM('F11-Year(n)'!K14:P14)</f>
        <v>0</v>
      </c>
      <c r="K14" s="82">
        <f t="shared" si="1"/>
        <v>0</v>
      </c>
      <c r="L14" s="82">
        <f>'F11-Year(n+1)'!Q13</f>
        <v>0</v>
      </c>
      <c r="M14" s="82">
        <f>'F11-Year(n+2)'!Q13</f>
        <v>0</v>
      </c>
      <c r="N14" s="82">
        <f>'F11-Year(n+3)'!Q13</f>
        <v>0</v>
      </c>
      <c r="O14" s="82">
        <f>'F11-Year(n+4)'!Q13</f>
        <v>0</v>
      </c>
      <c r="P14" s="82">
        <f>'F11-Year(n+5)'!Q13</f>
        <v>0</v>
      </c>
    </row>
    <row r="15" spans="2:23" x14ac:dyDescent="0.25">
      <c r="C15" s="158" t="s">
        <v>703</v>
      </c>
      <c r="D15" s="100" t="s">
        <v>653</v>
      </c>
      <c r="E15" s="18"/>
      <c r="F15" s="82">
        <f>'F11-Year(n-1)'!Q14</f>
        <v>0</v>
      </c>
      <c r="G15" s="82">
        <f t="shared" si="0"/>
        <v>0</v>
      </c>
      <c r="H15" s="18"/>
      <c r="I15" s="82">
        <f>SUM('F11-Year(n)'!E15:J15)</f>
        <v>0</v>
      </c>
      <c r="J15" s="82">
        <f>SUM('F11-Year(n)'!K15:P15)</f>
        <v>0</v>
      </c>
      <c r="K15" s="82">
        <f t="shared" si="1"/>
        <v>0</v>
      </c>
      <c r="L15" s="82">
        <f>'F11-Year(n+1)'!Q14</f>
        <v>0</v>
      </c>
      <c r="M15" s="82">
        <f>'F11-Year(n+2)'!Q14</f>
        <v>0</v>
      </c>
      <c r="N15" s="82">
        <f>'F11-Year(n+3)'!Q14</f>
        <v>0</v>
      </c>
      <c r="O15" s="82">
        <f>'F11-Year(n+4)'!Q14</f>
        <v>0</v>
      </c>
      <c r="P15" s="82">
        <f>'F11-Year(n+5)'!Q14</f>
        <v>0</v>
      </c>
    </row>
    <row r="16" spans="2:23" x14ac:dyDescent="0.25">
      <c r="C16" s="158" t="s">
        <v>703</v>
      </c>
      <c r="D16" s="100" t="s">
        <v>654</v>
      </c>
      <c r="E16" s="18"/>
      <c r="F16" s="82">
        <f>'F11-Year(n-1)'!Q15</f>
        <v>0</v>
      </c>
      <c r="G16" s="82">
        <f t="shared" si="0"/>
        <v>0</v>
      </c>
      <c r="H16" s="18"/>
      <c r="I16" s="82">
        <f>SUM('F11-Year(n)'!E16:J16)</f>
        <v>0</v>
      </c>
      <c r="J16" s="82">
        <f>SUM('F11-Year(n)'!K16:P16)</f>
        <v>0</v>
      </c>
      <c r="K16" s="82">
        <f t="shared" si="1"/>
        <v>0</v>
      </c>
      <c r="L16" s="82">
        <f>'F11-Year(n+1)'!Q15</f>
        <v>0</v>
      </c>
      <c r="M16" s="82">
        <f>'F11-Year(n+2)'!Q15</f>
        <v>0</v>
      </c>
      <c r="N16" s="82">
        <f>'F11-Year(n+3)'!Q15</f>
        <v>0</v>
      </c>
      <c r="O16" s="82">
        <f>'F11-Year(n+4)'!Q15</f>
        <v>0</v>
      </c>
      <c r="P16" s="82">
        <f>'F11-Year(n+5)'!Q15</f>
        <v>0</v>
      </c>
    </row>
    <row r="17" spans="2:16" ht="14.25" customHeight="1" x14ac:dyDescent="0.25">
      <c r="B17" s="74"/>
      <c r="C17" s="158" t="s">
        <v>703</v>
      </c>
      <c r="D17" s="100" t="s">
        <v>655</v>
      </c>
      <c r="E17" s="73"/>
      <c r="F17" s="82">
        <f>'F11-Year(n-1)'!Q16</f>
        <v>0</v>
      </c>
      <c r="G17" s="82">
        <f t="shared" si="0"/>
        <v>0</v>
      </c>
      <c r="H17" s="18"/>
      <c r="I17" s="82">
        <f>SUM('F11-Year(n)'!E17:J17)</f>
        <v>0</v>
      </c>
      <c r="J17" s="82">
        <f>SUM('F11-Year(n)'!K17:P17)</f>
        <v>0</v>
      </c>
      <c r="K17" s="82">
        <f t="shared" si="1"/>
        <v>0</v>
      </c>
      <c r="L17" s="82">
        <f>'F11-Year(n+1)'!Q16</f>
        <v>0</v>
      </c>
      <c r="M17" s="82">
        <f>'F11-Year(n+2)'!Q16</f>
        <v>0</v>
      </c>
      <c r="N17" s="82">
        <f>'F11-Year(n+3)'!Q16</f>
        <v>0</v>
      </c>
      <c r="O17" s="82">
        <f>'F11-Year(n+4)'!Q16</f>
        <v>0</v>
      </c>
      <c r="P17" s="82">
        <f>'F11-Year(n+5)'!Q16</f>
        <v>0</v>
      </c>
    </row>
    <row r="18" spans="2:16" x14ac:dyDescent="0.25">
      <c r="C18" s="158" t="s">
        <v>703</v>
      </c>
      <c r="D18" s="20" t="s">
        <v>656</v>
      </c>
      <c r="E18" s="18"/>
      <c r="F18" s="82">
        <f>'F11-Year(n-1)'!Q17</f>
        <v>0</v>
      </c>
      <c r="G18" s="82">
        <f t="shared" si="0"/>
        <v>0</v>
      </c>
      <c r="H18" s="18"/>
      <c r="I18" s="82">
        <f>SUM('F11-Year(n)'!E18:J18)</f>
        <v>0</v>
      </c>
      <c r="J18" s="82">
        <f>SUM('F11-Year(n)'!K18:P18)</f>
        <v>0</v>
      </c>
      <c r="K18" s="82">
        <f t="shared" si="1"/>
        <v>0</v>
      </c>
      <c r="L18" s="82">
        <f>'F11-Year(n+1)'!Q17</f>
        <v>0</v>
      </c>
      <c r="M18" s="82">
        <f>'F11-Year(n+2)'!Q17</f>
        <v>0</v>
      </c>
      <c r="N18" s="82">
        <f>'F11-Year(n+3)'!Q17</f>
        <v>0</v>
      </c>
      <c r="O18" s="82">
        <f>'F11-Year(n+4)'!Q17</f>
        <v>0</v>
      </c>
      <c r="P18" s="82">
        <f>'F11-Year(n+5)'!Q17</f>
        <v>0</v>
      </c>
    </row>
    <row r="19" spans="2:16" x14ac:dyDescent="0.25">
      <c r="C19" s="439" t="s">
        <v>225</v>
      </c>
      <c r="D19" s="441"/>
      <c r="E19" s="123">
        <f>SUM(E17:E18)</f>
        <v>0</v>
      </c>
      <c r="F19" s="123">
        <f>'F11-Year(n-1)'!Q18</f>
        <v>0</v>
      </c>
      <c r="G19" s="123">
        <f>F19-E19</f>
        <v>0</v>
      </c>
      <c r="H19" s="123">
        <f>SUM(H17:H18)</f>
        <v>0</v>
      </c>
      <c r="I19" s="123">
        <f>SUM('F11-Year(n)'!E19:J19)</f>
        <v>0</v>
      </c>
      <c r="J19" s="123">
        <f>SUM('F11-Year(n)'!K19:P19)</f>
        <v>0</v>
      </c>
      <c r="K19" s="123">
        <f>I19+J19</f>
        <v>0</v>
      </c>
      <c r="L19" s="123">
        <f>'F11-Year(n+1)'!Q19</f>
        <v>0</v>
      </c>
      <c r="M19" s="123">
        <f>'F11-Year(n+2)'!Q19</f>
        <v>0</v>
      </c>
      <c r="N19" s="123">
        <f>'F11-Year(n+3)'!Q19</f>
        <v>0</v>
      </c>
      <c r="O19" s="123">
        <f>'F11-Year(n+4)'!Q19</f>
        <v>0</v>
      </c>
      <c r="P19" s="123">
        <f>'F11-Year(n+5)'!Q19</f>
        <v>0</v>
      </c>
    </row>
    <row r="20" spans="2:16" x14ac:dyDescent="0.25">
      <c r="C20" s="428" t="s">
        <v>351</v>
      </c>
      <c r="D20" s="429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pans="2:16" x14ac:dyDescent="0.25">
      <c r="C21" s="158" t="s">
        <v>703</v>
      </c>
      <c r="D21" s="100" t="s">
        <v>657</v>
      </c>
      <c r="E21" s="18"/>
      <c r="F21" s="82">
        <f>'F11-Year(n-1)'!Q20</f>
        <v>0</v>
      </c>
      <c r="G21" s="82">
        <f>F21-E21</f>
        <v>0</v>
      </c>
      <c r="H21" s="18"/>
      <c r="I21" s="82">
        <f>SUM('F11-Year(n)'!E21:J21)</f>
        <v>0</v>
      </c>
      <c r="J21" s="82">
        <f>SUM('F11-Year(n)'!K21:P21)</f>
        <v>0</v>
      </c>
      <c r="K21" s="82">
        <f>I21+J21</f>
        <v>0</v>
      </c>
      <c r="L21" s="82">
        <f>'F11-Year(n+1)'!Q20</f>
        <v>0</v>
      </c>
      <c r="M21" s="82">
        <f>'F11-Year(n+2)'!Q20</f>
        <v>0</v>
      </c>
      <c r="N21" s="82">
        <f>'F11-Year(n+3)'!Q20</f>
        <v>0</v>
      </c>
      <c r="O21" s="82">
        <f>'F11-Year(n+4)'!Q20</f>
        <v>0</v>
      </c>
      <c r="P21" s="82">
        <f>'F11-Year(n+5)'!Q20</f>
        <v>0</v>
      </c>
    </row>
    <row r="22" spans="2:16" x14ac:dyDescent="0.25">
      <c r="C22" s="158" t="s">
        <v>703</v>
      </c>
      <c r="D22" s="100" t="s">
        <v>658</v>
      </c>
      <c r="E22" s="18"/>
      <c r="F22" s="82">
        <f>'F11-Year(n-1)'!Q21</f>
        <v>0</v>
      </c>
      <c r="G22" s="82">
        <f t="shared" ref="G22:G27" si="2">F22-E22</f>
        <v>0</v>
      </c>
      <c r="H22" s="18"/>
      <c r="I22" s="82">
        <f>SUM('F11-Year(n)'!E22:J22)</f>
        <v>0</v>
      </c>
      <c r="J22" s="82">
        <f>SUM('F11-Year(n)'!K22:P22)</f>
        <v>0</v>
      </c>
      <c r="K22" s="82">
        <f t="shared" ref="K22:K27" si="3">I22+J22</f>
        <v>0</v>
      </c>
      <c r="L22" s="82">
        <f>'F11-Year(n+1)'!Q21</f>
        <v>0</v>
      </c>
      <c r="M22" s="82">
        <f>'F11-Year(n+2)'!Q21</f>
        <v>0</v>
      </c>
      <c r="N22" s="82">
        <f>'F11-Year(n+3)'!Q21</f>
        <v>0</v>
      </c>
      <c r="O22" s="82">
        <f>'F11-Year(n+4)'!Q21</f>
        <v>0</v>
      </c>
      <c r="P22" s="82">
        <f>'F11-Year(n+5)'!Q21</f>
        <v>0</v>
      </c>
    </row>
    <row r="23" spans="2:16" x14ac:dyDescent="0.25">
      <c r="C23" s="158" t="s">
        <v>703</v>
      </c>
      <c r="D23" s="100" t="s">
        <v>659</v>
      </c>
      <c r="E23" s="18"/>
      <c r="F23" s="82">
        <f>'F11-Year(n-1)'!Q22</f>
        <v>0</v>
      </c>
      <c r="G23" s="82">
        <f t="shared" si="2"/>
        <v>0</v>
      </c>
      <c r="H23" s="18"/>
      <c r="I23" s="82">
        <f>SUM('F11-Year(n)'!E23:J23)</f>
        <v>0</v>
      </c>
      <c r="J23" s="82">
        <f>SUM('F11-Year(n)'!K23:P23)</f>
        <v>0</v>
      </c>
      <c r="K23" s="82">
        <f t="shared" si="3"/>
        <v>0</v>
      </c>
      <c r="L23" s="82">
        <f>'F11-Year(n+1)'!Q22</f>
        <v>0</v>
      </c>
      <c r="M23" s="82">
        <f>'F11-Year(n+2)'!Q22</f>
        <v>0</v>
      </c>
      <c r="N23" s="82">
        <f>'F11-Year(n+3)'!Q22</f>
        <v>0</v>
      </c>
      <c r="O23" s="82">
        <f>'F11-Year(n+4)'!Q22</f>
        <v>0</v>
      </c>
      <c r="P23" s="82">
        <f>'F11-Year(n+5)'!Q22</f>
        <v>0</v>
      </c>
    </row>
    <row r="24" spans="2:16" x14ac:dyDescent="0.25">
      <c r="C24" s="158" t="s">
        <v>703</v>
      </c>
      <c r="D24" s="100" t="s">
        <v>660</v>
      </c>
      <c r="E24" s="18"/>
      <c r="F24" s="82">
        <f>'F11-Year(n-1)'!Q23</f>
        <v>0</v>
      </c>
      <c r="G24" s="82">
        <f t="shared" si="2"/>
        <v>0</v>
      </c>
      <c r="H24" s="18"/>
      <c r="I24" s="82">
        <f>SUM('F11-Year(n)'!E24:J24)</f>
        <v>0</v>
      </c>
      <c r="J24" s="82">
        <f>SUM('F11-Year(n)'!K24:P24)</f>
        <v>0</v>
      </c>
      <c r="K24" s="82">
        <f t="shared" si="3"/>
        <v>0</v>
      </c>
      <c r="L24" s="82">
        <f>'F11-Year(n+1)'!Q23</f>
        <v>0</v>
      </c>
      <c r="M24" s="82">
        <f>'F11-Year(n+2)'!Q23</f>
        <v>0</v>
      </c>
      <c r="N24" s="82">
        <f>'F11-Year(n+3)'!Q23</f>
        <v>0</v>
      </c>
      <c r="O24" s="82">
        <f>'F11-Year(n+4)'!Q23</f>
        <v>0</v>
      </c>
      <c r="P24" s="82">
        <f>'F11-Year(n+5)'!Q23</f>
        <v>0</v>
      </c>
    </row>
    <row r="25" spans="2:16" x14ac:dyDescent="0.25">
      <c r="C25" s="158" t="s">
        <v>703</v>
      </c>
      <c r="D25" s="100" t="s">
        <v>661</v>
      </c>
      <c r="E25" s="18"/>
      <c r="F25" s="82">
        <f>'F11-Year(n-1)'!Q24</f>
        <v>0</v>
      </c>
      <c r="G25" s="82">
        <f t="shared" si="2"/>
        <v>0</v>
      </c>
      <c r="H25" s="18"/>
      <c r="I25" s="82">
        <f>SUM('F11-Year(n)'!E25:J25)</f>
        <v>0</v>
      </c>
      <c r="J25" s="82">
        <f>SUM('F11-Year(n)'!K25:P25)</f>
        <v>0</v>
      </c>
      <c r="K25" s="82">
        <f t="shared" si="3"/>
        <v>0</v>
      </c>
      <c r="L25" s="82">
        <f>'F11-Year(n+1)'!Q24</f>
        <v>0</v>
      </c>
      <c r="M25" s="82">
        <f>'F11-Year(n+2)'!Q24</f>
        <v>0</v>
      </c>
      <c r="N25" s="82">
        <f>'F11-Year(n+3)'!Q24</f>
        <v>0</v>
      </c>
      <c r="O25" s="82">
        <f>'F11-Year(n+4)'!Q24</f>
        <v>0</v>
      </c>
      <c r="P25" s="82">
        <f>'F11-Year(n+5)'!Q24</f>
        <v>0</v>
      </c>
    </row>
    <row r="26" spans="2:16" x14ac:dyDescent="0.25">
      <c r="C26" s="158" t="s">
        <v>703</v>
      </c>
      <c r="D26" s="20" t="s">
        <v>662</v>
      </c>
      <c r="E26" s="18"/>
      <c r="F26" s="82">
        <f>'F11-Year(n-1)'!Q25</f>
        <v>0</v>
      </c>
      <c r="G26" s="82">
        <f t="shared" si="2"/>
        <v>0</v>
      </c>
      <c r="H26" s="18"/>
      <c r="I26" s="82">
        <f>SUM('F11-Year(n)'!E26:J26)</f>
        <v>0</v>
      </c>
      <c r="J26" s="82">
        <f>SUM('F11-Year(n)'!K26:P26)</f>
        <v>0</v>
      </c>
      <c r="K26" s="82">
        <f t="shared" si="3"/>
        <v>0</v>
      </c>
      <c r="L26" s="82">
        <f>'F11-Year(n+1)'!Q25</f>
        <v>0</v>
      </c>
      <c r="M26" s="82">
        <f>'F11-Year(n+2)'!Q25</f>
        <v>0</v>
      </c>
      <c r="N26" s="82">
        <f>'F11-Year(n+3)'!Q25</f>
        <v>0</v>
      </c>
      <c r="O26" s="82">
        <f>'F11-Year(n+4)'!Q25</f>
        <v>0</v>
      </c>
      <c r="P26" s="82">
        <f>'F11-Year(n+5)'!Q25</f>
        <v>0</v>
      </c>
    </row>
    <row r="27" spans="2:16" x14ac:dyDescent="0.25">
      <c r="C27" s="158" t="s">
        <v>703</v>
      </c>
      <c r="D27" s="20" t="s">
        <v>663</v>
      </c>
      <c r="E27" s="18"/>
      <c r="F27" s="82">
        <f>'F11-Year(n-1)'!Q26</f>
        <v>0</v>
      </c>
      <c r="G27" s="82">
        <f t="shared" si="2"/>
        <v>0</v>
      </c>
      <c r="H27" s="18"/>
      <c r="I27" s="82">
        <f>SUM('F11-Year(n)'!E27:J27)</f>
        <v>0</v>
      </c>
      <c r="J27" s="82">
        <f>SUM('F11-Year(n)'!K27:P27)</f>
        <v>0</v>
      </c>
      <c r="K27" s="82">
        <f t="shared" si="3"/>
        <v>0</v>
      </c>
      <c r="L27" s="82">
        <f>'F11-Year(n+1)'!Q26</f>
        <v>0</v>
      </c>
      <c r="M27" s="82">
        <f>'F11-Year(n+2)'!Q26</f>
        <v>0</v>
      </c>
      <c r="N27" s="82">
        <f>'F11-Year(n+3)'!Q26</f>
        <v>0</v>
      </c>
      <c r="O27" s="82">
        <f>'F11-Year(n+4)'!Q26</f>
        <v>0</v>
      </c>
      <c r="P27" s="82">
        <f>'F11-Year(n+5)'!Q26</f>
        <v>0</v>
      </c>
    </row>
    <row r="28" spans="2:16" x14ac:dyDescent="0.25">
      <c r="C28" s="439" t="s">
        <v>225</v>
      </c>
      <c r="D28" s="441"/>
      <c r="E28" s="123">
        <f>SUM(E26:E27)</f>
        <v>0</v>
      </c>
      <c r="F28" s="123">
        <f>'F11-Year(n-1)'!Q27</f>
        <v>0</v>
      </c>
      <c r="G28" s="123">
        <f>F28-E28</f>
        <v>0</v>
      </c>
      <c r="H28" s="123">
        <f>SUM(H26:H27)</f>
        <v>0</v>
      </c>
      <c r="I28" s="123">
        <f>SUM('F11-Year(n)'!E28:J28)</f>
        <v>0</v>
      </c>
      <c r="J28" s="123">
        <f>SUM('F11-Year(n)'!K28:P28)</f>
        <v>0</v>
      </c>
      <c r="K28" s="123">
        <f>I28+J28</f>
        <v>0</v>
      </c>
      <c r="L28" s="123">
        <f>'F11-Year(n+1)'!Q28</f>
        <v>0</v>
      </c>
      <c r="M28" s="123">
        <f>'F11-Year(n+2)'!Q28</f>
        <v>0</v>
      </c>
      <c r="N28" s="123">
        <f>'F11-Year(n+3)'!Q28</f>
        <v>0</v>
      </c>
      <c r="O28" s="123">
        <f>'F11-Year(n+4)'!Q28</f>
        <v>0</v>
      </c>
      <c r="P28" s="123">
        <f>'F11-Year(n+5)'!Q28</f>
        <v>0</v>
      </c>
    </row>
    <row r="29" spans="2:16" x14ac:dyDescent="0.25">
      <c r="C29" s="428" t="s">
        <v>349</v>
      </c>
      <c r="D29" s="429"/>
      <c r="E29" s="123">
        <f>SUM(E27:E28)</f>
        <v>0</v>
      </c>
      <c r="F29" s="123">
        <f>'F11-Year(n-1)'!Q28</f>
        <v>0</v>
      </c>
      <c r="G29" s="123">
        <f>F29-E29</f>
        <v>0</v>
      </c>
      <c r="H29" s="123">
        <f>SUM(H27:H28)</f>
        <v>0</v>
      </c>
      <c r="I29" s="123">
        <f>SUM('F11-Year(n)'!E29:J29)</f>
        <v>0</v>
      </c>
      <c r="J29" s="123">
        <f>SUM('F11-Year(n)'!K29:P29)</f>
        <v>0</v>
      </c>
      <c r="K29" s="123">
        <f>I29+J29</f>
        <v>0</v>
      </c>
      <c r="L29" s="123">
        <f>'F11-Year(n+1)'!Q29</f>
        <v>0</v>
      </c>
      <c r="M29" s="123">
        <f>'F11-Year(n+2)'!Q29</f>
        <v>0</v>
      </c>
      <c r="N29" s="123">
        <f>'F11-Year(n+3)'!Q29</f>
        <v>0</v>
      </c>
      <c r="O29" s="123">
        <f>'F11-Year(n+4)'!Q29</f>
        <v>0</v>
      </c>
      <c r="P29" s="123">
        <f>'F11-Year(n+5)'!Q29</f>
        <v>0</v>
      </c>
    </row>
    <row r="30" spans="2:16" x14ac:dyDescent="0.25">
      <c r="C30" s="446" t="s">
        <v>352</v>
      </c>
      <c r="D30" s="447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</row>
    <row r="31" spans="2:16" x14ac:dyDescent="0.25">
      <c r="C31" s="428" t="s">
        <v>350</v>
      </c>
      <c r="D31" s="429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</row>
    <row r="32" spans="2:16" x14ac:dyDescent="0.25">
      <c r="C32" s="158" t="s">
        <v>704</v>
      </c>
      <c r="D32" s="100" t="s">
        <v>664</v>
      </c>
      <c r="E32" s="18"/>
      <c r="F32" s="82">
        <f>'F11-Year(n-1)'!Q31</f>
        <v>0</v>
      </c>
      <c r="G32" s="82">
        <f t="shared" ref="G32:G45" si="4">F32-E32</f>
        <v>0</v>
      </c>
      <c r="H32" s="18"/>
      <c r="I32" s="82">
        <f>SUM('F11-Year(n)'!E32:J32)</f>
        <v>0</v>
      </c>
      <c r="J32" s="82">
        <f>SUM('F11-Year(n)'!K32:P32)</f>
        <v>0</v>
      </c>
      <c r="K32" s="82">
        <f t="shared" ref="K32:K45" si="5">I32+J32</f>
        <v>0</v>
      </c>
      <c r="L32" s="82">
        <f>'F11-Year(n+1)'!Q31</f>
        <v>0</v>
      </c>
      <c r="M32" s="82">
        <f>'F11-Year(n+2)'!Q31</f>
        <v>0</v>
      </c>
      <c r="N32" s="82">
        <f>'F11-Year(n+3)'!Q31</f>
        <v>0</v>
      </c>
      <c r="O32" s="82">
        <f>'F11-Year(n+4)'!Q31</f>
        <v>0</v>
      </c>
      <c r="P32" s="82">
        <f>'F11-Year(n+5)'!Q31</f>
        <v>0</v>
      </c>
    </row>
    <row r="33" spans="3:16" x14ac:dyDescent="0.25">
      <c r="C33" s="158" t="s">
        <v>704</v>
      </c>
      <c r="D33" s="100" t="s">
        <v>665</v>
      </c>
      <c r="E33" s="18"/>
      <c r="F33" s="82">
        <f>'F11-Year(n-1)'!Q32</f>
        <v>0</v>
      </c>
      <c r="G33" s="82">
        <f t="shared" si="4"/>
        <v>0</v>
      </c>
      <c r="H33" s="18"/>
      <c r="I33" s="82">
        <f>SUM('F11-Year(n)'!E33:J33)</f>
        <v>0</v>
      </c>
      <c r="J33" s="82">
        <f>SUM('F11-Year(n)'!K33:P33)</f>
        <v>0</v>
      </c>
      <c r="K33" s="82">
        <f t="shared" si="5"/>
        <v>0</v>
      </c>
      <c r="L33" s="82">
        <f>'F11-Year(n+1)'!Q32</f>
        <v>0</v>
      </c>
      <c r="M33" s="82">
        <f>'F11-Year(n+2)'!Q32</f>
        <v>0</v>
      </c>
      <c r="N33" s="82">
        <f>'F11-Year(n+3)'!Q32</f>
        <v>0</v>
      </c>
      <c r="O33" s="82">
        <f>'F11-Year(n+4)'!Q32</f>
        <v>0</v>
      </c>
      <c r="P33" s="82">
        <f>'F11-Year(n+5)'!Q32</f>
        <v>0</v>
      </c>
    </row>
    <row r="34" spans="3:16" x14ac:dyDescent="0.25">
      <c r="C34" s="158" t="s">
        <v>704</v>
      </c>
      <c r="D34" s="100" t="s">
        <v>666</v>
      </c>
      <c r="E34" s="18"/>
      <c r="F34" s="82">
        <f>'F11-Year(n-1)'!Q33</f>
        <v>0</v>
      </c>
      <c r="G34" s="82">
        <f t="shared" si="4"/>
        <v>0</v>
      </c>
      <c r="H34" s="18"/>
      <c r="I34" s="82">
        <f>SUM('F11-Year(n)'!E34:J34)</f>
        <v>0</v>
      </c>
      <c r="J34" s="82">
        <f>SUM('F11-Year(n)'!K34:P34)</f>
        <v>0</v>
      </c>
      <c r="K34" s="82">
        <f t="shared" si="5"/>
        <v>0</v>
      </c>
      <c r="L34" s="82">
        <f>'F11-Year(n+1)'!Q33</f>
        <v>0</v>
      </c>
      <c r="M34" s="82">
        <f>'F11-Year(n+2)'!Q33</f>
        <v>0</v>
      </c>
      <c r="N34" s="82">
        <f>'F11-Year(n+3)'!Q33</f>
        <v>0</v>
      </c>
      <c r="O34" s="82">
        <f>'F11-Year(n+4)'!Q33</f>
        <v>0</v>
      </c>
      <c r="P34" s="82">
        <f>'F11-Year(n+5)'!Q33</f>
        <v>0</v>
      </c>
    </row>
    <row r="35" spans="3:16" x14ac:dyDescent="0.25">
      <c r="C35" s="158" t="s">
        <v>704</v>
      </c>
      <c r="D35" s="100" t="s">
        <v>667</v>
      </c>
      <c r="E35" s="18"/>
      <c r="F35" s="82">
        <f>'F11-Year(n-1)'!Q34</f>
        <v>0</v>
      </c>
      <c r="G35" s="82">
        <f t="shared" si="4"/>
        <v>0</v>
      </c>
      <c r="H35" s="18"/>
      <c r="I35" s="82">
        <f>SUM('F11-Year(n)'!E35:J35)</f>
        <v>0</v>
      </c>
      <c r="J35" s="82">
        <f>SUM('F11-Year(n)'!K35:P35)</f>
        <v>0</v>
      </c>
      <c r="K35" s="82">
        <f t="shared" si="5"/>
        <v>0</v>
      </c>
      <c r="L35" s="82">
        <f>'F11-Year(n+1)'!Q34</f>
        <v>0</v>
      </c>
      <c r="M35" s="82">
        <f>'F11-Year(n+2)'!Q34</f>
        <v>0</v>
      </c>
      <c r="N35" s="82">
        <f>'F11-Year(n+3)'!Q34</f>
        <v>0</v>
      </c>
      <c r="O35" s="82">
        <f>'F11-Year(n+4)'!Q34</f>
        <v>0</v>
      </c>
      <c r="P35" s="82">
        <f>'F11-Year(n+5)'!Q34</f>
        <v>0</v>
      </c>
    </row>
    <row r="36" spans="3:16" x14ac:dyDescent="0.25">
      <c r="C36" s="158" t="s">
        <v>704</v>
      </c>
      <c r="D36" s="100" t="s">
        <v>668</v>
      </c>
      <c r="E36" s="18"/>
      <c r="F36" s="82">
        <f>'F11-Year(n-1)'!Q35</f>
        <v>0</v>
      </c>
      <c r="G36" s="82">
        <f t="shared" si="4"/>
        <v>0</v>
      </c>
      <c r="H36" s="18"/>
      <c r="I36" s="82">
        <f>SUM('F11-Year(n)'!E36:J36)</f>
        <v>0</v>
      </c>
      <c r="J36" s="82">
        <f>SUM('F11-Year(n)'!K36:P36)</f>
        <v>0</v>
      </c>
      <c r="K36" s="82">
        <f t="shared" si="5"/>
        <v>0</v>
      </c>
      <c r="L36" s="82">
        <f>'F11-Year(n+1)'!Q35</f>
        <v>0</v>
      </c>
      <c r="M36" s="82">
        <f>'F11-Year(n+2)'!Q35</f>
        <v>0</v>
      </c>
      <c r="N36" s="82">
        <f>'F11-Year(n+3)'!Q35</f>
        <v>0</v>
      </c>
      <c r="O36" s="82">
        <f>'F11-Year(n+4)'!Q35</f>
        <v>0</v>
      </c>
      <c r="P36" s="82">
        <f>'F11-Year(n+5)'!Q35</f>
        <v>0</v>
      </c>
    </row>
    <row r="37" spans="3:16" x14ac:dyDescent="0.25">
      <c r="C37" s="158" t="s">
        <v>704</v>
      </c>
      <c r="D37" s="100" t="s">
        <v>669</v>
      </c>
      <c r="E37" s="18"/>
      <c r="F37" s="82">
        <f>'F11-Year(n-1)'!Q36</f>
        <v>0</v>
      </c>
      <c r="G37" s="82">
        <f t="shared" si="4"/>
        <v>0</v>
      </c>
      <c r="H37" s="18"/>
      <c r="I37" s="82">
        <f>SUM('F11-Year(n)'!E37:J37)</f>
        <v>0</v>
      </c>
      <c r="J37" s="82">
        <f>SUM('F11-Year(n)'!K37:P37)</f>
        <v>0</v>
      </c>
      <c r="K37" s="82">
        <f t="shared" si="5"/>
        <v>0</v>
      </c>
      <c r="L37" s="82">
        <f>'F11-Year(n+1)'!Q36</f>
        <v>0</v>
      </c>
      <c r="M37" s="82">
        <f>'F11-Year(n+2)'!Q36</f>
        <v>0</v>
      </c>
      <c r="N37" s="82">
        <f>'F11-Year(n+3)'!Q36</f>
        <v>0</v>
      </c>
      <c r="O37" s="82">
        <f>'F11-Year(n+4)'!Q36</f>
        <v>0</v>
      </c>
      <c r="P37" s="82">
        <f>'F11-Year(n+5)'!Q36</f>
        <v>0</v>
      </c>
    </row>
    <row r="38" spans="3:16" x14ac:dyDescent="0.25">
      <c r="C38" s="158" t="s">
        <v>705</v>
      </c>
      <c r="D38" s="100" t="s">
        <v>670</v>
      </c>
      <c r="E38" s="18"/>
      <c r="F38" s="82">
        <f>'F11-Year(n-1)'!Q37</f>
        <v>0</v>
      </c>
      <c r="G38" s="82">
        <f t="shared" si="4"/>
        <v>0</v>
      </c>
      <c r="H38" s="18"/>
      <c r="I38" s="82">
        <f>SUM('F11-Year(n)'!E38:J38)</f>
        <v>0</v>
      </c>
      <c r="J38" s="82">
        <f>SUM('F11-Year(n)'!K38:P38)</f>
        <v>0</v>
      </c>
      <c r="K38" s="82">
        <f t="shared" si="5"/>
        <v>0</v>
      </c>
      <c r="L38" s="82">
        <f>'F11-Year(n+1)'!Q37</f>
        <v>0</v>
      </c>
      <c r="M38" s="82">
        <f>'F11-Year(n+2)'!Q37</f>
        <v>0</v>
      </c>
      <c r="N38" s="82">
        <f>'F11-Year(n+3)'!Q37</f>
        <v>0</v>
      </c>
      <c r="O38" s="82">
        <f>'F11-Year(n+4)'!Q37</f>
        <v>0</v>
      </c>
      <c r="P38" s="82">
        <f>'F11-Year(n+5)'!Q37</f>
        <v>0</v>
      </c>
    </row>
    <row r="39" spans="3:16" x14ac:dyDescent="0.25">
      <c r="C39" s="158" t="s">
        <v>705</v>
      </c>
      <c r="D39" s="100" t="s">
        <v>671</v>
      </c>
      <c r="E39" s="18"/>
      <c r="F39" s="82">
        <f>'F11-Year(n-1)'!Q38</f>
        <v>0</v>
      </c>
      <c r="G39" s="82">
        <f t="shared" si="4"/>
        <v>0</v>
      </c>
      <c r="H39" s="18"/>
      <c r="I39" s="82">
        <f>SUM('F11-Year(n)'!E39:J39)</f>
        <v>0</v>
      </c>
      <c r="J39" s="82">
        <f>SUM('F11-Year(n)'!K39:P39)</f>
        <v>0</v>
      </c>
      <c r="K39" s="82">
        <f t="shared" si="5"/>
        <v>0</v>
      </c>
      <c r="L39" s="82">
        <f>'F11-Year(n+1)'!Q38</f>
        <v>0</v>
      </c>
      <c r="M39" s="82">
        <f>'F11-Year(n+2)'!Q38</f>
        <v>0</v>
      </c>
      <c r="N39" s="82">
        <f>'F11-Year(n+3)'!Q38</f>
        <v>0</v>
      </c>
      <c r="O39" s="82">
        <f>'F11-Year(n+4)'!Q38</f>
        <v>0</v>
      </c>
      <c r="P39" s="82">
        <f>'F11-Year(n+5)'!Q38</f>
        <v>0</v>
      </c>
    </row>
    <row r="40" spans="3:16" x14ac:dyDescent="0.25">
      <c r="C40" s="158"/>
      <c r="D40" s="100" t="s">
        <v>672</v>
      </c>
      <c r="E40" s="18"/>
      <c r="F40" s="82">
        <f>'F11-Year(n-1)'!Q39</f>
        <v>0</v>
      </c>
      <c r="G40" s="82">
        <f t="shared" si="4"/>
        <v>0</v>
      </c>
      <c r="H40" s="18"/>
      <c r="I40" s="82">
        <f>SUM('F11-Year(n)'!E40:J40)</f>
        <v>0</v>
      </c>
      <c r="J40" s="82">
        <f>SUM('F11-Year(n)'!K40:P40)</f>
        <v>0</v>
      </c>
      <c r="K40" s="82">
        <f t="shared" si="5"/>
        <v>0</v>
      </c>
      <c r="L40" s="82">
        <f>'F11-Year(n+1)'!Q39</f>
        <v>0</v>
      </c>
      <c r="M40" s="82">
        <f>'F11-Year(n+2)'!Q39</f>
        <v>0</v>
      </c>
      <c r="N40" s="82">
        <f>'F11-Year(n+3)'!Q39</f>
        <v>0</v>
      </c>
      <c r="O40" s="82">
        <f>'F11-Year(n+4)'!Q39</f>
        <v>0</v>
      </c>
      <c r="P40" s="82">
        <f>'F11-Year(n+5)'!Q39</f>
        <v>0</v>
      </c>
    </row>
    <row r="41" spans="3:16" x14ac:dyDescent="0.25">
      <c r="C41" s="158"/>
      <c r="D41" s="100" t="s">
        <v>673</v>
      </c>
      <c r="E41" s="18"/>
      <c r="F41" s="82">
        <f>'F11-Year(n-1)'!Q40</f>
        <v>0</v>
      </c>
      <c r="G41" s="82">
        <f t="shared" si="4"/>
        <v>0</v>
      </c>
      <c r="H41" s="18"/>
      <c r="I41" s="82">
        <f>SUM('F11-Year(n)'!E41:J41)</f>
        <v>0</v>
      </c>
      <c r="J41" s="82">
        <f>SUM('F11-Year(n)'!K41:P41)</f>
        <v>0</v>
      </c>
      <c r="K41" s="82">
        <f t="shared" si="5"/>
        <v>0</v>
      </c>
      <c r="L41" s="82">
        <f>'F11-Year(n+1)'!Q40</f>
        <v>0</v>
      </c>
      <c r="M41" s="82">
        <f>'F11-Year(n+2)'!Q40</f>
        <v>0</v>
      </c>
      <c r="N41" s="82">
        <f>'F11-Year(n+3)'!Q40</f>
        <v>0</v>
      </c>
      <c r="O41" s="82">
        <f>'F11-Year(n+4)'!Q40</f>
        <v>0</v>
      </c>
      <c r="P41" s="82">
        <f>'F11-Year(n+5)'!Q40</f>
        <v>0</v>
      </c>
    </row>
    <row r="42" spans="3:16" x14ac:dyDescent="0.25">
      <c r="C42" s="158"/>
      <c r="D42" s="100" t="s">
        <v>674</v>
      </c>
      <c r="E42" s="18"/>
      <c r="F42" s="82">
        <f>'F11-Year(n-1)'!Q41</f>
        <v>0</v>
      </c>
      <c r="G42" s="82">
        <f t="shared" si="4"/>
        <v>0</v>
      </c>
      <c r="H42" s="18"/>
      <c r="I42" s="82">
        <f>SUM('F11-Year(n)'!E42:J42)</f>
        <v>0</v>
      </c>
      <c r="J42" s="82">
        <f>SUM('F11-Year(n)'!K42:P42)</f>
        <v>0</v>
      </c>
      <c r="K42" s="82">
        <f t="shared" si="5"/>
        <v>0</v>
      </c>
      <c r="L42" s="82">
        <f>'F11-Year(n+1)'!Q41</f>
        <v>0</v>
      </c>
      <c r="M42" s="82">
        <f>'F11-Year(n+2)'!Q41</f>
        <v>0</v>
      </c>
      <c r="N42" s="82">
        <f>'F11-Year(n+3)'!Q41</f>
        <v>0</v>
      </c>
      <c r="O42" s="82">
        <f>'F11-Year(n+4)'!Q41</f>
        <v>0</v>
      </c>
      <c r="P42" s="82">
        <f>'F11-Year(n+5)'!Q41</f>
        <v>0</v>
      </c>
    </row>
    <row r="43" spans="3:16" x14ac:dyDescent="0.25">
      <c r="C43" s="158"/>
      <c r="D43" s="100" t="s">
        <v>675</v>
      </c>
      <c r="E43" s="18"/>
      <c r="F43" s="82">
        <f>'F11-Year(n-1)'!Q42</f>
        <v>0</v>
      </c>
      <c r="G43" s="82">
        <f t="shared" si="4"/>
        <v>0</v>
      </c>
      <c r="H43" s="18"/>
      <c r="I43" s="82">
        <f>SUM('F11-Year(n)'!E43:J43)</f>
        <v>0</v>
      </c>
      <c r="J43" s="82">
        <f>SUM('F11-Year(n)'!K43:P43)</f>
        <v>0</v>
      </c>
      <c r="K43" s="82">
        <f t="shared" si="5"/>
        <v>0</v>
      </c>
      <c r="L43" s="82">
        <f>'F11-Year(n+1)'!Q42</f>
        <v>0</v>
      </c>
      <c r="M43" s="82">
        <f>'F11-Year(n+2)'!Q42</f>
        <v>0</v>
      </c>
      <c r="N43" s="82">
        <f>'F11-Year(n+3)'!Q42</f>
        <v>0</v>
      </c>
      <c r="O43" s="82">
        <f>'F11-Year(n+4)'!Q42</f>
        <v>0</v>
      </c>
      <c r="P43" s="82">
        <f>'F11-Year(n+5)'!Q42</f>
        <v>0</v>
      </c>
    </row>
    <row r="44" spans="3:16" x14ac:dyDescent="0.25">
      <c r="C44" s="158"/>
      <c r="D44" s="100" t="s">
        <v>676</v>
      </c>
      <c r="E44" s="18"/>
      <c r="F44" s="82">
        <f>'F11-Year(n-1)'!Q43</f>
        <v>0</v>
      </c>
      <c r="G44" s="82">
        <f t="shared" si="4"/>
        <v>0</v>
      </c>
      <c r="H44" s="18"/>
      <c r="I44" s="82">
        <f>SUM('F11-Year(n)'!E44:J44)</f>
        <v>0</v>
      </c>
      <c r="J44" s="82">
        <f>SUM('F11-Year(n)'!K44:P44)</f>
        <v>0</v>
      </c>
      <c r="K44" s="82">
        <f t="shared" si="5"/>
        <v>0</v>
      </c>
      <c r="L44" s="82">
        <f>'F11-Year(n+1)'!Q43</f>
        <v>0</v>
      </c>
      <c r="M44" s="82">
        <f>'F11-Year(n+2)'!Q43</f>
        <v>0</v>
      </c>
      <c r="N44" s="82">
        <f>'F11-Year(n+3)'!Q43</f>
        <v>0</v>
      </c>
      <c r="O44" s="82">
        <f>'F11-Year(n+4)'!Q43</f>
        <v>0</v>
      </c>
      <c r="P44" s="82">
        <f>'F11-Year(n+5)'!Q43</f>
        <v>0</v>
      </c>
    </row>
    <row r="45" spans="3:16" x14ac:dyDescent="0.25">
      <c r="C45" s="158" t="s">
        <v>705</v>
      </c>
      <c r="D45" s="100" t="s">
        <v>677</v>
      </c>
      <c r="E45" s="18"/>
      <c r="F45" s="82">
        <f>'F11-Year(n-1)'!Q44</f>
        <v>0</v>
      </c>
      <c r="G45" s="82">
        <f t="shared" si="4"/>
        <v>0</v>
      </c>
      <c r="H45" s="18"/>
      <c r="I45" s="82">
        <f>SUM('F11-Year(n)'!E45:J45)</f>
        <v>0</v>
      </c>
      <c r="J45" s="82">
        <f>SUM('F11-Year(n)'!K45:P45)</f>
        <v>0</v>
      </c>
      <c r="K45" s="82">
        <f t="shared" si="5"/>
        <v>0</v>
      </c>
      <c r="L45" s="82">
        <f>'F11-Year(n+1)'!Q44</f>
        <v>0</v>
      </c>
      <c r="M45" s="82">
        <f>'F11-Year(n+2)'!Q44</f>
        <v>0</v>
      </c>
      <c r="N45" s="82">
        <f>'F11-Year(n+3)'!Q44</f>
        <v>0</v>
      </c>
      <c r="O45" s="82">
        <f>'F11-Year(n+4)'!Q44</f>
        <v>0</v>
      </c>
      <c r="P45" s="82">
        <f>'F11-Year(n+5)'!Q44</f>
        <v>0</v>
      </c>
    </row>
    <row r="46" spans="3:16" x14ac:dyDescent="0.25">
      <c r="C46" s="439" t="s">
        <v>225</v>
      </c>
      <c r="D46" s="441"/>
      <c r="E46" s="123">
        <f>SUM(E44:E45)</f>
        <v>0</v>
      </c>
      <c r="F46" s="123">
        <f>'F11-Year(n-1)'!Q45</f>
        <v>0</v>
      </c>
      <c r="G46" s="123">
        <f>F46-E46</f>
        <v>0</v>
      </c>
      <c r="H46" s="123">
        <f>SUM(H44:H45)</f>
        <v>0</v>
      </c>
      <c r="I46" s="123">
        <f>SUM('F11-Year(n)'!E46:J46)</f>
        <v>0</v>
      </c>
      <c r="J46" s="123">
        <f>SUM('F11-Year(n)'!K46:P46)</f>
        <v>0</v>
      </c>
      <c r="K46" s="123">
        <f>I46+J46</f>
        <v>0</v>
      </c>
      <c r="L46" s="123">
        <f>'F11-Year(n+1)'!Q46</f>
        <v>0</v>
      </c>
      <c r="M46" s="123">
        <f>'F11-Year(n+2)'!Q46</f>
        <v>0</v>
      </c>
      <c r="N46" s="123">
        <f>'F11-Year(n+3)'!Q46</f>
        <v>0</v>
      </c>
      <c r="O46" s="123">
        <f>'F11-Year(n+4)'!Q46</f>
        <v>0</v>
      </c>
      <c r="P46" s="123">
        <f>'F11-Year(n+5)'!Q46</f>
        <v>0</v>
      </c>
    </row>
    <row r="47" spans="3:16" x14ac:dyDescent="0.25">
      <c r="C47" s="428" t="s">
        <v>354</v>
      </c>
      <c r="D47" s="429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</row>
    <row r="48" spans="3:16" x14ac:dyDescent="0.25">
      <c r="C48" s="158" t="s">
        <v>706</v>
      </c>
      <c r="D48" s="100" t="s">
        <v>678</v>
      </c>
      <c r="E48" s="18"/>
      <c r="F48" s="82">
        <f>'F11-Year(n-1)'!Q47</f>
        <v>0</v>
      </c>
      <c r="G48" s="82">
        <f t="shared" ref="G48:G52" si="6">F48-E48</f>
        <v>0</v>
      </c>
      <c r="H48" s="18"/>
      <c r="I48" s="82">
        <f>SUM('F11-Year(n)'!E48:J48)</f>
        <v>0</v>
      </c>
      <c r="J48" s="82">
        <f>SUM('F11-Year(n)'!K48:P48)</f>
        <v>0</v>
      </c>
      <c r="K48" s="82">
        <f t="shared" ref="K48:K52" si="7">I48+J48</f>
        <v>0</v>
      </c>
      <c r="L48" s="82">
        <f>'F11-Year(n+1)'!Q47</f>
        <v>0</v>
      </c>
      <c r="M48" s="82">
        <f>'F11-Year(n+2)'!Q47</f>
        <v>0</v>
      </c>
      <c r="N48" s="82">
        <f>'F11-Year(n+3)'!Q47</f>
        <v>0</v>
      </c>
      <c r="O48" s="82">
        <f>'F11-Year(n+4)'!Q47</f>
        <v>0</v>
      </c>
      <c r="P48" s="82">
        <f>'F11-Year(n+5)'!Q47</f>
        <v>0</v>
      </c>
    </row>
    <row r="49" spans="3:16" x14ac:dyDescent="0.25">
      <c r="C49" s="158" t="s">
        <v>706</v>
      </c>
      <c r="D49" s="100" t="s">
        <v>679</v>
      </c>
      <c r="E49" s="18"/>
      <c r="F49" s="82">
        <f>'F11-Year(n-1)'!Q48</f>
        <v>0</v>
      </c>
      <c r="G49" s="82">
        <f t="shared" si="6"/>
        <v>0</v>
      </c>
      <c r="H49" s="18"/>
      <c r="I49" s="82">
        <f>SUM('F11-Year(n)'!E49:J49)</f>
        <v>0</v>
      </c>
      <c r="J49" s="82">
        <f>SUM('F11-Year(n)'!K49:P49)</f>
        <v>0</v>
      </c>
      <c r="K49" s="82">
        <f t="shared" si="7"/>
        <v>0</v>
      </c>
      <c r="L49" s="82">
        <f>'F11-Year(n+1)'!Q48</f>
        <v>0</v>
      </c>
      <c r="M49" s="82">
        <f>'F11-Year(n+2)'!Q48</f>
        <v>0</v>
      </c>
      <c r="N49" s="82">
        <f>'F11-Year(n+3)'!Q48</f>
        <v>0</v>
      </c>
      <c r="O49" s="82">
        <f>'F11-Year(n+4)'!Q48</f>
        <v>0</v>
      </c>
      <c r="P49" s="82">
        <f>'F11-Year(n+5)'!Q48</f>
        <v>0</v>
      </c>
    </row>
    <row r="50" spans="3:16" x14ac:dyDescent="0.25">
      <c r="C50" s="158" t="s">
        <v>706</v>
      </c>
      <c r="D50" s="100" t="s">
        <v>680</v>
      </c>
      <c r="E50" s="18"/>
      <c r="F50" s="82">
        <f>'F11-Year(n-1)'!Q49</f>
        <v>0</v>
      </c>
      <c r="G50" s="82">
        <f t="shared" si="6"/>
        <v>0</v>
      </c>
      <c r="H50" s="18"/>
      <c r="I50" s="82">
        <f>SUM('F11-Year(n)'!E50:J50)</f>
        <v>0</v>
      </c>
      <c r="J50" s="82">
        <f>SUM('F11-Year(n)'!K50:P50)</f>
        <v>0</v>
      </c>
      <c r="K50" s="82">
        <f t="shared" si="7"/>
        <v>0</v>
      </c>
      <c r="L50" s="82">
        <f>'F11-Year(n+1)'!Q49</f>
        <v>0</v>
      </c>
      <c r="M50" s="82">
        <f>'F11-Year(n+2)'!Q49</f>
        <v>0</v>
      </c>
      <c r="N50" s="82">
        <f>'F11-Year(n+3)'!Q49</f>
        <v>0</v>
      </c>
      <c r="O50" s="82">
        <f>'F11-Year(n+4)'!Q49</f>
        <v>0</v>
      </c>
      <c r="P50" s="82">
        <f>'F11-Year(n+5)'!Q49</f>
        <v>0</v>
      </c>
    </row>
    <row r="51" spans="3:16" x14ac:dyDescent="0.25">
      <c r="C51" s="158" t="s">
        <v>706</v>
      </c>
      <c r="D51" s="20" t="s">
        <v>681</v>
      </c>
      <c r="E51" s="18"/>
      <c r="F51" s="82">
        <f>'F11-Year(n-1)'!Q50</f>
        <v>0</v>
      </c>
      <c r="G51" s="82">
        <f t="shared" si="6"/>
        <v>0</v>
      </c>
      <c r="H51" s="18"/>
      <c r="I51" s="82">
        <f>SUM('F11-Year(n)'!E51:J51)</f>
        <v>0</v>
      </c>
      <c r="J51" s="82">
        <f>SUM('F11-Year(n)'!K51:P51)</f>
        <v>0</v>
      </c>
      <c r="K51" s="82">
        <f t="shared" si="7"/>
        <v>0</v>
      </c>
      <c r="L51" s="82">
        <f>'F11-Year(n+1)'!Q50</f>
        <v>0</v>
      </c>
      <c r="M51" s="82">
        <f>'F11-Year(n+2)'!Q50</f>
        <v>0</v>
      </c>
      <c r="N51" s="82">
        <f>'F11-Year(n+3)'!Q50</f>
        <v>0</v>
      </c>
      <c r="O51" s="82">
        <f>'F11-Year(n+4)'!Q50</f>
        <v>0</v>
      </c>
      <c r="P51" s="82">
        <f>'F11-Year(n+5)'!Q50</f>
        <v>0</v>
      </c>
    </row>
    <row r="52" spans="3:16" x14ac:dyDescent="0.25">
      <c r="C52" s="158" t="s">
        <v>706</v>
      </c>
      <c r="D52" s="20" t="s">
        <v>682</v>
      </c>
      <c r="E52" s="18"/>
      <c r="F52" s="82">
        <f>'F11-Year(n-1)'!Q51</f>
        <v>0</v>
      </c>
      <c r="G52" s="82">
        <f t="shared" si="6"/>
        <v>0</v>
      </c>
      <c r="H52" s="18"/>
      <c r="I52" s="82">
        <f>SUM('F11-Year(n)'!E52:J52)</f>
        <v>0</v>
      </c>
      <c r="J52" s="82">
        <f>SUM('F11-Year(n)'!K52:P52)</f>
        <v>0</v>
      </c>
      <c r="K52" s="82">
        <f t="shared" si="7"/>
        <v>0</v>
      </c>
      <c r="L52" s="82">
        <f>'F11-Year(n+1)'!Q51</f>
        <v>0</v>
      </c>
      <c r="M52" s="82">
        <f>'F11-Year(n+2)'!Q51</f>
        <v>0</v>
      </c>
      <c r="N52" s="82">
        <f>'F11-Year(n+3)'!Q51</f>
        <v>0</v>
      </c>
      <c r="O52" s="82">
        <f>'F11-Year(n+4)'!Q51</f>
        <v>0</v>
      </c>
      <c r="P52" s="82">
        <f>'F11-Year(n+5)'!Q51</f>
        <v>0</v>
      </c>
    </row>
    <row r="53" spans="3:16" x14ac:dyDescent="0.25">
      <c r="C53" s="439" t="s">
        <v>225</v>
      </c>
      <c r="D53" s="441"/>
      <c r="E53" s="123">
        <f>SUM(E51:E52)</f>
        <v>0</v>
      </c>
      <c r="F53" s="123">
        <f>'F11-Year(n-1)'!Q52</f>
        <v>0</v>
      </c>
      <c r="G53" s="123">
        <f>F53-E53</f>
        <v>0</v>
      </c>
      <c r="H53" s="123">
        <f>SUM(H51:H52)</f>
        <v>0</v>
      </c>
      <c r="I53" s="123">
        <f>SUM('F11-Year(n)'!E53:J53)</f>
        <v>0</v>
      </c>
      <c r="J53" s="123">
        <f>SUM('F11-Year(n)'!K53:P53)</f>
        <v>0</v>
      </c>
      <c r="K53" s="123">
        <f>I53+J53</f>
        <v>0</v>
      </c>
      <c r="L53" s="123">
        <f>'F11-Year(n+1)'!Q53</f>
        <v>0</v>
      </c>
      <c r="M53" s="123">
        <f>'F11-Year(n+2)'!Q53</f>
        <v>0</v>
      </c>
      <c r="N53" s="123">
        <f>'F11-Year(n+3)'!Q53</f>
        <v>0</v>
      </c>
      <c r="O53" s="123">
        <f>'F11-Year(n+4)'!Q53</f>
        <v>0</v>
      </c>
      <c r="P53" s="123">
        <f>'F11-Year(n+5)'!Q53</f>
        <v>0</v>
      </c>
    </row>
    <row r="54" spans="3:16" x14ac:dyDescent="0.25">
      <c r="C54" s="428" t="s">
        <v>353</v>
      </c>
      <c r="D54" s="429"/>
      <c r="E54" s="123">
        <f>SUM(E52:E53)</f>
        <v>0</v>
      </c>
      <c r="F54" s="123">
        <f>'F11-Year(n-1)'!Q53</f>
        <v>0</v>
      </c>
      <c r="G54" s="123">
        <f>F54-E54</f>
        <v>0</v>
      </c>
      <c r="H54" s="123">
        <f>SUM(H52:H53)</f>
        <v>0</v>
      </c>
      <c r="I54" s="123">
        <f>SUM('F11-Year(n)'!E54:J54)</f>
        <v>0</v>
      </c>
      <c r="J54" s="123">
        <f>SUM('F11-Year(n)'!K54:P54)</f>
        <v>0</v>
      </c>
      <c r="K54" s="123">
        <f>I54+J54</f>
        <v>0</v>
      </c>
      <c r="L54" s="123">
        <f>'F11-Year(n+1)'!Q54</f>
        <v>0</v>
      </c>
      <c r="M54" s="123">
        <f>'F11-Year(n+2)'!Q54</f>
        <v>0</v>
      </c>
      <c r="N54" s="123">
        <f>'F11-Year(n+3)'!Q54</f>
        <v>0</v>
      </c>
      <c r="O54" s="123">
        <f>'F11-Year(n+4)'!Q54</f>
        <v>0</v>
      </c>
      <c r="P54" s="123">
        <f>'F11-Year(n+5)'!Q54</f>
        <v>0</v>
      </c>
    </row>
    <row r="55" spans="3:16" x14ac:dyDescent="0.25">
      <c r="C55" s="446" t="s">
        <v>358</v>
      </c>
      <c r="D55" s="447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</row>
    <row r="56" spans="3:16" x14ac:dyDescent="0.25">
      <c r="C56" s="18"/>
      <c r="D56" s="18" t="s">
        <v>683</v>
      </c>
      <c r="E56" s="18"/>
      <c r="F56" s="82">
        <f>'F11-Year(n-1)'!Q55</f>
        <v>0</v>
      </c>
      <c r="G56" s="82">
        <f t="shared" ref="G56:G57" si="8">F56-E56</f>
        <v>0</v>
      </c>
      <c r="H56" s="18"/>
      <c r="I56" s="82">
        <f>SUM('F11-Year(n)'!E56:J56)</f>
        <v>0</v>
      </c>
      <c r="J56" s="82">
        <f>SUM('F11-Year(n)'!K56:P56)</f>
        <v>0</v>
      </c>
      <c r="K56" s="82">
        <f t="shared" ref="K56:K57" si="9">I56+J56</f>
        <v>0</v>
      </c>
      <c r="L56" s="82">
        <f>'F11-Year(n+1)'!Q55</f>
        <v>0</v>
      </c>
      <c r="M56" s="82">
        <f>'F11-Year(n+2)'!Q55</f>
        <v>0</v>
      </c>
      <c r="N56" s="82">
        <f>'F11-Year(n+3)'!Q55</f>
        <v>0</v>
      </c>
      <c r="O56" s="82">
        <f>'F11-Year(n+4)'!Q55</f>
        <v>0</v>
      </c>
      <c r="P56" s="82">
        <f>'F11-Year(n+5)'!Q55</f>
        <v>0</v>
      </c>
    </row>
    <row r="57" spans="3:16" x14ac:dyDescent="0.25">
      <c r="C57" s="18"/>
      <c r="D57" s="18" t="s">
        <v>684</v>
      </c>
      <c r="E57" s="18"/>
      <c r="F57" s="82">
        <f>'F11-Year(n-1)'!Q56</f>
        <v>0</v>
      </c>
      <c r="G57" s="82">
        <f t="shared" si="8"/>
        <v>0</v>
      </c>
      <c r="H57" s="18"/>
      <c r="I57" s="82">
        <f>SUM('F11-Year(n)'!E57:J57)</f>
        <v>0</v>
      </c>
      <c r="J57" s="82">
        <f>SUM('F11-Year(n)'!K57:P57)</f>
        <v>0</v>
      </c>
      <c r="K57" s="82">
        <f t="shared" si="9"/>
        <v>0</v>
      </c>
      <c r="L57" s="82">
        <f>'F11-Year(n+1)'!Q56</f>
        <v>0</v>
      </c>
      <c r="M57" s="82">
        <f>'F11-Year(n+2)'!Q56</f>
        <v>0</v>
      </c>
      <c r="N57" s="82">
        <f>'F11-Year(n+3)'!Q56</f>
        <v>0</v>
      </c>
      <c r="O57" s="82">
        <f>'F11-Year(n+4)'!Q56</f>
        <v>0</v>
      </c>
      <c r="P57" s="82">
        <f>'F11-Year(n+5)'!Q56</f>
        <v>0</v>
      </c>
    </row>
    <row r="58" spans="3:16" x14ac:dyDescent="0.25">
      <c r="C58" s="428" t="s">
        <v>355</v>
      </c>
      <c r="D58" s="429"/>
      <c r="E58" s="123">
        <f>SUM(E56:E57)</f>
        <v>0</v>
      </c>
      <c r="F58" s="123">
        <f>'F11-Year(n-1)'!Q57</f>
        <v>0</v>
      </c>
      <c r="G58" s="123">
        <f>F58-E58</f>
        <v>0</v>
      </c>
      <c r="H58" s="123">
        <f>SUM(H56:H57)</f>
        <v>0</v>
      </c>
      <c r="I58" s="123">
        <f>SUM('F11-Year(n)'!E58:J58)</f>
        <v>0</v>
      </c>
      <c r="J58" s="123">
        <f>SUM('F11-Year(n)'!K58:P58)</f>
        <v>0</v>
      </c>
      <c r="K58" s="123">
        <f>I58+J58</f>
        <v>0</v>
      </c>
      <c r="L58" s="123">
        <f>'F11-Year(n+1)'!Q58</f>
        <v>0</v>
      </c>
      <c r="M58" s="123">
        <f>'F11-Year(n+2)'!Q58</f>
        <v>0</v>
      </c>
      <c r="N58" s="123">
        <f>'F11-Year(n+3)'!Q58</f>
        <v>0</v>
      </c>
      <c r="O58" s="123">
        <f>'F11-Year(n+4)'!Q58</f>
        <v>0</v>
      </c>
      <c r="P58" s="123">
        <f>'F11-Year(n+5)'!Q58</f>
        <v>0</v>
      </c>
    </row>
    <row r="59" spans="3:16" x14ac:dyDescent="0.25">
      <c r="C59" s="446" t="s">
        <v>357</v>
      </c>
      <c r="D59" s="447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</row>
    <row r="60" spans="3:16" x14ac:dyDescent="0.25">
      <c r="C60" s="95"/>
      <c r="D60" s="100" t="s">
        <v>685</v>
      </c>
      <c r="E60" s="18"/>
      <c r="F60" s="82">
        <f>'F11-Year(n-1)'!Q59</f>
        <v>0</v>
      </c>
      <c r="G60" s="82">
        <f t="shared" ref="G60:G63" si="10">F60-E60</f>
        <v>0</v>
      </c>
      <c r="H60" s="18"/>
      <c r="I60" s="82">
        <f>SUM('F11-Year(n)'!E60:J60)</f>
        <v>0</v>
      </c>
      <c r="J60" s="82">
        <f>SUM('F11-Year(n)'!K60:P60)</f>
        <v>0</v>
      </c>
      <c r="K60" s="82">
        <f t="shared" ref="K60:K63" si="11">I60+J60</f>
        <v>0</v>
      </c>
      <c r="L60" s="82">
        <f>'F11-Year(n+1)'!Q59</f>
        <v>0</v>
      </c>
      <c r="M60" s="82">
        <f>'F11-Year(n+2)'!Q59</f>
        <v>0</v>
      </c>
      <c r="N60" s="82">
        <f>'F11-Year(n+3)'!Q59</f>
        <v>0</v>
      </c>
      <c r="O60" s="82">
        <f>'F11-Year(n+4)'!Q59</f>
        <v>0</v>
      </c>
      <c r="P60" s="82">
        <f>'F11-Year(n+5)'!Q59</f>
        <v>0</v>
      </c>
    </row>
    <row r="61" spans="3:16" x14ac:dyDescent="0.25">
      <c r="C61" s="95"/>
      <c r="D61" s="100" t="s">
        <v>686</v>
      </c>
      <c r="E61" s="18"/>
      <c r="F61" s="82">
        <f>'F11-Year(n-1)'!Q60</f>
        <v>0</v>
      </c>
      <c r="G61" s="82">
        <f t="shared" si="10"/>
        <v>0</v>
      </c>
      <c r="H61" s="18"/>
      <c r="I61" s="82">
        <f>SUM('F11-Year(n)'!E61:J61)</f>
        <v>0</v>
      </c>
      <c r="J61" s="82">
        <f>SUM('F11-Year(n)'!K61:P61)</f>
        <v>0</v>
      </c>
      <c r="K61" s="82">
        <f t="shared" si="11"/>
        <v>0</v>
      </c>
      <c r="L61" s="82">
        <f>'F11-Year(n+1)'!Q60</f>
        <v>0</v>
      </c>
      <c r="M61" s="82">
        <f>'F11-Year(n+2)'!Q60</f>
        <v>0</v>
      </c>
      <c r="N61" s="82">
        <f>'F11-Year(n+3)'!Q60</f>
        <v>0</v>
      </c>
      <c r="O61" s="82">
        <f>'F11-Year(n+4)'!Q60</f>
        <v>0</v>
      </c>
      <c r="P61" s="82">
        <f>'F11-Year(n+5)'!Q60</f>
        <v>0</v>
      </c>
    </row>
    <row r="62" spans="3:16" x14ac:dyDescent="0.25">
      <c r="C62" s="18"/>
      <c r="D62" s="100" t="s">
        <v>687</v>
      </c>
      <c r="E62" s="18"/>
      <c r="F62" s="82">
        <f>'F11-Year(n-1)'!Q61</f>
        <v>0</v>
      </c>
      <c r="G62" s="82">
        <f t="shared" si="10"/>
        <v>0</v>
      </c>
      <c r="H62" s="18"/>
      <c r="I62" s="82">
        <f>SUM('F11-Year(n)'!E62:J62)</f>
        <v>0</v>
      </c>
      <c r="J62" s="82">
        <f>SUM('F11-Year(n)'!K62:P62)</f>
        <v>0</v>
      </c>
      <c r="K62" s="82">
        <f t="shared" si="11"/>
        <v>0</v>
      </c>
      <c r="L62" s="82">
        <f>'F11-Year(n+1)'!Q61</f>
        <v>0</v>
      </c>
      <c r="M62" s="82">
        <f>'F11-Year(n+2)'!Q61</f>
        <v>0</v>
      </c>
      <c r="N62" s="82">
        <f>'F11-Year(n+3)'!Q61</f>
        <v>0</v>
      </c>
      <c r="O62" s="82">
        <f>'F11-Year(n+4)'!Q61</f>
        <v>0</v>
      </c>
      <c r="P62" s="82">
        <f>'F11-Year(n+5)'!Q61</f>
        <v>0</v>
      </c>
    </row>
    <row r="63" spans="3:16" x14ac:dyDescent="0.25">
      <c r="C63" s="18"/>
      <c r="D63" s="18" t="s">
        <v>688</v>
      </c>
      <c r="E63" s="18"/>
      <c r="F63" s="82">
        <f>'F11-Year(n-1)'!Q62</f>
        <v>0</v>
      </c>
      <c r="G63" s="82">
        <f t="shared" si="10"/>
        <v>0</v>
      </c>
      <c r="H63" s="18"/>
      <c r="I63" s="82">
        <f>SUM('F11-Year(n)'!E63:J63)</f>
        <v>0</v>
      </c>
      <c r="J63" s="82">
        <f>SUM('F11-Year(n)'!K63:P63)</f>
        <v>0</v>
      </c>
      <c r="K63" s="82">
        <f t="shared" si="11"/>
        <v>0</v>
      </c>
      <c r="L63" s="82">
        <f>'F11-Year(n+1)'!Q62</f>
        <v>0</v>
      </c>
      <c r="M63" s="82">
        <f>'F11-Year(n+2)'!Q62</f>
        <v>0</v>
      </c>
      <c r="N63" s="82">
        <f>'F11-Year(n+3)'!Q62</f>
        <v>0</v>
      </c>
      <c r="O63" s="82">
        <f>'F11-Year(n+4)'!Q62</f>
        <v>0</v>
      </c>
      <c r="P63" s="82">
        <f>'F11-Year(n+5)'!Q62</f>
        <v>0</v>
      </c>
    </row>
    <row r="64" spans="3:16" x14ac:dyDescent="0.25">
      <c r="C64" s="428" t="s">
        <v>356</v>
      </c>
      <c r="D64" s="429"/>
      <c r="E64" s="123">
        <f>SUM(E62:E63)</f>
        <v>0</v>
      </c>
      <c r="F64" s="123">
        <f>'F11-Year(n-1)'!Q63</f>
        <v>0</v>
      </c>
      <c r="G64" s="123">
        <f>F64-E64</f>
        <v>0</v>
      </c>
      <c r="H64" s="123">
        <f>SUM(H62:H63)</f>
        <v>0</v>
      </c>
      <c r="I64" s="123">
        <f>SUM('F11-Year(n)'!E64:J64)</f>
        <v>0</v>
      </c>
      <c r="J64" s="123">
        <f>SUM('F11-Year(n)'!K64:P64)</f>
        <v>0</v>
      </c>
      <c r="K64" s="123">
        <f>I64+J64</f>
        <v>0</v>
      </c>
      <c r="L64" s="123">
        <f>'F11-Year(n+1)'!Q64</f>
        <v>0</v>
      </c>
      <c r="M64" s="123">
        <f>'F11-Year(n+2)'!Q64</f>
        <v>0</v>
      </c>
      <c r="N64" s="123">
        <f>'F11-Year(n+3)'!Q64</f>
        <v>0</v>
      </c>
      <c r="O64" s="123">
        <f>'F11-Year(n+4)'!Q64</f>
        <v>0</v>
      </c>
      <c r="P64" s="123">
        <f>'F11-Year(n+5)'!Q64</f>
        <v>0</v>
      </c>
    </row>
    <row r="65" spans="3:16" x14ac:dyDescent="0.25">
      <c r="C65" s="446" t="s">
        <v>361</v>
      </c>
      <c r="D65" s="447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</row>
    <row r="66" spans="3:16" x14ac:dyDescent="0.25">
      <c r="C66" s="95"/>
      <c r="D66" s="100" t="s">
        <v>690</v>
      </c>
      <c r="E66" s="18"/>
      <c r="F66" s="82">
        <f>'F11-Year(n-1)'!Q65</f>
        <v>0</v>
      </c>
      <c r="G66" s="82">
        <f t="shared" ref="G66:G79" si="12">F66-E66</f>
        <v>0</v>
      </c>
      <c r="H66" s="18"/>
      <c r="I66" s="82">
        <f>SUM('F11-Year(n)'!E66:J66)</f>
        <v>0</v>
      </c>
      <c r="J66" s="82">
        <f>SUM('F11-Year(n)'!K66:P66)</f>
        <v>0</v>
      </c>
      <c r="K66" s="82">
        <f t="shared" ref="K66:K79" si="13">I66+J66</f>
        <v>0</v>
      </c>
      <c r="L66" s="82">
        <f>'F11-Year(n+1)'!Q65</f>
        <v>0</v>
      </c>
      <c r="M66" s="82">
        <f>'F11-Year(n+2)'!Q65</f>
        <v>0</v>
      </c>
      <c r="N66" s="82">
        <f>'F11-Year(n+3)'!Q65</f>
        <v>0</v>
      </c>
      <c r="O66" s="82">
        <f>'F11-Year(n+4)'!Q65</f>
        <v>0</v>
      </c>
      <c r="P66" s="82">
        <f>'F11-Year(n+5)'!Q65</f>
        <v>0</v>
      </c>
    </row>
    <row r="67" spans="3:16" x14ac:dyDescent="0.25">
      <c r="C67" s="95"/>
      <c r="D67" s="100" t="s">
        <v>691</v>
      </c>
      <c r="E67" s="18"/>
      <c r="F67" s="82">
        <f>'F11-Year(n-1)'!Q66</f>
        <v>0</v>
      </c>
      <c r="G67" s="82">
        <f t="shared" si="12"/>
        <v>0</v>
      </c>
      <c r="H67" s="18"/>
      <c r="I67" s="82">
        <f>SUM('F11-Year(n)'!E67:J67)</f>
        <v>0</v>
      </c>
      <c r="J67" s="82">
        <f>SUM('F11-Year(n)'!K67:P67)</f>
        <v>0</v>
      </c>
      <c r="K67" s="82">
        <f t="shared" si="13"/>
        <v>0</v>
      </c>
      <c r="L67" s="82">
        <f>'F11-Year(n+1)'!Q66</f>
        <v>0</v>
      </c>
      <c r="M67" s="82">
        <f>'F11-Year(n+2)'!Q66</f>
        <v>0</v>
      </c>
      <c r="N67" s="82">
        <f>'F11-Year(n+3)'!Q66</f>
        <v>0</v>
      </c>
      <c r="O67" s="82">
        <f>'F11-Year(n+4)'!Q66</f>
        <v>0</v>
      </c>
      <c r="P67" s="82">
        <f>'F11-Year(n+5)'!Q66</f>
        <v>0</v>
      </c>
    </row>
    <row r="68" spans="3:16" x14ac:dyDescent="0.25">
      <c r="C68" s="95"/>
      <c r="D68" s="100" t="s">
        <v>692</v>
      </c>
      <c r="E68" s="18"/>
      <c r="F68" s="82">
        <f>'F11-Year(n-1)'!Q67</f>
        <v>0</v>
      </c>
      <c r="G68" s="82">
        <f t="shared" si="12"/>
        <v>0</v>
      </c>
      <c r="H68" s="18"/>
      <c r="I68" s="82">
        <f>SUM('F11-Year(n)'!E68:J68)</f>
        <v>0</v>
      </c>
      <c r="J68" s="82">
        <f>SUM('F11-Year(n)'!K68:P68)</f>
        <v>0</v>
      </c>
      <c r="K68" s="82">
        <f t="shared" si="13"/>
        <v>0</v>
      </c>
      <c r="L68" s="82">
        <f>'F11-Year(n+1)'!Q67</f>
        <v>0</v>
      </c>
      <c r="M68" s="82">
        <f>'F11-Year(n+2)'!Q67</f>
        <v>0</v>
      </c>
      <c r="N68" s="82">
        <f>'F11-Year(n+3)'!Q67</f>
        <v>0</v>
      </c>
      <c r="O68" s="82">
        <f>'F11-Year(n+4)'!Q67</f>
        <v>0</v>
      </c>
      <c r="P68" s="82">
        <f>'F11-Year(n+5)'!Q67</f>
        <v>0</v>
      </c>
    </row>
    <row r="69" spans="3:16" x14ac:dyDescent="0.25">
      <c r="C69" s="95"/>
      <c r="D69" s="100" t="s">
        <v>693</v>
      </c>
      <c r="E69" s="18"/>
      <c r="F69" s="82">
        <f>'F11-Year(n-1)'!Q68</f>
        <v>0</v>
      </c>
      <c r="G69" s="82">
        <f t="shared" si="12"/>
        <v>0</v>
      </c>
      <c r="H69" s="18"/>
      <c r="I69" s="82">
        <f>SUM('F11-Year(n)'!E69:J69)</f>
        <v>0</v>
      </c>
      <c r="J69" s="82">
        <f>SUM('F11-Year(n)'!K69:P69)</f>
        <v>0</v>
      </c>
      <c r="K69" s="82">
        <f t="shared" si="13"/>
        <v>0</v>
      </c>
      <c r="L69" s="82">
        <f>'F11-Year(n+1)'!Q68</f>
        <v>0</v>
      </c>
      <c r="M69" s="82">
        <f>'F11-Year(n+2)'!Q68</f>
        <v>0</v>
      </c>
      <c r="N69" s="82">
        <f>'F11-Year(n+3)'!Q68</f>
        <v>0</v>
      </c>
      <c r="O69" s="82">
        <f>'F11-Year(n+4)'!Q68</f>
        <v>0</v>
      </c>
      <c r="P69" s="82">
        <f>'F11-Year(n+5)'!Q68</f>
        <v>0</v>
      </c>
    </row>
    <row r="70" spans="3:16" x14ac:dyDescent="0.25">
      <c r="C70" s="95"/>
      <c r="D70" s="100" t="s">
        <v>694</v>
      </c>
      <c r="E70" s="18"/>
      <c r="F70" s="82">
        <f>'F11-Year(n-1)'!Q69</f>
        <v>0</v>
      </c>
      <c r="G70" s="82">
        <f t="shared" si="12"/>
        <v>0</v>
      </c>
      <c r="H70" s="18"/>
      <c r="I70" s="82">
        <f>SUM('F11-Year(n)'!E70:J70)</f>
        <v>0</v>
      </c>
      <c r="J70" s="82">
        <f>SUM('F11-Year(n)'!K70:P70)</f>
        <v>0</v>
      </c>
      <c r="K70" s="82">
        <f t="shared" si="13"/>
        <v>0</v>
      </c>
      <c r="L70" s="82">
        <f>'F11-Year(n+1)'!Q69</f>
        <v>0</v>
      </c>
      <c r="M70" s="82">
        <f>'F11-Year(n+2)'!Q69</f>
        <v>0</v>
      </c>
      <c r="N70" s="82">
        <f>'F11-Year(n+3)'!Q69</f>
        <v>0</v>
      </c>
      <c r="O70" s="82">
        <f>'F11-Year(n+4)'!Q69</f>
        <v>0</v>
      </c>
      <c r="P70" s="82">
        <f>'F11-Year(n+5)'!Q69</f>
        <v>0</v>
      </c>
    </row>
    <row r="71" spans="3:16" x14ac:dyDescent="0.25">
      <c r="C71" s="95"/>
      <c r="D71" s="100" t="s">
        <v>663</v>
      </c>
      <c r="E71" s="18"/>
      <c r="F71" s="82">
        <f>'F11-Year(n-1)'!Q70</f>
        <v>0</v>
      </c>
      <c r="G71" s="82">
        <f t="shared" si="12"/>
        <v>0</v>
      </c>
      <c r="H71" s="18"/>
      <c r="I71" s="82">
        <f>SUM('F11-Year(n)'!E71:J71)</f>
        <v>0</v>
      </c>
      <c r="J71" s="82">
        <f>SUM('F11-Year(n)'!K71:P71)</f>
        <v>0</v>
      </c>
      <c r="K71" s="82">
        <f t="shared" si="13"/>
        <v>0</v>
      </c>
      <c r="L71" s="82">
        <f>'F11-Year(n+1)'!Q70</f>
        <v>0</v>
      </c>
      <c r="M71" s="82">
        <f>'F11-Year(n+2)'!Q70</f>
        <v>0</v>
      </c>
      <c r="N71" s="82">
        <f>'F11-Year(n+3)'!Q70</f>
        <v>0</v>
      </c>
      <c r="O71" s="82">
        <f>'F11-Year(n+4)'!Q70</f>
        <v>0</v>
      </c>
      <c r="P71" s="82">
        <f>'F11-Year(n+5)'!Q70</f>
        <v>0</v>
      </c>
    </row>
    <row r="72" spans="3:16" x14ac:dyDescent="0.25">
      <c r="C72" s="158" t="s">
        <v>707</v>
      </c>
      <c r="D72" s="100" t="s">
        <v>695</v>
      </c>
      <c r="E72" s="18"/>
      <c r="F72" s="82">
        <f>'F11-Year(n-1)'!Q71</f>
        <v>0</v>
      </c>
      <c r="G72" s="82">
        <f t="shared" si="12"/>
        <v>0</v>
      </c>
      <c r="H72" s="18"/>
      <c r="I72" s="82">
        <f>SUM('F11-Year(n)'!E72:J72)</f>
        <v>0</v>
      </c>
      <c r="J72" s="82">
        <f>SUM('F11-Year(n)'!K72:P72)</f>
        <v>0</v>
      </c>
      <c r="K72" s="82">
        <f t="shared" si="13"/>
        <v>0</v>
      </c>
      <c r="L72" s="82">
        <f>'F11-Year(n+1)'!Q71</f>
        <v>0</v>
      </c>
      <c r="M72" s="82">
        <f>'F11-Year(n+2)'!Q71</f>
        <v>0</v>
      </c>
      <c r="N72" s="82">
        <f>'F11-Year(n+3)'!Q71</f>
        <v>0</v>
      </c>
      <c r="O72" s="82">
        <f>'F11-Year(n+4)'!Q71</f>
        <v>0</v>
      </c>
      <c r="P72" s="82">
        <f>'F11-Year(n+5)'!Q71</f>
        <v>0</v>
      </c>
    </row>
    <row r="73" spans="3:16" x14ac:dyDescent="0.25">
      <c r="C73" s="158" t="s">
        <v>707</v>
      </c>
      <c r="D73" s="100" t="s">
        <v>696</v>
      </c>
      <c r="E73" s="18"/>
      <c r="F73" s="82">
        <f>'F11-Year(n-1)'!Q72</f>
        <v>0</v>
      </c>
      <c r="G73" s="82">
        <f t="shared" si="12"/>
        <v>0</v>
      </c>
      <c r="H73" s="18"/>
      <c r="I73" s="82">
        <f>SUM('F11-Year(n)'!E73:J73)</f>
        <v>0</v>
      </c>
      <c r="J73" s="82">
        <f>SUM('F11-Year(n)'!K73:P73)</f>
        <v>0</v>
      </c>
      <c r="K73" s="82">
        <f t="shared" si="13"/>
        <v>0</v>
      </c>
      <c r="L73" s="82">
        <f>'F11-Year(n+1)'!Q72</f>
        <v>0</v>
      </c>
      <c r="M73" s="82">
        <f>'F11-Year(n+2)'!Q72</f>
        <v>0</v>
      </c>
      <c r="N73" s="82">
        <f>'F11-Year(n+3)'!Q72</f>
        <v>0</v>
      </c>
      <c r="O73" s="82">
        <f>'F11-Year(n+4)'!Q72</f>
        <v>0</v>
      </c>
      <c r="P73" s="82">
        <f>'F11-Year(n+5)'!Q72</f>
        <v>0</v>
      </c>
    </row>
    <row r="74" spans="3:16" x14ac:dyDescent="0.25">
      <c r="C74" s="158" t="s">
        <v>707</v>
      </c>
      <c r="D74" s="100" t="s">
        <v>697</v>
      </c>
      <c r="E74" s="18"/>
      <c r="F74" s="82">
        <f>'F11-Year(n-1)'!Q73</f>
        <v>0</v>
      </c>
      <c r="G74" s="82">
        <f t="shared" si="12"/>
        <v>0</v>
      </c>
      <c r="H74" s="18"/>
      <c r="I74" s="82">
        <f>SUM('F11-Year(n)'!E74:J74)</f>
        <v>0</v>
      </c>
      <c r="J74" s="82">
        <f>SUM('F11-Year(n)'!K74:P74)</f>
        <v>0</v>
      </c>
      <c r="K74" s="82">
        <f t="shared" si="13"/>
        <v>0</v>
      </c>
      <c r="L74" s="82">
        <f>'F11-Year(n+1)'!Q73</f>
        <v>0</v>
      </c>
      <c r="M74" s="82">
        <f>'F11-Year(n+2)'!Q73</f>
        <v>0</v>
      </c>
      <c r="N74" s="82">
        <f>'F11-Year(n+3)'!Q73</f>
        <v>0</v>
      </c>
      <c r="O74" s="82">
        <f>'F11-Year(n+4)'!Q73</f>
        <v>0</v>
      </c>
      <c r="P74" s="82">
        <f>'F11-Year(n+5)'!Q73</f>
        <v>0</v>
      </c>
    </row>
    <row r="75" spans="3:16" x14ac:dyDescent="0.25">
      <c r="C75" s="158" t="s">
        <v>707</v>
      </c>
      <c r="D75" s="100" t="s">
        <v>698</v>
      </c>
      <c r="E75" s="18"/>
      <c r="F75" s="82">
        <f>'F11-Year(n-1)'!Q74</f>
        <v>0</v>
      </c>
      <c r="G75" s="82">
        <f t="shared" si="12"/>
        <v>0</v>
      </c>
      <c r="H75" s="18"/>
      <c r="I75" s="82">
        <f>SUM('F11-Year(n)'!E75:J75)</f>
        <v>0</v>
      </c>
      <c r="J75" s="82">
        <f>SUM('F11-Year(n)'!K75:P75)</f>
        <v>0</v>
      </c>
      <c r="K75" s="82">
        <f t="shared" si="13"/>
        <v>0</v>
      </c>
      <c r="L75" s="82">
        <f>'F11-Year(n+1)'!Q74</f>
        <v>0</v>
      </c>
      <c r="M75" s="82">
        <f>'F11-Year(n+2)'!Q74</f>
        <v>0</v>
      </c>
      <c r="N75" s="82">
        <f>'F11-Year(n+3)'!Q74</f>
        <v>0</v>
      </c>
      <c r="O75" s="82">
        <f>'F11-Year(n+4)'!Q74</f>
        <v>0</v>
      </c>
      <c r="P75" s="82">
        <f>'F11-Year(n+5)'!Q74</f>
        <v>0</v>
      </c>
    </row>
    <row r="76" spans="3:16" x14ac:dyDescent="0.25">
      <c r="C76" s="158" t="s">
        <v>707</v>
      </c>
      <c r="D76" s="100" t="s">
        <v>699</v>
      </c>
      <c r="E76" s="18"/>
      <c r="F76" s="82">
        <f>'F11-Year(n-1)'!Q75</f>
        <v>0</v>
      </c>
      <c r="G76" s="82">
        <f t="shared" si="12"/>
        <v>0</v>
      </c>
      <c r="H76" s="18"/>
      <c r="I76" s="82">
        <f>SUM('F11-Year(n)'!E76:J76)</f>
        <v>0</v>
      </c>
      <c r="J76" s="82">
        <f>SUM('F11-Year(n)'!K76:P76)</f>
        <v>0</v>
      </c>
      <c r="K76" s="82">
        <f t="shared" si="13"/>
        <v>0</v>
      </c>
      <c r="L76" s="82">
        <f>'F11-Year(n+1)'!Q75</f>
        <v>0</v>
      </c>
      <c r="M76" s="82">
        <f>'F11-Year(n+2)'!Q75</f>
        <v>0</v>
      </c>
      <c r="N76" s="82">
        <f>'F11-Year(n+3)'!Q75</f>
        <v>0</v>
      </c>
      <c r="O76" s="82">
        <f>'F11-Year(n+4)'!Q75</f>
        <v>0</v>
      </c>
      <c r="P76" s="82">
        <f>'F11-Year(n+5)'!Q75</f>
        <v>0</v>
      </c>
    </row>
    <row r="77" spans="3:16" x14ac:dyDescent="0.25">
      <c r="C77" s="158" t="s">
        <v>707</v>
      </c>
      <c r="D77" s="100" t="s">
        <v>700</v>
      </c>
      <c r="E77" s="18"/>
      <c r="F77" s="82">
        <f>'F11-Year(n-1)'!Q76</f>
        <v>0</v>
      </c>
      <c r="G77" s="82">
        <f t="shared" si="12"/>
        <v>0</v>
      </c>
      <c r="H77" s="18"/>
      <c r="I77" s="82">
        <f>SUM('F11-Year(n)'!E77:J77)</f>
        <v>0</v>
      </c>
      <c r="J77" s="82">
        <f>SUM('F11-Year(n)'!K77:P77)</f>
        <v>0</v>
      </c>
      <c r="K77" s="82">
        <f t="shared" si="13"/>
        <v>0</v>
      </c>
      <c r="L77" s="82">
        <f>'F11-Year(n+1)'!Q76</f>
        <v>0</v>
      </c>
      <c r="M77" s="82">
        <f>'F11-Year(n+2)'!Q76</f>
        <v>0</v>
      </c>
      <c r="N77" s="82">
        <f>'F11-Year(n+3)'!Q76</f>
        <v>0</v>
      </c>
      <c r="O77" s="82">
        <f>'F11-Year(n+4)'!Q76</f>
        <v>0</v>
      </c>
      <c r="P77" s="82">
        <f>'F11-Year(n+5)'!Q76</f>
        <v>0</v>
      </c>
    </row>
    <row r="78" spans="3:16" x14ac:dyDescent="0.25">
      <c r="C78" s="158" t="s">
        <v>707</v>
      </c>
      <c r="D78" s="18" t="s">
        <v>701</v>
      </c>
      <c r="E78" s="18"/>
      <c r="F78" s="82">
        <f>'F11-Year(n-1)'!Q77</f>
        <v>0</v>
      </c>
      <c r="G78" s="82">
        <f t="shared" si="12"/>
        <v>0</v>
      </c>
      <c r="H78" s="18"/>
      <c r="I78" s="82">
        <f>SUM('F11-Year(n)'!E78:J78)</f>
        <v>0</v>
      </c>
      <c r="J78" s="82">
        <f>SUM('F11-Year(n)'!K78:P78)</f>
        <v>0</v>
      </c>
      <c r="K78" s="82">
        <f t="shared" si="13"/>
        <v>0</v>
      </c>
      <c r="L78" s="82">
        <f>'F11-Year(n+1)'!Q77</f>
        <v>0</v>
      </c>
      <c r="M78" s="82">
        <f>'F11-Year(n+2)'!Q77</f>
        <v>0</v>
      </c>
      <c r="N78" s="82">
        <f>'F11-Year(n+3)'!Q77</f>
        <v>0</v>
      </c>
      <c r="O78" s="82">
        <f>'F11-Year(n+4)'!Q77</f>
        <v>0</v>
      </c>
      <c r="P78" s="82">
        <f>'F11-Year(n+5)'!Q77</f>
        <v>0</v>
      </c>
    </row>
    <row r="79" spans="3:16" x14ac:dyDescent="0.25">
      <c r="C79" s="158" t="s">
        <v>707</v>
      </c>
      <c r="D79" s="18" t="s">
        <v>702</v>
      </c>
      <c r="E79" s="18"/>
      <c r="F79" s="82">
        <f>'F11-Year(n-1)'!Q78</f>
        <v>0</v>
      </c>
      <c r="G79" s="82">
        <f t="shared" si="12"/>
        <v>0</v>
      </c>
      <c r="H79" s="18"/>
      <c r="I79" s="82">
        <f>SUM('F11-Year(n)'!E79:J79)</f>
        <v>0</v>
      </c>
      <c r="J79" s="82">
        <f>SUM('F11-Year(n)'!K79:P79)</f>
        <v>0</v>
      </c>
      <c r="K79" s="82">
        <f t="shared" si="13"/>
        <v>0</v>
      </c>
      <c r="L79" s="82">
        <f>'F11-Year(n+1)'!Q78</f>
        <v>0</v>
      </c>
      <c r="M79" s="82">
        <f>'F11-Year(n+2)'!Q78</f>
        <v>0</v>
      </c>
      <c r="N79" s="82">
        <f>'F11-Year(n+3)'!Q78</f>
        <v>0</v>
      </c>
      <c r="O79" s="82">
        <f>'F11-Year(n+4)'!Q78</f>
        <v>0</v>
      </c>
      <c r="P79" s="82">
        <f>'F11-Year(n+5)'!Q78</f>
        <v>0</v>
      </c>
    </row>
    <row r="80" spans="3:16" x14ac:dyDescent="0.25">
      <c r="C80" s="428" t="s">
        <v>359</v>
      </c>
      <c r="D80" s="429"/>
      <c r="E80" s="123">
        <f>SUM(E78:E79)</f>
        <v>0</v>
      </c>
      <c r="F80" s="123">
        <f>'F11-Year(n-1)'!Q79</f>
        <v>0</v>
      </c>
      <c r="G80" s="123">
        <f>F80-E80</f>
        <v>0</v>
      </c>
      <c r="H80" s="123">
        <f>SUM(H78:H79)</f>
        <v>0</v>
      </c>
      <c r="I80" s="123">
        <f>SUM('F11-Year(n)'!E80:J80)</f>
        <v>0</v>
      </c>
      <c r="J80" s="123">
        <f>SUM('F11-Year(n)'!K80:P80)</f>
        <v>0</v>
      </c>
      <c r="K80" s="123">
        <f>I80+J80</f>
        <v>0</v>
      </c>
      <c r="L80" s="123">
        <f>'F11-Year(n+1)'!Q80</f>
        <v>0</v>
      </c>
      <c r="M80" s="123">
        <f>'F11-Year(n+2)'!Q80</f>
        <v>0</v>
      </c>
      <c r="N80" s="123">
        <f>'F11-Year(n+3)'!Q80</f>
        <v>0</v>
      </c>
      <c r="O80" s="123">
        <f>'F11-Year(n+4)'!Q80</f>
        <v>0</v>
      </c>
      <c r="P80" s="123">
        <f>'F11-Year(n+5)'!Q80</f>
        <v>0</v>
      </c>
    </row>
    <row r="81" spans="3:16" x14ac:dyDescent="0.25">
      <c r="C81" s="446" t="s">
        <v>360</v>
      </c>
      <c r="D81" s="447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</row>
    <row r="82" spans="3:16" x14ac:dyDescent="0.25">
      <c r="C82" s="18"/>
      <c r="D82" s="159" t="s">
        <v>689</v>
      </c>
      <c r="E82" s="18"/>
      <c r="F82" s="82">
        <f>'F11-Year(n-1)'!Q81</f>
        <v>0</v>
      </c>
      <c r="G82" s="82">
        <f>F82-E82</f>
        <v>0</v>
      </c>
      <c r="H82" s="18"/>
      <c r="I82" s="82">
        <f>SUM('F11-Year(n)'!E82:J82)</f>
        <v>0</v>
      </c>
      <c r="J82" s="82">
        <f>SUM('F11-Year(n)'!K82:P82)</f>
        <v>0</v>
      </c>
      <c r="K82" s="82">
        <f>I82+J82</f>
        <v>0</v>
      </c>
      <c r="L82" s="82">
        <f>'F11-Year(n+1)'!Q81</f>
        <v>0</v>
      </c>
      <c r="M82" s="82">
        <f>'F11-Year(n+2)'!Q81</f>
        <v>0</v>
      </c>
      <c r="N82" s="82">
        <f>'F11-Year(n+3)'!Q81</f>
        <v>0</v>
      </c>
      <c r="O82" s="82">
        <f>'F11-Year(n+4)'!Q81</f>
        <v>0</v>
      </c>
      <c r="P82" s="82">
        <f>'F11-Year(n+5)'!Q81</f>
        <v>0</v>
      </c>
    </row>
    <row r="83" spans="3:16" x14ac:dyDescent="0.25"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</row>
    <row r="84" spans="3:16" x14ac:dyDescent="0.25">
      <c r="C84" s="428" t="s">
        <v>362</v>
      </c>
      <c r="D84" s="429"/>
      <c r="E84" s="123">
        <f>SUM(E82:E83)</f>
        <v>0</v>
      </c>
      <c r="F84" s="123">
        <f>'F11-Year(n-1)'!Q83</f>
        <v>0</v>
      </c>
      <c r="G84" s="123">
        <f>F84-E84</f>
        <v>0</v>
      </c>
      <c r="H84" s="123">
        <f>SUM(H82:H83)</f>
        <v>0</v>
      </c>
      <c r="I84" s="123">
        <f>SUM('F11-Year(n)'!E84:J84)</f>
        <v>0</v>
      </c>
      <c r="J84" s="123">
        <f>SUM('F11-Year(n)'!K84:P84)</f>
        <v>0</v>
      </c>
      <c r="K84" s="123">
        <f>I84+J84</f>
        <v>0</v>
      </c>
      <c r="L84" s="123">
        <f>'F11-Year(n+1)'!Q84</f>
        <v>0</v>
      </c>
      <c r="M84" s="123">
        <f>'F11-Year(n+2)'!Q84</f>
        <v>0</v>
      </c>
      <c r="N84" s="123">
        <f>'F11-Year(n+3)'!Q84</f>
        <v>0</v>
      </c>
      <c r="O84" s="123">
        <f>'F11-Year(n+4)'!Q84</f>
        <v>0</v>
      </c>
      <c r="P84" s="123">
        <f>'F11-Year(n+5)'!Q84</f>
        <v>0</v>
      </c>
    </row>
    <row r="85" spans="3:16" x14ac:dyDescent="0.25">
      <c r="C85" s="446" t="s">
        <v>363</v>
      </c>
      <c r="D85" s="447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</row>
    <row r="86" spans="3:16" x14ac:dyDescent="0.25">
      <c r="C86" s="18" t="s">
        <v>365</v>
      </c>
      <c r="D86" s="18" t="s">
        <v>366</v>
      </c>
      <c r="E86" s="18"/>
      <c r="F86" s="82">
        <f>'F11-Year(n-1)'!Q85</f>
        <v>0</v>
      </c>
      <c r="G86" s="82">
        <f>F86-E86</f>
        <v>0</v>
      </c>
      <c r="H86" s="18"/>
      <c r="I86" s="82">
        <f>SUM('F11-Year(n)'!E86:J86)</f>
        <v>0</v>
      </c>
      <c r="J86" s="82">
        <f>SUM('F11-Year(n)'!K86:P86)</f>
        <v>0</v>
      </c>
      <c r="K86" s="82">
        <f>I86+J86</f>
        <v>0</v>
      </c>
      <c r="L86" s="82">
        <f>'F11-Year(n+1)'!Q85</f>
        <v>0</v>
      </c>
      <c r="M86" s="82">
        <f>'F11-Year(n+2)'!Q85</f>
        <v>0</v>
      </c>
      <c r="N86" s="82">
        <f>'F11-Year(n+3)'!Q85</f>
        <v>0</v>
      </c>
      <c r="O86" s="82">
        <f>'F11-Year(n+4)'!Q85</f>
        <v>0</v>
      </c>
      <c r="P86" s="82">
        <f>'F11-Year(n+5)'!Q85</f>
        <v>0</v>
      </c>
    </row>
    <row r="87" spans="3:16" x14ac:dyDescent="0.25">
      <c r="C87" s="18" t="s">
        <v>365</v>
      </c>
      <c r="D87" s="18" t="s">
        <v>367</v>
      </c>
      <c r="E87" s="18"/>
      <c r="F87" s="82">
        <f>'F11-Year(n-1)'!Q86</f>
        <v>0</v>
      </c>
      <c r="G87" s="82">
        <f>F87-E87</f>
        <v>0</v>
      </c>
      <c r="H87" s="18"/>
      <c r="I87" s="82">
        <f>SUM('F11-Year(n)'!E87:J87)</f>
        <v>0</v>
      </c>
      <c r="J87" s="82">
        <f>SUM('F11-Year(n)'!K87:P87)</f>
        <v>0</v>
      </c>
      <c r="K87" s="82">
        <f>I87+J87</f>
        <v>0</v>
      </c>
      <c r="L87" s="82">
        <f>'F11-Year(n+1)'!Q86</f>
        <v>0</v>
      </c>
      <c r="M87" s="82">
        <f>'F11-Year(n+2)'!Q86</f>
        <v>0</v>
      </c>
      <c r="N87" s="82">
        <f>'F11-Year(n+3)'!Q86</f>
        <v>0</v>
      </c>
      <c r="O87" s="82">
        <f>'F11-Year(n+4)'!Q86</f>
        <v>0</v>
      </c>
      <c r="P87" s="82">
        <f>'F11-Year(n+5)'!Q86</f>
        <v>0</v>
      </c>
    </row>
    <row r="88" spans="3:16" x14ac:dyDescent="0.25">
      <c r="C88" s="428" t="s">
        <v>364</v>
      </c>
      <c r="D88" s="429"/>
      <c r="E88" s="123">
        <f>SUM(E86:E87)</f>
        <v>0</v>
      </c>
      <c r="F88" s="123">
        <f>'F11-Year(n-1)'!Q87</f>
        <v>0</v>
      </c>
      <c r="G88" s="123">
        <f>F88-E88</f>
        <v>0</v>
      </c>
      <c r="H88" s="123">
        <f>SUM(H86:H87)</f>
        <v>0</v>
      </c>
      <c r="I88" s="123">
        <f>SUM('F11-Year(n)'!E88:J88)</f>
        <v>0</v>
      </c>
      <c r="J88" s="123">
        <f>SUM('F11-Year(n)'!K88:P88)</f>
        <v>0</v>
      </c>
      <c r="K88" s="123">
        <f>I88+J88</f>
        <v>0</v>
      </c>
      <c r="L88" s="123">
        <f>'F11-Year(n+1)'!Q88</f>
        <v>0</v>
      </c>
      <c r="M88" s="123">
        <f>'F11-Year(n+2)'!Q88</f>
        <v>0</v>
      </c>
      <c r="N88" s="123">
        <f>'F11-Year(n+3)'!Q88</f>
        <v>0</v>
      </c>
      <c r="O88" s="123">
        <f>'F11-Year(n+4)'!Q88</f>
        <v>0</v>
      </c>
      <c r="P88" s="123">
        <f>'F11-Year(n+5)'!Q88</f>
        <v>0</v>
      </c>
    </row>
    <row r="89" spans="3:16" x14ac:dyDescent="0.25">
      <c r="C89" s="428" t="s">
        <v>261</v>
      </c>
      <c r="D89" s="429"/>
      <c r="E89" s="123">
        <f>SUM(E87:E88)</f>
        <v>0</v>
      </c>
      <c r="F89" s="123">
        <f>'F11-Year(n-1)'!Q88</f>
        <v>0</v>
      </c>
      <c r="G89" s="123">
        <f>F89-E89</f>
        <v>0</v>
      </c>
      <c r="H89" s="123">
        <f>SUM(H87:H88)</f>
        <v>0</v>
      </c>
      <c r="I89" s="123">
        <f>SUM('F11-Year(n)'!E89:J89)</f>
        <v>0</v>
      </c>
      <c r="J89" s="123">
        <f>SUM('F11-Year(n)'!K89:P89)</f>
        <v>0</v>
      </c>
      <c r="K89" s="123">
        <f>I89+J89</f>
        <v>0</v>
      </c>
      <c r="L89" s="123">
        <f>'F11-Year(n+1)'!Q89</f>
        <v>0</v>
      </c>
      <c r="M89" s="123">
        <f>'F11-Year(n+2)'!Q89</f>
        <v>0</v>
      </c>
      <c r="N89" s="123">
        <f>'F11-Year(n+3)'!Q89</f>
        <v>0</v>
      </c>
      <c r="O89" s="123">
        <f>'F11-Year(n+4)'!Q89</f>
        <v>0</v>
      </c>
      <c r="P89" s="123">
        <f>'F11-Year(n+5)'!Q89</f>
        <v>0</v>
      </c>
    </row>
    <row r="93" spans="3:16" x14ac:dyDescent="0.25">
      <c r="D93" s="24"/>
      <c r="E93" s="24"/>
      <c r="F93" s="24"/>
      <c r="G93" s="24"/>
      <c r="H93" s="24"/>
      <c r="I93" s="24"/>
    </row>
    <row r="94" spans="3:16" x14ac:dyDescent="0.25">
      <c r="D94" s="26"/>
      <c r="E94" s="26"/>
      <c r="F94" s="26"/>
      <c r="G94" s="26"/>
      <c r="H94" s="26"/>
      <c r="I94" s="26"/>
    </row>
    <row r="95" spans="3:16" x14ac:dyDescent="0.25">
      <c r="E95" s="26"/>
      <c r="F95" s="26"/>
      <c r="G95" s="26"/>
      <c r="H95" s="26"/>
      <c r="I95" s="26"/>
    </row>
    <row r="96" spans="3:16" x14ac:dyDescent="0.25">
      <c r="E96" s="26"/>
      <c r="F96" s="26"/>
      <c r="G96" s="26"/>
      <c r="H96" s="26"/>
      <c r="I96" s="26"/>
    </row>
  </sheetData>
  <mergeCells count="28">
    <mergeCell ref="C89:D89"/>
    <mergeCell ref="C58:D58"/>
    <mergeCell ref="C59:D59"/>
    <mergeCell ref="C64:D64"/>
    <mergeCell ref="C65:D65"/>
    <mergeCell ref="C80:D80"/>
    <mergeCell ref="C81:D81"/>
    <mergeCell ref="C5:C7"/>
    <mergeCell ref="D5:D7"/>
    <mergeCell ref="C84:D84"/>
    <mergeCell ref="C85:D85"/>
    <mergeCell ref="C88:D88"/>
    <mergeCell ref="E5:G5"/>
    <mergeCell ref="H5:K5"/>
    <mergeCell ref="L5:P5"/>
    <mergeCell ref="C55:D55"/>
    <mergeCell ref="C9:D9"/>
    <mergeCell ref="C19:D19"/>
    <mergeCell ref="C20:D20"/>
    <mergeCell ref="C28:D28"/>
    <mergeCell ref="C29:D29"/>
    <mergeCell ref="C30:D30"/>
    <mergeCell ref="C31:D31"/>
    <mergeCell ref="C46:D46"/>
    <mergeCell ref="C47:D47"/>
    <mergeCell ref="C53:D53"/>
    <mergeCell ref="C54:D54"/>
    <mergeCell ref="C8:D8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94"/>
  <sheetViews>
    <sheetView showGridLines="0" zoomScale="70" zoomScaleNormal="70" workbookViewId="0">
      <selection activeCell="E19" sqref="E19"/>
    </sheetView>
  </sheetViews>
  <sheetFormatPr defaultColWidth="9.109375" defaultRowHeight="13.8" x14ac:dyDescent="0.25"/>
  <cols>
    <col min="1" max="1" width="3.109375" style="4" customWidth="1"/>
    <col min="2" max="2" width="8.33203125" style="4" customWidth="1"/>
    <col min="3" max="3" width="22.33203125" style="4" customWidth="1"/>
    <col min="4" max="4" width="24.88671875" style="4" customWidth="1"/>
    <col min="5" max="5" width="13.6640625" style="4" bestFit="1" customWidth="1"/>
    <col min="6" max="6" width="12.5546875" style="4" bestFit="1" customWidth="1"/>
    <col min="7" max="7" width="13.44140625" style="4" bestFit="1" customWidth="1"/>
    <col min="8" max="8" width="13.6640625" style="4" bestFit="1" customWidth="1"/>
    <col min="9" max="9" width="12.5546875" style="4" bestFit="1" customWidth="1"/>
    <col min="10" max="10" width="14.6640625" style="4" customWidth="1"/>
    <col min="11" max="11" width="12.5546875" style="4" customWidth="1"/>
    <col min="12" max="12" width="11.88671875" style="4" bestFit="1" customWidth="1"/>
    <col min="13" max="13" width="13.88671875" style="4" bestFit="1" customWidth="1"/>
    <col min="14" max="16" width="11.88671875" style="4" bestFit="1" customWidth="1"/>
    <col min="17" max="17" width="11.44140625" style="4" bestFit="1" customWidth="1"/>
    <col min="18" max="18" width="12.44140625" style="4" customWidth="1"/>
    <col min="19" max="19" width="12.6640625" style="4" customWidth="1"/>
    <col min="20" max="16384" width="9.109375" style="4"/>
  </cols>
  <sheetData>
    <row r="2" spans="2:17" x14ac:dyDescent="0.25">
      <c r="J2" s="25" t="s">
        <v>240</v>
      </c>
    </row>
    <row r="3" spans="2:17" x14ac:dyDescent="0.25">
      <c r="J3" s="27" t="s">
        <v>379</v>
      </c>
    </row>
    <row r="4" spans="2:17" x14ac:dyDescent="0.25">
      <c r="C4" s="15"/>
      <c r="Q4" s="27" t="s">
        <v>109</v>
      </c>
    </row>
    <row r="5" spans="2:17" x14ac:dyDescent="0.25">
      <c r="C5" s="431" t="s">
        <v>343</v>
      </c>
      <c r="D5" s="431" t="s">
        <v>344</v>
      </c>
      <c r="E5" s="421" t="s">
        <v>369</v>
      </c>
      <c r="F5" s="421"/>
      <c r="G5" s="421"/>
      <c r="H5" s="421"/>
      <c r="I5" s="421"/>
      <c r="J5" s="421"/>
      <c r="K5" s="421"/>
      <c r="L5" s="421"/>
      <c r="M5" s="421"/>
      <c r="N5" s="421"/>
      <c r="O5" s="421"/>
      <c r="P5" s="421"/>
      <c r="Q5" s="421"/>
    </row>
    <row r="6" spans="2:17" x14ac:dyDescent="0.25">
      <c r="C6" s="433"/>
      <c r="D6" s="433"/>
      <c r="E6" s="14" t="s">
        <v>110</v>
      </c>
      <c r="F6" s="14" t="s">
        <v>111</v>
      </c>
      <c r="G6" s="14" t="s">
        <v>112</v>
      </c>
      <c r="H6" s="14" t="s">
        <v>113</v>
      </c>
      <c r="I6" s="14" t="s">
        <v>114</v>
      </c>
      <c r="J6" s="14" t="s">
        <v>115</v>
      </c>
      <c r="K6" s="14" t="s">
        <v>116</v>
      </c>
      <c r="L6" s="14" t="s">
        <v>117</v>
      </c>
      <c r="M6" s="14" t="s">
        <v>118</v>
      </c>
      <c r="N6" s="14" t="s">
        <v>119</v>
      </c>
      <c r="O6" s="14" t="s">
        <v>120</v>
      </c>
      <c r="P6" s="14" t="s">
        <v>121</v>
      </c>
      <c r="Q6" s="14" t="s">
        <v>108</v>
      </c>
    </row>
    <row r="7" spans="2:17" x14ac:dyDescent="0.25">
      <c r="B7" s="74"/>
      <c r="C7" s="446" t="s">
        <v>348</v>
      </c>
      <c r="D7" s="447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</row>
    <row r="8" spans="2:17" x14ac:dyDescent="0.25">
      <c r="C8" s="428" t="s">
        <v>350</v>
      </c>
      <c r="D8" s="429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</row>
    <row r="9" spans="2:17" x14ac:dyDescent="0.25">
      <c r="C9" s="158" t="s">
        <v>703</v>
      </c>
      <c r="D9" s="100" t="s">
        <v>648</v>
      </c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2:17" x14ac:dyDescent="0.25">
      <c r="C10" s="158" t="s">
        <v>703</v>
      </c>
      <c r="D10" s="100" t="s">
        <v>649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2:17" x14ac:dyDescent="0.25">
      <c r="C11" s="158" t="s">
        <v>703</v>
      </c>
      <c r="D11" s="100" t="s">
        <v>650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</row>
    <row r="12" spans="2:17" x14ac:dyDescent="0.25">
      <c r="C12" s="158" t="s">
        <v>703</v>
      </c>
      <c r="D12" s="100" t="s">
        <v>651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</row>
    <row r="13" spans="2:17" x14ac:dyDescent="0.25">
      <c r="C13" s="158" t="s">
        <v>703</v>
      </c>
      <c r="D13" s="100" t="s">
        <v>652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</row>
    <row r="14" spans="2:17" x14ac:dyDescent="0.25">
      <c r="C14" s="158" t="s">
        <v>703</v>
      </c>
      <c r="D14" s="100" t="s">
        <v>653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</row>
    <row r="15" spans="2:17" x14ac:dyDescent="0.25">
      <c r="C15" s="158" t="s">
        <v>703</v>
      </c>
      <c r="D15" s="100" t="s">
        <v>654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</row>
    <row r="16" spans="2:17" ht="14.25" customHeight="1" x14ac:dyDescent="0.25">
      <c r="B16" s="74"/>
      <c r="C16" s="158" t="s">
        <v>703</v>
      </c>
      <c r="D16" s="100" t="s">
        <v>655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</row>
    <row r="17" spans="3:17" x14ac:dyDescent="0.25">
      <c r="C17" s="158" t="s">
        <v>703</v>
      </c>
      <c r="D17" s="20" t="s">
        <v>656</v>
      </c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</row>
    <row r="18" spans="3:17" x14ac:dyDescent="0.25">
      <c r="C18" s="449" t="s">
        <v>225</v>
      </c>
      <c r="D18" s="450"/>
      <c r="E18" s="140">
        <f>SUM(E9:E17)</f>
        <v>0</v>
      </c>
      <c r="F18" s="140">
        <f t="shared" ref="F18:P18" si="0">SUM(F9:F17)</f>
        <v>0</v>
      </c>
      <c r="G18" s="140">
        <f t="shared" si="0"/>
        <v>0</v>
      </c>
      <c r="H18" s="140">
        <f t="shared" si="0"/>
        <v>0</v>
      </c>
      <c r="I18" s="140">
        <f t="shared" si="0"/>
        <v>0</v>
      </c>
      <c r="J18" s="140">
        <f t="shared" si="0"/>
        <v>0</v>
      </c>
      <c r="K18" s="140">
        <f t="shared" si="0"/>
        <v>0</v>
      </c>
      <c r="L18" s="140">
        <f t="shared" si="0"/>
        <v>0</v>
      </c>
      <c r="M18" s="140">
        <f t="shared" si="0"/>
        <v>0</v>
      </c>
      <c r="N18" s="140">
        <f t="shared" si="0"/>
        <v>0</v>
      </c>
      <c r="O18" s="140">
        <f t="shared" si="0"/>
        <v>0</v>
      </c>
      <c r="P18" s="140">
        <f t="shared" si="0"/>
        <v>0</v>
      </c>
      <c r="Q18" s="123">
        <f>SUM(E18:P18)</f>
        <v>0</v>
      </c>
    </row>
    <row r="19" spans="3:17" x14ac:dyDescent="0.25">
      <c r="C19" s="428" t="s">
        <v>351</v>
      </c>
      <c r="D19" s="429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</row>
    <row r="20" spans="3:17" x14ac:dyDescent="0.25">
      <c r="C20" s="158" t="s">
        <v>703</v>
      </c>
      <c r="D20" s="100" t="s">
        <v>657</v>
      </c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</row>
    <row r="21" spans="3:17" x14ac:dyDescent="0.25">
      <c r="C21" s="158" t="s">
        <v>703</v>
      </c>
      <c r="D21" s="100" t="s">
        <v>658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</row>
    <row r="22" spans="3:17" x14ac:dyDescent="0.25">
      <c r="C22" s="158" t="s">
        <v>703</v>
      </c>
      <c r="D22" s="100" t="s">
        <v>659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</row>
    <row r="23" spans="3:17" x14ac:dyDescent="0.25">
      <c r="C23" s="158" t="s">
        <v>703</v>
      </c>
      <c r="D23" s="100" t="s">
        <v>660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</row>
    <row r="24" spans="3:17" x14ac:dyDescent="0.25">
      <c r="C24" s="158" t="s">
        <v>703</v>
      </c>
      <c r="D24" s="100" t="s">
        <v>661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</row>
    <row r="25" spans="3:17" x14ac:dyDescent="0.25">
      <c r="C25" s="158" t="s">
        <v>703</v>
      </c>
      <c r="D25" s="20" t="s">
        <v>662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</row>
    <row r="26" spans="3:17" x14ac:dyDescent="0.25">
      <c r="C26" s="158" t="s">
        <v>703</v>
      </c>
      <c r="D26" s="20" t="s">
        <v>663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</row>
    <row r="27" spans="3:17" x14ac:dyDescent="0.25">
      <c r="C27" s="449" t="s">
        <v>225</v>
      </c>
      <c r="D27" s="450"/>
      <c r="E27" s="140">
        <f>SUM(E20:E26)</f>
        <v>0</v>
      </c>
      <c r="F27" s="140">
        <f t="shared" ref="F27:P27" si="1">SUM(F20:F26)</f>
        <v>0</v>
      </c>
      <c r="G27" s="140">
        <f t="shared" si="1"/>
        <v>0</v>
      </c>
      <c r="H27" s="140">
        <f t="shared" si="1"/>
        <v>0</v>
      </c>
      <c r="I27" s="140">
        <f t="shared" si="1"/>
        <v>0</v>
      </c>
      <c r="J27" s="140">
        <f t="shared" si="1"/>
        <v>0</v>
      </c>
      <c r="K27" s="140">
        <f t="shared" si="1"/>
        <v>0</v>
      </c>
      <c r="L27" s="140">
        <f t="shared" si="1"/>
        <v>0</v>
      </c>
      <c r="M27" s="140">
        <f t="shared" si="1"/>
        <v>0</v>
      </c>
      <c r="N27" s="140">
        <f t="shared" si="1"/>
        <v>0</v>
      </c>
      <c r="O27" s="140">
        <f t="shared" si="1"/>
        <v>0</v>
      </c>
      <c r="P27" s="140">
        <f t="shared" si="1"/>
        <v>0</v>
      </c>
      <c r="Q27" s="123">
        <f>SUM(E27:P27)</f>
        <v>0</v>
      </c>
    </row>
    <row r="28" spans="3:17" x14ac:dyDescent="0.25">
      <c r="C28" s="449" t="s">
        <v>349</v>
      </c>
      <c r="D28" s="450"/>
      <c r="E28" s="140">
        <f>E27+E18</f>
        <v>0</v>
      </c>
      <c r="F28" s="140">
        <f t="shared" ref="F28:P28" si="2">F27+F18</f>
        <v>0</v>
      </c>
      <c r="G28" s="140">
        <f t="shared" si="2"/>
        <v>0</v>
      </c>
      <c r="H28" s="140">
        <f t="shared" si="2"/>
        <v>0</v>
      </c>
      <c r="I28" s="140">
        <f t="shared" si="2"/>
        <v>0</v>
      </c>
      <c r="J28" s="140">
        <f t="shared" si="2"/>
        <v>0</v>
      </c>
      <c r="K28" s="140">
        <f t="shared" si="2"/>
        <v>0</v>
      </c>
      <c r="L28" s="140">
        <f t="shared" si="2"/>
        <v>0</v>
      </c>
      <c r="M28" s="140">
        <f t="shared" si="2"/>
        <v>0</v>
      </c>
      <c r="N28" s="140">
        <f t="shared" si="2"/>
        <v>0</v>
      </c>
      <c r="O28" s="140">
        <f t="shared" si="2"/>
        <v>0</v>
      </c>
      <c r="P28" s="140">
        <f t="shared" si="2"/>
        <v>0</v>
      </c>
      <c r="Q28" s="123">
        <f>Q18+Q27</f>
        <v>0</v>
      </c>
    </row>
    <row r="29" spans="3:17" x14ac:dyDescent="0.25">
      <c r="C29" s="446" t="s">
        <v>352</v>
      </c>
      <c r="D29" s="447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</row>
    <row r="30" spans="3:17" x14ac:dyDescent="0.25">
      <c r="C30" s="428" t="s">
        <v>350</v>
      </c>
      <c r="D30" s="429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</row>
    <row r="31" spans="3:17" x14ac:dyDescent="0.25">
      <c r="C31" s="158" t="s">
        <v>704</v>
      </c>
      <c r="D31" s="100" t="s">
        <v>664</v>
      </c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</row>
    <row r="32" spans="3:17" x14ac:dyDescent="0.25">
      <c r="C32" s="158" t="s">
        <v>704</v>
      </c>
      <c r="D32" s="100" t="s">
        <v>665</v>
      </c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3:17" x14ac:dyDescent="0.25">
      <c r="C33" s="158" t="s">
        <v>704</v>
      </c>
      <c r="D33" s="100" t="s">
        <v>666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</row>
    <row r="34" spans="3:17" x14ac:dyDescent="0.25">
      <c r="C34" s="158" t="s">
        <v>704</v>
      </c>
      <c r="D34" s="100" t="s">
        <v>667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</row>
    <row r="35" spans="3:17" x14ac:dyDescent="0.25">
      <c r="C35" s="158" t="s">
        <v>704</v>
      </c>
      <c r="D35" s="100" t="s">
        <v>668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</row>
    <row r="36" spans="3:17" x14ac:dyDescent="0.25">
      <c r="C36" s="158" t="s">
        <v>704</v>
      </c>
      <c r="D36" s="100" t="s">
        <v>669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</row>
    <row r="37" spans="3:17" x14ac:dyDescent="0.25">
      <c r="C37" s="158" t="s">
        <v>705</v>
      </c>
      <c r="D37" s="100" t="s">
        <v>670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</row>
    <row r="38" spans="3:17" x14ac:dyDescent="0.25">
      <c r="C38" s="158" t="s">
        <v>705</v>
      </c>
      <c r="D38" s="100" t="s">
        <v>671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</row>
    <row r="39" spans="3:17" x14ac:dyDescent="0.25">
      <c r="C39" s="158"/>
      <c r="D39" s="100" t="s">
        <v>672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</row>
    <row r="40" spans="3:17" x14ac:dyDescent="0.25">
      <c r="C40" s="158"/>
      <c r="D40" s="100" t="s">
        <v>673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</row>
    <row r="41" spans="3:17" x14ac:dyDescent="0.25">
      <c r="C41" s="158"/>
      <c r="D41" s="100" t="s">
        <v>674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</row>
    <row r="42" spans="3:17" x14ac:dyDescent="0.25">
      <c r="C42" s="158"/>
      <c r="D42" s="100" t="s">
        <v>675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</row>
    <row r="43" spans="3:17" x14ac:dyDescent="0.25">
      <c r="C43" s="158"/>
      <c r="D43" s="100" t="s">
        <v>676</v>
      </c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</row>
    <row r="44" spans="3:17" x14ac:dyDescent="0.25">
      <c r="C44" s="158" t="s">
        <v>705</v>
      </c>
      <c r="D44" s="100" t="s">
        <v>677</v>
      </c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</row>
    <row r="45" spans="3:17" x14ac:dyDescent="0.25">
      <c r="C45" s="449" t="s">
        <v>225</v>
      </c>
      <c r="D45" s="450"/>
      <c r="E45" s="140">
        <f>SUM(E31:E44)</f>
        <v>0</v>
      </c>
      <c r="F45" s="140">
        <f t="shared" ref="F45:P45" si="3">SUM(F31:F44)</f>
        <v>0</v>
      </c>
      <c r="G45" s="140">
        <f t="shared" si="3"/>
        <v>0</v>
      </c>
      <c r="H45" s="140">
        <f t="shared" si="3"/>
        <v>0</v>
      </c>
      <c r="I45" s="140">
        <f t="shared" si="3"/>
        <v>0</v>
      </c>
      <c r="J45" s="140">
        <f t="shared" si="3"/>
        <v>0</v>
      </c>
      <c r="K45" s="140">
        <f t="shared" si="3"/>
        <v>0</v>
      </c>
      <c r="L45" s="140">
        <f t="shared" si="3"/>
        <v>0</v>
      </c>
      <c r="M45" s="140">
        <f t="shared" si="3"/>
        <v>0</v>
      </c>
      <c r="N45" s="140">
        <f t="shared" si="3"/>
        <v>0</v>
      </c>
      <c r="O45" s="140">
        <f t="shared" si="3"/>
        <v>0</v>
      </c>
      <c r="P45" s="140">
        <f t="shared" si="3"/>
        <v>0</v>
      </c>
      <c r="Q45" s="123">
        <f>SUM(E45:P45)</f>
        <v>0</v>
      </c>
    </row>
    <row r="46" spans="3:17" x14ac:dyDescent="0.25">
      <c r="C46" s="428" t="s">
        <v>354</v>
      </c>
      <c r="D46" s="429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</row>
    <row r="47" spans="3:17" x14ac:dyDescent="0.25">
      <c r="C47" s="158" t="s">
        <v>706</v>
      </c>
      <c r="D47" s="100" t="s">
        <v>678</v>
      </c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</row>
    <row r="48" spans="3:17" x14ac:dyDescent="0.25">
      <c r="C48" s="158" t="s">
        <v>706</v>
      </c>
      <c r="D48" s="100" t="s">
        <v>679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</row>
    <row r="49" spans="3:17" x14ac:dyDescent="0.25">
      <c r="C49" s="158" t="s">
        <v>706</v>
      </c>
      <c r="D49" s="100" t="s">
        <v>680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</row>
    <row r="50" spans="3:17" x14ac:dyDescent="0.25">
      <c r="C50" s="158" t="s">
        <v>706</v>
      </c>
      <c r="D50" s="20" t="s">
        <v>681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</row>
    <row r="51" spans="3:17" x14ac:dyDescent="0.25">
      <c r="C51" s="158" t="s">
        <v>706</v>
      </c>
      <c r="D51" s="20" t="s">
        <v>682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</row>
    <row r="52" spans="3:17" x14ac:dyDescent="0.25">
      <c r="C52" s="449" t="s">
        <v>225</v>
      </c>
      <c r="D52" s="450"/>
      <c r="E52" s="140">
        <f>SUM(E47:E51)</f>
        <v>0</v>
      </c>
      <c r="F52" s="140">
        <f t="shared" ref="F52:P52" si="4">SUM(F47:F51)</f>
        <v>0</v>
      </c>
      <c r="G52" s="140">
        <f t="shared" si="4"/>
        <v>0</v>
      </c>
      <c r="H52" s="140">
        <f t="shared" si="4"/>
        <v>0</v>
      </c>
      <c r="I52" s="140">
        <f t="shared" si="4"/>
        <v>0</v>
      </c>
      <c r="J52" s="140">
        <f t="shared" si="4"/>
        <v>0</v>
      </c>
      <c r="K52" s="140">
        <f t="shared" si="4"/>
        <v>0</v>
      </c>
      <c r="L52" s="140">
        <f t="shared" si="4"/>
        <v>0</v>
      </c>
      <c r="M52" s="140">
        <f t="shared" si="4"/>
        <v>0</v>
      </c>
      <c r="N52" s="140">
        <f t="shared" si="4"/>
        <v>0</v>
      </c>
      <c r="O52" s="140">
        <f t="shared" si="4"/>
        <v>0</v>
      </c>
      <c r="P52" s="140">
        <f t="shared" si="4"/>
        <v>0</v>
      </c>
      <c r="Q52" s="123">
        <f>SUM(E52:P52)</f>
        <v>0</v>
      </c>
    </row>
    <row r="53" spans="3:17" x14ac:dyDescent="0.25">
      <c r="C53" s="449" t="s">
        <v>353</v>
      </c>
      <c r="D53" s="450"/>
      <c r="E53" s="140">
        <f>E52+E45</f>
        <v>0</v>
      </c>
      <c r="F53" s="140">
        <f t="shared" ref="F53:P53" si="5">F52+F45</f>
        <v>0</v>
      </c>
      <c r="G53" s="140">
        <f t="shared" si="5"/>
        <v>0</v>
      </c>
      <c r="H53" s="140">
        <f t="shared" si="5"/>
        <v>0</v>
      </c>
      <c r="I53" s="140">
        <f t="shared" si="5"/>
        <v>0</v>
      </c>
      <c r="J53" s="140">
        <f t="shared" si="5"/>
        <v>0</v>
      </c>
      <c r="K53" s="140">
        <f t="shared" si="5"/>
        <v>0</v>
      </c>
      <c r="L53" s="140">
        <f t="shared" si="5"/>
        <v>0</v>
      </c>
      <c r="M53" s="140">
        <f t="shared" si="5"/>
        <v>0</v>
      </c>
      <c r="N53" s="140">
        <f t="shared" si="5"/>
        <v>0</v>
      </c>
      <c r="O53" s="140">
        <f t="shared" si="5"/>
        <v>0</v>
      </c>
      <c r="P53" s="140">
        <f t="shared" si="5"/>
        <v>0</v>
      </c>
      <c r="Q53" s="123">
        <f>Q45+Q52</f>
        <v>0</v>
      </c>
    </row>
    <row r="54" spans="3:17" x14ac:dyDescent="0.25">
      <c r="C54" s="446" t="s">
        <v>358</v>
      </c>
      <c r="D54" s="447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</row>
    <row r="55" spans="3:17" x14ac:dyDescent="0.25">
      <c r="C55" s="18"/>
      <c r="D55" s="18" t="s">
        <v>683</v>
      </c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</row>
    <row r="56" spans="3:17" x14ac:dyDescent="0.25">
      <c r="C56" s="18"/>
      <c r="D56" s="18" t="s">
        <v>684</v>
      </c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</row>
    <row r="57" spans="3:17" x14ac:dyDescent="0.25">
      <c r="C57" s="449" t="s">
        <v>355</v>
      </c>
      <c r="D57" s="450"/>
      <c r="E57" s="140">
        <f>SUM(E55:E56)</f>
        <v>0</v>
      </c>
      <c r="F57" s="140">
        <f t="shared" ref="F57:P57" si="6">SUM(F55:F56)</f>
        <v>0</v>
      </c>
      <c r="G57" s="140">
        <f t="shared" si="6"/>
        <v>0</v>
      </c>
      <c r="H57" s="140">
        <f t="shared" si="6"/>
        <v>0</v>
      </c>
      <c r="I57" s="140">
        <f t="shared" si="6"/>
        <v>0</v>
      </c>
      <c r="J57" s="140">
        <f t="shared" si="6"/>
        <v>0</v>
      </c>
      <c r="K57" s="140">
        <f t="shared" si="6"/>
        <v>0</v>
      </c>
      <c r="L57" s="140">
        <f t="shared" si="6"/>
        <v>0</v>
      </c>
      <c r="M57" s="140">
        <f t="shared" si="6"/>
        <v>0</v>
      </c>
      <c r="N57" s="140">
        <f t="shared" si="6"/>
        <v>0</v>
      </c>
      <c r="O57" s="140">
        <f t="shared" si="6"/>
        <v>0</v>
      </c>
      <c r="P57" s="140">
        <f t="shared" si="6"/>
        <v>0</v>
      </c>
      <c r="Q57" s="123">
        <f>SUM(E57:P57)</f>
        <v>0</v>
      </c>
    </row>
    <row r="58" spans="3:17" x14ac:dyDescent="0.25">
      <c r="C58" s="446" t="s">
        <v>357</v>
      </c>
      <c r="D58" s="447"/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18"/>
    </row>
    <row r="59" spans="3:17" x14ac:dyDescent="0.25">
      <c r="C59" s="95"/>
      <c r="D59" s="100" t="s">
        <v>685</v>
      </c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18"/>
    </row>
    <row r="60" spans="3:17" x14ac:dyDescent="0.25">
      <c r="C60" s="95"/>
      <c r="D60" s="100" t="s">
        <v>686</v>
      </c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18"/>
    </row>
    <row r="61" spans="3:17" x14ac:dyDescent="0.25">
      <c r="C61" s="18"/>
      <c r="D61" s="100" t="s">
        <v>687</v>
      </c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18"/>
    </row>
    <row r="62" spans="3:17" x14ac:dyDescent="0.25">
      <c r="C62" s="18"/>
      <c r="D62" s="18" t="s">
        <v>688</v>
      </c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18"/>
    </row>
    <row r="63" spans="3:17" x14ac:dyDescent="0.25">
      <c r="C63" s="449" t="s">
        <v>356</v>
      </c>
      <c r="D63" s="450"/>
      <c r="E63" s="140">
        <f>SUM(E59:E62)</f>
        <v>0</v>
      </c>
      <c r="F63" s="140">
        <f t="shared" ref="F63:P63" si="7">SUM(F59:F62)</f>
        <v>0</v>
      </c>
      <c r="G63" s="140">
        <f t="shared" si="7"/>
        <v>0</v>
      </c>
      <c r="H63" s="140">
        <f t="shared" si="7"/>
        <v>0</v>
      </c>
      <c r="I63" s="140">
        <f t="shared" si="7"/>
        <v>0</v>
      </c>
      <c r="J63" s="140">
        <f t="shared" si="7"/>
        <v>0</v>
      </c>
      <c r="K63" s="140">
        <f t="shared" si="7"/>
        <v>0</v>
      </c>
      <c r="L63" s="140">
        <f t="shared" si="7"/>
        <v>0</v>
      </c>
      <c r="M63" s="140">
        <f t="shared" si="7"/>
        <v>0</v>
      </c>
      <c r="N63" s="140">
        <f t="shared" si="7"/>
        <v>0</v>
      </c>
      <c r="O63" s="140">
        <f t="shared" si="7"/>
        <v>0</v>
      </c>
      <c r="P63" s="140">
        <f t="shared" si="7"/>
        <v>0</v>
      </c>
      <c r="Q63" s="123">
        <f>SUM(E63:P63)</f>
        <v>0</v>
      </c>
    </row>
    <row r="64" spans="3:17" x14ac:dyDescent="0.25">
      <c r="C64" s="446" t="s">
        <v>361</v>
      </c>
      <c r="D64" s="447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</row>
    <row r="65" spans="3:17" x14ac:dyDescent="0.25">
      <c r="C65" s="95"/>
      <c r="D65" s="100" t="s">
        <v>690</v>
      </c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</row>
    <row r="66" spans="3:17" x14ac:dyDescent="0.25">
      <c r="C66" s="95"/>
      <c r="D66" s="100" t="s">
        <v>691</v>
      </c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</row>
    <row r="67" spans="3:17" x14ac:dyDescent="0.25">
      <c r="C67" s="95"/>
      <c r="D67" s="100" t="s">
        <v>692</v>
      </c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</row>
    <row r="68" spans="3:17" x14ac:dyDescent="0.25">
      <c r="C68" s="95"/>
      <c r="D68" s="100" t="s">
        <v>693</v>
      </c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</row>
    <row r="69" spans="3:17" x14ac:dyDescent="0.25">
      <c r="C69" s="95"/>
      <c r="D69" s="100" t="s">
        <v>694</v>
      </c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</row>
    <row r="70" spans="3:17" x14ac:dyDescent="0.25">
      <c r="C70" s="95"/>
      <c r="D70" s="100" t="s">
        <v>663</v>
      </c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</row>
    <row r="71" spans="3:17" x14ac:dyDescent="0.25">
      <c r="C71" s="158" t="s">
        <v>707</v>
      </c>
      <c r="D71" s="100" t="s">
        <v>695</v>
      </c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</row>
    <row r="72" spans="3:17" x14ac:dyDescent="0.25">
      <c r="C72" s="158" t="s">
        <v>707</v>
      </c>
      <c r="D72" s="100" t="s">
        <v>696</v>
      </c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</row>
    <row r="73" spans="3:17" x14ac:dyDescent="0.25">
      <c r="C73" s="158" t="s">
        <v>707</v>
      </c>
      <c r="D73" s="100" t="s">
        <v>697</v>
      </c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</row>
    <row r="74" spans="3:17" x14ac:dyDescent="0.25">
      <c r="C74" s="158" t="s">
        <v>707</v>
      </c>
      <c r="D74" s="100" t="s">
        <v>698</v>
      </c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</row>
    <row r="75" spans="3:17" x14ac:dyDescent="0.25">
      <c r="C75" s="158" t="s">
        <v>707</v>
      </c>
      <c r="D75" s="100" t="s">
        <v>699</v>
      </c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</row>
    <row r="76" spans="3:17" x14ac:dyDescent="0.25">
      <c r="C76" s="158" t="s">
        <v>707</v>
      </c>
      <c r="D76" s="100" t="s">
        <v>700</v>
      </c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</row>
    <row r="77" spans="3:17" x14ac:dyDescent="0.25">
      <c r="C77" s="158" t="s">
        <v>707</v>
      </c>
      <c r="D77" s="18" t="s">
        <v>701</v>
      </c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</row>
    <row r="78" spans="3:17" x14ac:dyDescent="0.25">
      <c r="C78" s="158" t="s">
        <v>707</v>
      </c>
      <c r="D78" s="18" t="s">
        <v>702</v>
      </c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</row>
    <row r="79" spans="3:17" x14ac:dyDescent="0.25">
      <c r="C79" s="449" t="s">
        <v>359</v>
      </c>
      <c r="D79" s="450"/>
      <c r="E79" s="140">
        <f>SUM(E65:E78)</f>
        <v>0</v>
      </c>
      <c r="F79" s="140">
        <f t="shared" ref="F79:P79" si="8">SUM(F65:F78)</f>
        <v>0</v>
      </c>
      <c r="G79" s="140">
        <f t="shared" si="8"/>
        <v>0</v>
      </c>
      <c r="H79" s="140">
        <f t="shared" si="8"/>
        <v>0</v>
      </c>
      <c r="I79" s="140">
        <f t="shared" si="8"/>
        <v>0</v>
      </c>
      <c r="J79" s="140">
        <f t="shared" si="8"/>
        <v>0</v>
      </c>
      <c r="K79" s="140">
        <f t="shared" si="8"/>
        <v>0</v>
      </c>
      <c r="L79" s="140">
        <f t="shared" si="8"/>
        <v>0</v>
      </c>
      <c r="M79" s="140">
        <f t="shared" si="8"/>
        <v>0</v>
      </c>
      <c r="N79" s="140">
        <f t="shared" si="8"/>
        <v>0</v>
      </c>
      <c r="O79" s="140">
        <f t="shared" si="8"/>
        <v>0</v>
      </c>
      <c r="P79" s="140">
        <f t="shared" si="8"/>
        <v>0</v>
      </c>
      <c r="Q79" s="123">
        <f>SUM(E79:P79)</f>
        <v>0</v>
      </c>
    </row>
    <row r="80" spans="3:17" x14ac:dyDescent="0.25">
      <c r="C80" s="446" t="s">
        <v>360</v>
      </c>
      <c r="D80" s="447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</row>
    <row r="81" spans="3:17" x14ac:dyDescent="0.25">
      <c r="C81" s="18"/>
      <c r="D81" s="159" t="s">
        <v>689</v>
      </c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</row>
    <row r="82" spans="3:17" x14ac:dyDescent="0.25"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</row>
    <row r="83" spans="3:17" x14ac:dyDescent="0.25">
      <c r="C83" s="449" t="s">
        <v>362</v>
      </c>
      <c r="D83" s="450"/>
      <c r="E83" s="140">
        <f>SUM(E81:E82)</f>
        <v>0</v>
      </c>
      <c r="F83" s="140">
        <f t="shared" ref="F83:P83" si="9">SUM(F81:F82)</f>
        <v>0</v>
      </c>
      <c r="G83" s="140">
        <f t="shared" si="9"/>
        <v>0</v>
      </c>
      <c r="H83" s="140">
        <f t="shared" si="9"/>
        <v>0</v>
      </c>
      <c r="I83" s="140">
        <f t="shared" si="9"/>
        <v>0</v>
      </c>
      <c r="J83" s="140">
        <f t="shared" si="9"/>
        <v>0</v>
      </c>
      <c r="K83" s="140">
        <f t="shared" si="9"/>
        <v>0</v>
      </c>
      <c r="L83" s="140">
        <f t="shared" si="9"/>
        <v>0</v>
      </c>
      <c r="M83" s="140">
        <f t="shared" si="9"/>
        <v>0</v>
      </c>
      <c r="N83" s="140">
        <f t="shared" si="9"/>
        <v>0</v>
      </c>
      <c r="O83" s="140">
        <f t="shared" si="9"/>
        <v>0</v>
      </c>
      <c r="P83" s="140">
        <f t="shared" si="9"/>
        <v>0</v>
      </c>
      <c r="Q83" s="123">
        <f>SUM(E83:P83)</f>
        <v>0</v>
      </c>
    </row>
    <row r="84" spans="3:17" x14ac:dyDescent="0.25">
      <c r="C84" s="446" t="s">
        <v>363</v>
      </c>
      <c r="D84" s="447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</row>
    <row r="85" spans="3:17" x14ac:dyDescent="0.25">
      <c r="C85" s="18" t="s">
        <v>365</v>
      </c>
      <c r="D85" s="18" t="s">
        <v>366</v>
      </c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</row>
    <row r="86" spans="3:17" x14ac:dyDescent="0.25">
      <c r="C86" s="18" t="s">
        <v>365</v>
      </c>
      <c r="D86" s="18" t="s">
        <v>367</v>
      </c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</row>
    <row r="87" spans="3:17" x14ac:dyDescent="0.25">
      <c r="C87" s="449" t="s">
        <v>364</v>
      </c>
      <c r="D87" s="450"/>
      <c r="E87" s="140">
        <f>E85-E86</f>
        <v>0</v>
      </c>
      <c r="F87" s="140">
        <f t="shared" ref="F87:P87" si="10">F85-F86</f>
        <v>0</v>
      </c>
      <c r="G87" s="140">
        <f t="shared" si="10"/>
        <v>0</v>
      </c>
      <c r="H87" s="140">
        <f t="shared" si="10"/>
        <v>0</v>
      </c>
      <c r="I87" s="140">
        <f t="shared" si="10"/>
        <v>0</v>
      </c>
      <c r="J87" s="140">
        <f t="shared" si="10"/>
        <v>0</v>
      </c>
      <c r="K87" s="140">
        <f t="shared" si="10"/>
        <v>0</v>
      </c>
      <c r="L87" s="140">
        <f t="shared" si="10"/>
        <v>0</v>
      </c>
      <c r="M87" s="140">
        <f t="shared" si="10"/>
        <v>0</v>
      </c>
      <c r="N87" s="140">
        <f t="shared" si="10"/>
        <v>0</v>
      </c>
      <c r="O87" s="140">
        <f t="shared" si="10"/>
        <v>0</v>
      </c>
      <c r="P87" s="140">
        <f t="shared" si="10"/>
        <v>0</v>
      </c>
      <c r="Q87" s="123">
        <f>Q85-Q86</f>
        <v>0</v>
      </c>
    </row>
    <row r="88" spans="3:17" x14ac:dyDescent="0.25">
      <c r="C88" s="449" t="s">
        <v>261</v>
      </c>
      <c r="D88" s="450"/>
      <c r="E88" s="140">
        <f>E28+E53+E57+E63+E79+E83+E87</f>
        <v>0</v>
      </c>
      <c r="F88" s="140">
        <f t="shared" ref="F88:P88" si="11">F28+F53+F57+F63+F79+F83+F87</f>
        <v>0</v>
      </c>
      <c r="G88" s="140">
        <f t="shared" si="11"/>
        <v>0</v>
      </c>
      <c r="H88" s="140">
        <f t="shared" si="11"/>
        <v>0</v>
      </c>
      <c r="I88" s="140">
        <f t="shared" si="11"/>
        <v>0</v>
      </c>
      <c r="J88" s="140">
        <f t="shared" si="11"/>
        <v>0</v>
      </c>
      <c r="K88" s="140">
        <f t="shared" si="11"/>
        <v>0</v>
      </c>
      <c r="L88" s="140">
        <f t="shared" si="11"/>
        <v>0</v>
      </c>
      <c r="M88" s="140">
        <f t="shared" si="11"/>
        <v>0</v>
      </c>
      <c r="N88" s="140">
        <f t="shared" si="11"/>
        <v>0</v>
      </c>
      <c r="O88" s="140">
        <f t="shared" si="11"/>
        <v>0</v>
      </c>
      <c r="P88" s="140">
        <f t="shared" si="11"/>
        <v>0</v>
      </c>
      <c r="Q88" s="123">
        <f>Q28+Q53+Q57+Q63+Q79+Q83+Q87</f>
        <v>0</v>
      </c>
    </row>
    <row r="91" spans="3:17" x14ac:dyDescent="0.25">
      <c r="D91" s="24"/>
      <c r="E91" s="24"/>
    </row>
    <row r="92" spans="3:17" x14ac:dyDescent="0.25">
      <c r="D92" s="26"/>
      <c r="E92" s="26"/>
    </row>
    <row r="93" spans="3:17" x14ac:dyDescent="0.25">
      <c r="E93" s="26"/>
    </row>
    <row r="94" spans="3:17" x14ac:dyDescent="0.25">
      <c r="E94" s="26"/>
    </row>
  </sheetData>
  <mergeCells count="26">
    <mergeCell ref="C88:D88"/>
    <mergeCell ref="C53:D53"/>
    <mergeCell ref="C54:D54"/>
    <mergeCell ref="C57:D57"/>
    <mergeCell ref="C58:D58"/>
    <mergeCell ref="C63:D63"/>
    <mergeCell ref="C64:D64"/>
    <mergeCell ref="C79:D79"/>
    <mergeCell ref="C80:D80"/>
    <mergeCell ref="C83:D83"/>
    <mergeCell ref="C84:D84"/>
    <mergeCell ref="C87:D87"/>
    <mergeCell ref="C52:D52"/>
    <mergeCell ref="E5:Q5"/>
    <mergeCell ref="C7:D7"/>
    <mergeCell ref="C8:D8"/>
    <mergeCell ref="C18:D18"/>
    <mergeCell ref="C19:D19"/>
    <mergeCell ref="C27:D27"/>
    <mergeCell ref="C5:C6"/>
    <mergeCell ref="D5:D6"/>
    <mergeCell ref="C28:D28"/>
    <mergeCell ref="C29:D29"/>
    <mergeCell ref="C30:D30"/>
    <mergeCell ref="C45:D45"/>
    <mergeCell ref="C46:D46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95"/>
  <sheetViews>
    <sheetView showGridLines="0" zoomScale="70" zoomScaleNormal="70" workbookViewId="0">
      <selection activeCell="E19" sqref="E19"/>
    </sheetView>
  </sheetViews>
  <sheetFormatPr defaultColWidth="9.109375" defaultRowHeight="13.8" x14ac:dyDescent="0.25"/>
  <cols>
    <col min="1" max="1" width="3.109375" style="4" customWidth="1"/>
    <col min="2" max="2" width="8.33203125" style="4" customWidth="1"/>
    <col min="3" max="3" width="22.33203125" style="4" customWidth="1"/>
    <col min="4" max="4" width="24.88671875" style="4" customWidth="1"/>
    <col min="5" max="5" width="13.6640625" style="4" bestFit="1" customWidth="1"/>
    <col min="6" max="6" width="12.5546875" style="4" bestFit="1" customWidth="1"/>
    <col min="7" max="7" width="13.44140625" style="4" bestFit="1" customWidth="1"/>
    <col min="8" max="8" width="13.6640625" style="4" bestFit="1" customWidth="1"/>
    <col min="9" max="9" width="12.5546875" style="4" bestFit="1" customWidth="1"/>
    <col min="10" max="10" width="14.6640625" style="4" customWidth="1"/>
    <col min="11" max="11" width="12.5546875" style="4" customWidth="1"/>
    <col min="12" max="12" width="11.88671875" style="4" bestFit="1" customWidth="1"/>
    <col min="13" max="13" width="13.88671875" style="4" bestFit="1" customWidth="1"/>
    <col min="14" max="16" width="11.88671875" style="4" bestFit="1" customWidth="1"/>
    <col min="17" max="17" width="11.44140625" style="4" bestFit="1" customWidth="1"/>
    <col min="18" max="18" width="12.44140625" style="4" customWidth="1"/>
    <col min="19" max="19" width="12.6640625" style="4" customWidth="1"/>
    <col min="20" max="16384" width="9.109375" style="4"/>
  </cols>
  <sheetData>
    <row r="2" spans="2:17" x14ac:dyDescent="0.25">
      <c r="J2" s="25" t="s">
        <v>240</v>
      </c>
    </row>
    <row r="3" spans="2:17" x14ac:dyDescent="0.25">
      <c r="J3" s="27" t="s">
        <v>380</v>
      </c>
    </row>
    <row r="4" spans="2:17" x14ac:dyDescent="0.25">
      <c r="C4" s="15"/>
      <c r="Q4" s="27" t="s">
        <v>109</v>
      </c>
    </row>
    <row r="5" spans="2:17" x14ac:dyDescent="0.25">
      <c r="C5" s="431" t="s">
        <v>343</v>
      </c>
      <c r="D5" s="431" t="s">
        <v>344</v>
      </c>
      <c r="E5" s="421" t="s">
        <v>641</v>
      </c>
      <c r="F5" s="421"/>
      <c r="G5" s="421"/>
      <c r="H5" s="421"/>
      <c r="I5" s="421"/>
      <c r="J5" s="421"/>
      <c r="K5" s="421"/>
      <c r="L5" s="421"/>
      <c r="M5" s="421"/>
      <c r="N5" s="421"/>
      <c r="O5" s="421"/>
      <c r="P5" s="421"/>
      <c r="Q5" s="421"/>
    </row>
    <row r="6" spans="2:17" x14ac:dyDescent="0.25">
      <c r="C6" s="433"/>
      <c r="D6" s="433"/>
      <c r="E6" s="14" t="s">
        <v>110</v>
      </c>
      <c r="F6" s="14" t="s">
        <v>111</v>
      </c>
      <c r="G6" s="14" t="s">
        <v>112</v>
      </c>
      <c r="H6" s="14" t="s">
        <v>113</v>
      </c>
      <c r="I6" s="14" t="s">
        <v>114</v>
      </c>
      <c r="J6" s="14" t="s">
        <v>115</v>
      </c>
      <c r="K6" s="14" t="s">
        <v>116</v>
      </c>
      <c r="L6" s="14" t="s">
        <v>117</v>
      </c>
      <c r="M6" s="14" t="s">
        <v>118</v>
      </c>
      <c r="N6" s="14" t="s">
        <v>119</v>
      </c>
      <c r="O6" s="14" t="s">
        <v>120</v>
      </c>
      <c r="P6" s="14" t="s">
        <v>121</v>
      </c>
      <c r="Q6" s="14" t="s">
        <v>108</v>
      </c>
    </row>
    <row r="7" spans="2:17" x14ac:dyDescent="0.25">
      <c r="C7" s="435"/>
      <c r="D7" s="435"/>
      <c r="E7" s="14" t="s">
        <v>3</v>
      </c>
      <c r="F7" s="14" t="s">
        <v>3</v>
      </c>
      <c r="G7" s="14" t="s">
        <v>3</v>
      </c>
      <c r="H7" s="14" t="s">
        <v>3</v>
      </c>
      <c r="I7" s="14" t="s">
        <v>3</v>
      </c>
      <c r="J7" s="14" t="s">
        <v>3</v>
      </c>
      <c r="K7" s="14" t="s">
        <v>5</v>
      </c>
      <c r="L7" s="14" t="s">
        <v>5</v>
      </c>
      <c r="M7" s="14" t="s">
        <v>5</v>
      </c>
      <c r="N7" s="14" t="s">
        <v>5</v>
      </c>
      <c r="O7" s="14" t="s">
        <v>5</v>
      </c>
      <c r="P7" s="14" t="s">
        <v>5</v>
      </c>
      <c r="Q7" s="14" t="s">
        <v>5</v>
      </c>
    </row>
    <row r="8" spans="2:17" x14ac:dyDescent="0.25">
      <c r="B8" s="74"/>
      <c r="C8" s="446" t="s">
        <v>348</v>
      </c>
      <c r="D8" s="447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</row>
    <row r="9" spans="2:17" x14ac:dyDescent="0.25">
      <c r="C9" s="428" t="s">
        <v>350</v>
      </c>
      <c r="D9" s="429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2:17" x14ac:dyDescent="0.25">
      <c r="C10" s="158" t="s">
        <v>703</v>
      </c>
      <c r="D10" s="100" t="s">
        <v>648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2:17" x14ac:dyDescent="0.25">
      <c r="C11" s="158" t="s">
        <v>703</v>
      </c>
      <c r="D11" s="100" t="s">
        <v>649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</row>
    <row r="12" spans="2:17" x14ac:dyDescent="0.25">
      <c r="C12" s="158" t="s">
        <v>703</v>
      </c>
      <c r="D12" s="100" t="s">
        <v>650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</row>
    <row r="13" spans="2:17" x14ac:dyDescent="0.25">
      <c r="C13" s="158" t="s">
        <v>703</v>
      </c>
      <c r="D13" s="100" t="s">
        <v>651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</row>
    <row r="14" spans="2:17" x14ac:dyDescent="0.25">
      <c r="C14" s="158" t="s">
        <v>703</v>
      </c>
      <c r="D14" s="100" t="s">
        <v>652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</row>
    <row r="15" spans="2:17" x14ac:dyDescent="0.25">
      <c r="C15" s="158" t="s">
        <v>703</v>
      </c>
      <c r="D15" s="100" t="s">
        <v>653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</row>
    <row r="16" spans="2:17" x14ac:dyDescent="0.25">
      <c r="C16" s="158" t="s">
        <v>703</v>
      </c>
      <c r="D16" s="100" t="s">
        <v>654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</row>
    <row r="17" spans="3:17" x14ac:dyDescent="0.25">
      <c r="C17" s="158" t="s">
        <v>703</v>
      </c>
      <c r="D17" s="100" t="s">
        <v>655</v>
      </c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</row>
    <row r="18" spans="3:17" x14ac:dyDescent="0.25">
      <c r="C18" s="158" t="s">
        <v>703</v>
      </c>
      <c r="D18" s="20" t="s">
        <v>656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</row>
    <row r="19" spans="3:17" x14ac:dyDescent="0.25">
      <c r="C19" s="449" t="s">
        <v>225</v>
      </c>
      <c r="D19" s="450"/>
      <c r="E19" s="140">
        <f>SUM(E10:E18)</f>
        <v>0</v>
      </c>
      <c r="F19" s="140">
        <f t="shared" ref="F19:P19" si="0">SUM(F10:F18)</f>
        <v>0</v>
      </c>
      <c r="G19" s="140">
        <f t="shared" si="0"/>
        <v>0</v>
      </c>
      <c r="H19" s="140">
        <f t="shared" si="0"/>
        <v>0</v>
      </c>
      <c r="I19" s="140">
        <f t="shared" si="0"/>
        <v>0</v>
      </c>
      <c r="J19" s="140">
        <f t="shared" si="0"/>
        <v>0</v>
      </c>
      <c r="K19" s="140">
        <f t="shared" si="0"/>
        <v>0</v>
      </c>
      <c r="L19" s="140">
        <f t="shared" si="0"/>
        <v>0</v>
      </c>
      <c r="M19" s="140">
        <f t="shared" si="0"/>
        <v>0</v>
      </c>
      <c r="N19" s="140">
        <f t="shared" si="0"/>
        <v>0</v>
      </c>
      <c r="O19" s="140">
        <f t="shared" si="0"/>
        <v>0</v>
      </c>
      <c r="P19" s="140">
        <f t="shared" si="0"/>
        <v>0</v>
      </c>
      <c r="Q19" s="123">
        <f>SUM(E19:P19)</f>
        <v>0</v>
      </c>
    </row>
    <row r="20" spans="3:17" x14ac:dyDescent="0.25">
      <c r="C20" s="428" t="s">
        <v>351</v>
      </c>
      <c r="D20" s="429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</row>
    <row r="21" spans="3:17" x14ac:dyDescent="0.25">
      <c r="C21" s="158" t="s">
        <v>703</v>
      </c>
      <c r="D21" s="100" t="s">
        <v>657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</row>
    <row r="22" spans="3:17" x14ac:dyDescent="0.25">
      <c r="C22" s="158" t="s">
        <v>703</v>
      </c>
      <c r="D22" s="100" t="s">
        <v>658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</row>
    <row r="23" spans="3:17" x14ac:dyDescent="0.25">
      <c r="C23" s="158" t="s">
        <v>703</v>
      </c>
      <c r="D23" s="100" t="s">
        <v>659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</row>
    <row r="24" spans="3:17" x14ac:dyDescent="0.25">
      <c r="C24" s="158" t="s">
        <v>703</v>
      </c>
      <c r="D24" s="100" t="s">
        <v>660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</row>
    <row r="25" spans="3:17" x14ac:dyDescent="0.25">
      <c r="C25" s="158" t="s">
        <v>703</v>
      </c>
      <c r="D25" s="100" t="s">
        <v>661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</row>
    <row r="26" spans="3:17" x14ac:dyDescent="0.25">
      <c r="C26" s="158" t="s">
        <v>703</v>
      </c>
      <c r="D26" s="20" t="s">
        <v>662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</row>
    <row r="27" spans="3:17" x14ac:dyDescent="0.25">
      <c r="C27" s="158" t="s">
        <v>703</v>
      </c>
      <c r="D27" s="20" t="s">
        <v>663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3:17" x14ac:dyDescent="0.25">
      <c r="C28" s="449" t="s">
        <v>225</v>
      </c>
      <c r="D28" s="450"/>
      <c r="E28" s="140">
        <f>SUM(E21:E27)</f>
        <v>0</v>
      </c>
      <c r="F28" s="140">
        <f t="shared" ref="F28:P28" si="1">SUM(F21:F27)</f>
        <v>0</v>
      </c>
      <c r="G28" s="140">
        <f t="shared" si="1"/>
        <v>0</v>
      </c>
      <c r="H28" s="140">
        <f t="shared" si="1"/>
        <v>0</v>
      </c>
      <c r="I28" s="140">
        <f t="shared" si="1"/>
        <v>0</v>
      </c>
      <c r="J28" s="140">
        <f t="shared" si="1"/>
        <v>0</v>
      </c>
      <c r="K28" s="140">
        <f t="shared" si="1"/>
        <v>0</v>
      </c>
      <c r="L28" s="140">
        <f t="shared" si="1"/>
        <v>0</v>
      </c>
      <c r="M28" s="140">
        <f t="shared" si="1"/>
        <v>0</v>
      </c>
      <c r="N28" s="140">
        <f t="shared" si="1"/>
        <v>0</v>
      </c>
      <c r="O28" s="140">
        <f t="shared" si="1"/>
        <v>0</v>
      </c>
      <c r="P28" s="140">
        <f t="shared" si="1"/>
        <v>0</v>
      </c>
      <c r="Q28" s="123">
        <f>SUM(E28:P28)</f>
        <v>0</v>
      </c>
    </row>
    <row r="29" spans="3:17" x14ac:dyDescent="0.25">
      <c r="C29" s="449" t="s">
        <v>349</v>
      </c>
      <c r="D29" s="450"/>
      <c r="E29" s="140">
        <f>E28+E19</f>
        <v>0</v>
      </c>
      <c r="F29" s="140">
        <f t="shared" ref="F29:P29" si="2">F28+F19</f>
        <v>0</v>
      </c>
      <c r="G29" s="140">
        <f t="shared" si="2"/>
        <v>0</v>
      </c>
      <c r="H29" s="140">
        <f t="shared" si="2"/>
        <v>0</v>
      </c>
      <c r="I29" s="140">
        <f t="shared" si="2"/>
        <v>0</v>
      </c>
      <c r="J29" s="140">
        <f t="shared" si="2"/>
        <v>0</v>
      </c>
      <c r="K29" s="140">
        <f t="shared" si="2"/>
        <v>0</v>
      </c>
      <c r="L29" s="140">
        <f t="shared" si="2"/>
        <v>0</v>
      </c>
      <c r="M29" s="140">
        <f t="shared" si="2"/>
        <v>0</v>
      </c>
      <c r="N29" s="140">
        <f t="shared" si="2"/>
        <v>0</v>
      </c>
      <c r="O29" s="140">
        <f t="shared" si="2"/>
        <v>0</v>
      </c>
      <c r="P29" s="140">
        <f t="shared" si="2"/>
        <v>0</v>
      </c>
      <c r="Q29" s="123">
        <f>Q19+Q28</f>
        <v>0</v>
      </c>
    </row>
    <row r="30" spans="3:17" x14ac:dyDescent="0.25">
      <c r="C30" s="446" t="s">
        <v>352</v>
      </c>
      <c r="D30" s="447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</row>
    <row r="31" spans="3:17" x14ac:dyDescent="0.25">
      <c r="C31" s="428" t="s">
        <v>350</v>
      </c>
      <c r="D31" s="429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</row>
    <row r="32" spans="3:17" x14ac:dyDescent="0.25">
      <c r="C32" s="158" t="s">
        <v>704</v>
      </c>
      <c r="D32" s="100" t="s">
        <v>664</v>
      </c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3:17" x14ac:dyDescent="0.25">
      <c r="C33" s="158" t="s">
        <v>704</v>
      </c>
      <c r="D33" s="100" t="s">
        <v>665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</row>
    <row r="34" spans="3:17" x14ac:dyDescent="0.25">
      <c r="C34" s="158" t="s">
        <v>704</v>
      </c>
      <c r="D34" s="100" t="s">
        <v>666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</row>
    <row r="35" spans="3:17" x14ac:dyDescent="0.25">
      <c r="C35" s="158" t="s">
        <v>704</v>
      </c>
      <c r="D35" s="100" t="s">
        <v>667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</row>
    <row r="36" spans="3:17" x14ac:dyDescent="0.25">
      <c r="C36" s="158" t="s">
        <v>704</v>
      </c>
      <c r="D36" s="100" t="s">
        <v>668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</row>
    <row r="37" spans="3:17" x14ac:dyDescent="0.25">
      <c r="C37" s="158" t="s">
        <v>704</v>
      </c>
      <c r="D37" s="100" t="s">
        <v>669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</row>
    <row r="38" spans="3:17" x14ac:dyDescent="0.25">
      <c r="C38" s="158" t="s">
        <v>705</v>
      </c>
      <c r="D38" s="100" t="s">
        <v>670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</row>
    <row r="39" spans="3:17" x14ac:dyDescent="0.25">
      <c r="C39" s="158" t="s">
        <v>705</v>
      </c>
      <c r="D39" s="100" t="s">
        <v>671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</row>
    <row r="40" spans="3:17" x14ac:dyDescent="0.25">
      <c r="C40" s="158"/>
      <c r="D40" s="100" t="s">
        <v>672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</row>
    <row r="41" spans="3:17" x14ac:dyDescent="0.25">
      <c r="C41" s="158"/>
      <c r="D41" s="100" t="s">
        <v>673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</row>
    <row r="42" spans="3:17" x14ac:dyDescent="0.25">
      <c r="C42" s="158"/>
      <c r="D42" s="100" t="s">
        <v>674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</row>
    <row r="43" spans="3:17" x14ac:dyDescent="0.25">
      <c r="C43" s="158"/>
      <c r="D43" s="100" t="s">
        <v>675</v>
      </c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</row>
    <row r="44" spans="3:17" x14ac:dyDescent="0.25">
      <c r="C44" s="158"/>
      <c r="D44" s="100" t="s">
        <v>676</v>
      </c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</row>
    <row r="45" spans="3:17" x14ac:dyDescent="0.25">
      <c r="C45" s="158" t="s">
        <v>705</v>
      </c>
      <c r="D45" s="100" t="s">
        <v>677</v>
      </c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</row>
    <row r="46" spans="3:17" x14ac:dyDescent="0.25">
      <c r="C46" s="449" t="s">
        <v>225</v>
      </c>
      <c r="D46" s="450"/>
      <c r="E46" s="140">
        <f>SUM(E32:E45)</f>
        <v>0</v>
      </c>
      <c r="F46" s="140">
        <f t="shared" ref="F46:P46" si="3">SUM(F32:F45)</f>
        <v>0</v>
      </c>
      <c r="G46" s="140">
        <f t="shared" si="3"/>
        <v>0</v>
      </c>
      <c r="H46" s="140">
        <f t="shared" si="3"/>
        <v>0</v>
      </c>
      <c r="I46" s="140">
        <f t="shared" si="3"/>
        <v>0</v>
      </c>
      <c r="J46" s="140">
        <f t="shared" si="3"/>
        <v>0</v>
      </c>
      <c r="K46" s="140">
        <f t="shared" si="3"/>
        <v>0</v>
      </c>
      <c r="L46" s="140">
        <f t="shared" si="3"/>
        <v>0</v>
      </c>
      <c r="M46" s="140">
        <f t="shared" si="3"/>
        <v>0</v>
      </c>
      <c r="N46" s="140">
        <f t="shared" si="3"/>
        <v>0</v>
      </c>
      <c r="O46" s="140">
        <f t="shared" si="3"/>
        <v>0</v>
      </c>
      <c r="P46" s="140">
        <f t="shared" si="3"/>
        <v>0</v>
      </c>
      <c r="Q46" s="123">
        <f>SUM(E46:P46)</f>
        <v>0</v>
      </c>
    </row>
    <row r="47" spans="3:17" x14ac:dyDescent="0.25">
      <c r="C47" s="428" t="s">
        <v>354</v>
      </c>
      <c r="D47" s="429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</row>
    <row r="48" spans="3:17" x14ac:dyDescent="0.25">
      <c r="C48" s="158" t="s">
        <v>706</v>
      </c>
      <c r="D48" s="100" t="s">
        <v>678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</row>
    <row r="49" spans="3:17" x14ac:dyDescent="0.25">
      <c r="C49" s="158" t="s">
        <v>706</v>
      </c>
      <c r="D49" s="100" t="s">
        <v>679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</row>
    <row r="50" spans="3:17" x14ac:dyDescent="0.25">
      <c r="C50" s="158" t="s">
        <v>706</v>
      </c>
      <c r="D50" s="100" t="s">
        <v>680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</row>
    <row r="51" spans="3:17" x14ac:dyDescent="0.25">
      <c r="C51" s="158" t="s">
        <v>706</v>
      </c>
      <c r="D51" s="20" t="s">
        <v>681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</row>
    <row r="52" spans="3:17" x14ac:dyDescent="0.25">
      <c r="C52" s="158" t="s">
        <v>706</v>
      </c>
      <c r="D52" s="20" t="s">
        <v>682</v>
      </c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</row>
    <row r="53" spans="3:17" x14ac:dyDescent="0.25">
      <c r="C53" s="449" t="s">
        <v>225</v>
      </c>
      <c r="D53" s="450"/>
      <c r="E53" s="140">
        <f>SUM(E48:E52)</f>
        <v>0</v>
      </c>
      <c r="F53" s="140">
        <f t="shared" ref="F53:P53" si="4">SUM(F48:F52)</f>
        <v>0</v>
      </c>
      <c r="G53" s="140">
        <f t="shared" si="4"/>
        <v>0</v>
      </c>
      <c r="H53" s="140">
        <f t="shared" si="4"/>
        <v>0</v>
      </c>
      <c r="I53" s="140">
        <f t="shared" si="4"/>
        <v>0</v>
      </c>
      <c r="J53" s="140">
        <f t="shared" si="4"/>
        <v>0</v>
      </c>
      <c r="K53" s="140">
        <f t="shared" si="4"/>
        <v>0</v>
      </c>
      <c r="L53" s="140">
        <f t="shared" si="4"/>
        <v>0</v>
      </c>
      <c r="M53" s="140">
        <f t="shared" si="4"/>
        <v>0</v>
      </c>
      <c r="N53" s="140">
        <f t="shared" si="4"/>
        <v>0</v>
      </c>
      <c r="O53" s="140">
        <f t="shared" si="4"/>
        <v>0</v>
      </c>
      <c r="P53" s="140">
        <f t="shared" si="4"/>
        <v>0</v>
      </c>
      <c r="Q53" s="123">
        <f>SUM(E53:P53)</f>
        <v>0</v>
      </c>
    </row>
    <row r="54" spans="3:17" x14ac:dyDescent="0.25">
      <c r="C54" s="449" t="s">
        <v>353</v>
      </c>
      <c r="D54" s="450"/>
      <c r="E54" s="140">
        <f>E53+E46</f>
        <v>0</v>
      </c>
      <c r="F54" s="140">
        <f t="shared" ref="F54:P54" si="5">F53+F46</f>
        <v>0</v>
      </c>
      <c r="G54" s="140">
        <f t="shared" si="5"/>
        <v>0</v>
      </c>
      <c r="H54" s="140">
        <f t="shared" si="5"/>
        <v>0</v>
      </c>
      <c r="I54" s="140">
        <f t="shared" si="5"/>
        <v>0</v>
      </c>
      <c r="J54" s="140">
        <f t="shared" si="5"/>
        <v>0</v>
      </c>
      <c r="K54" s="140">
        <f t="shared" si="5"/>
        <v>0</v>
      </c>
      <c r="L54" s="140">
        <f t="shared" si="5"/>
        <v>0</v>
      </c>
      <c r="M54" s="140">
        <f t="shared" si="5"/>
        <v>0</v>
      </c>
      <c r="N54" s="140">
        <f t="shared" si="5"/>
        <v>0</v>
      </c>
      <c r="O54" s="140">
        <f t="shared" si="5"/>
        <v>0</v>
      </c>
      <c r="P54" s="140">
        <f t="shared" si="5"/>
        <v>0</v>
      </c>
      <c r="Q54" s="123">
        <f>Q46+Q53</f>
        <v>0</v>
      </c>
    </row>
    <row r="55" spans="3:17" x14ac:dyDescent="0.25">
      <c r="C55" s="446" t="s">
        <v>358</v>
      </c>
      <c r="D55" s="447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</row>
    <row r="56" spans="3:17" x14ac:dyDescent="0.25">
      <c r="C56" s="18"/>
      <c r="D56" s="18" t="s">
        <v>683</v>
      </c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</row>
    <row r="57" spans="3:17" x14ac:dyDescent="0.25">
      <c r="C57" s="18"/>
      <c r="D57" s="18" t="s">
        <v>684</v>
      </c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</row>
    <row r="58" spans="3:17" x14ac:dyDescent="0.25">
      <c r="C58" s="449" t="s">
        <v>355</v>
      </c>
      <c r="D58" s="450"/>
      <c r="E58" s="140">
        <f>SUM(E56:E57)</f>
        <v>0</v>
      </c>
      <c r="F58" s="140">
        <f t="shared" ref="F58:P58" si="6">SUM(F56:F57)</f>
        <v>0</v>
      </c>
      <c r="G58" s="140">
        <f t="shared" si="6"/>
        <v>0</v>
      </c>
      <c r="H58" s="140">
        <f t="shared" si="6"/>
        <v>0</v>
      </c>
      <c r="I58" s="140">
        <f t="shared" si="6"/>
        <v>0</v>
      </c>
      <c r="J58" s="140">
        <f t="shared" si="6"/>
        <v>0</v>
      </c>
      <c r="K58" s="140">
        <f t="shared" si="6"/>
        <v>0</v>
      </c>
      <c r="L58" s="140">
        <f t="shared" si="6"/>
        <v>0</v>
      </c>
      <c r="M58" s="140">
        <f t="shared" si="6"/>
        <v>0</v>
      </c>
      <c r="N58" s="140">
        <f t="shared" si="6"/>
        <v>0</v>
      </c>
      <c r="O58" s="140">
        <f t="shared" si="6"/>
        <v>0</v>
      </c>
      <c r="P58" s="140">
        <f t="shared" si="6"/>
        <v>0</v>
      </c>
      <c r="Q58" s="123">
        <f>SUM(E58:P58)</f>
        <v>0</v>
      </c>
    </row>
    <row r="59" spans="3:17" x14ac:dyDescent="0.25">
      <c r="C59" s="446" t="s">
        <v>357</v>
      </c>
      <c r="D59" s="447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18"/>
    </row>
    <row r="60" spans="3:17" x14ac:dyDescent="0.25">
      <c r="C60" s="95"/>
      <c r="D60" s="100" t="s">
        <v>685</v>
      </c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18"/>
    </row>
    <row r="61" spans="3:17" x14ac:dyDescent="0.25">
      <c r="C61" s="95"/>
      <c r="D61" s="100" t="s">
        <v>686</v>
      </c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18"/>
    </row>
    <row r="62" spans="3:17" x14ac:dyDescent="0.25">
      <c r="C62" s="18"/>
      <c r="D62" s="100" t="s">
        <v>687</v>
      </c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18"/>
    </row>
    <row r="63" spans="3:17" x14ac:dyDescent="0.25">
      <c r="C63" s="18"/>
      <c r="D63" s="18" t="s">
        <v>688</v>
      </c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18"/>
    </row>
    <row r="64" spans="3:17" x14ac:dyDescent="0.25">
      <c r="C64" s="449" t="s">
        <v>356</v>
      </c>
      <c r="D64" s="450"/>
      <c r="E64" s="140">
        <f>SUM(E60:E63)</f>
        <v>0</v>
      </c>
      <c r="F64" s="140">
        <f t="shared" ref="F64:P64" si="7">SUM(F60:F63)</f>
        <v>0</v>
      </c>
      <c r="G64" s="140">
        <f t="shared" si="7"/>
        <v>0</v>
      </c>
      <c r="H64" s="140">
        <f t="shared" si="7"/>
        <v>0</v>
      </c>
      <c r="I64" s="140">
        <f t="shared" si="7"/>
        <v>0</v>
      </c>
      <c r="J64" s="140">
        <f t="shared" si="7"/>
        <v>0</v>
      </c>
      <c r="K64" s="140">
        <f t="shared" si="7"/>
        <v>0</v>
      </c>
      <c r="L64" s="140">
        <f t="shared" si="7"/>
        <v>0</v>
      </c>
      <c r="M64" s="140">
        <f t="shared" si="7"/>
        <v>0</v>
      </c>
      <c r="N64" s="140">
        <f t="shared" si="7"/>
        <v>0</v>
      </c>
      <c r="O64" s="140">
        <f t="shared" si="7"/>
        <v>0</v>
      </c>
      <c r="P64" s="140">
        <f t="shared" si="7"/>
        <v>0</v>
      </c>
      <c r="Q64" s="123">
        <f>SUM(E64:P64)</f>
        <v>0</v>
      </c>
    </row>
    <row r="65" spans="3:17" x14ac:dyDescent="0.25">
      <c r="C65" s="446" t="s">
        <v>361</v>
      </c>
      <c r="D65" s="447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</row>
    <row r="66" spans="3:17" x14ac:dyDescent="0.25">
      <c r="C66" s="95"/>
      <c r="D66" s="100" t="s">
        <v>690</v>
      </c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</row>
    <row r="67" spans="3:17" x14ac:dyDescent="0.25">
      <c r="C67" s="95"/>
      <c r="D67" s="100" t="s">
        <v>691</v>
      </c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</row>
    <row r="68" spans="3:17" x14ac:dyDescent="0.25">
      <c r="C68" s="95"/>
      <c r="D68" s="100" t="s">
        <v>692</v>
      </c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</row>
    <row r="69" spans="3:17" x14ac:dyDescent="0.25">
      <c r="C69" s="95"/>
      <c r="D69" s="100" t="s">
        <v>693</v>
      </c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</row>
    <row r="70" spans="3:17" x14ac:dyDescent="0.25">
      <c r="C70" s="95"/>
      <c r="D70" s="100" t="s">
        <v>694</v>
      </c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</row>
    <row r="71" spans="3:17" x14ac:dyDescent="0.25">
      <c r="C71" s="95"/>
      <c r="D71" s="100" t="s">
        <v>663</v>
      </c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</row>
    <row r="72" spans="3:17" x14ac:dyDescent="0.25">
      <c r="C72" s="158" t="s">
        <v>707</v>
      </c>
      <c r="D72" s="100" t="s">
        <v>695</v>
      </c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</row>
    <row r="73" spans="3:17" x14ac:dyDescent="0.25">
      <c r="C73" s="158" t="s">
        <v>707</v>
      </c>
      <c r="D73" s="100" t="s">
        <v>696</v>
      </c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</row>
    <row r="74" spans="3:17" x14ac:dyDescent="0.25">
      <c r="C74" s="158" t="s">
        <v>707</v>
      </c>
      <c r="D74" s="100" t="s">
        <v>697</v>
      </c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</row>
    <row r="75" spans="3:17" x14ac:dyDescent="0.25">
      <c r="C75" s="158" t="s">
        <v>707</v>
      </c>
      <c r="D75" s="100" t="s">
        <v>698</v>
      </c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</row>
    <row r="76" spans="3:17" x14ac:dyDescent="0.25">
      <c r="C76" s="158" t="s">
        <v>707</v>
      </c>
      <c r="D76" s="100" t="s">
        <v>699</v>
      </c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</row>
    <row r="77" spans="3:17" x14ac:dyDescent="0.25">
      <c r="C77" s="158" t="s">
        <v>707</v>
      </c>
      <c r="D77" s="100" t="s">
        <v>700</v>
      </c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</row>
    <row r="78" spans="3:17" x14ac:dyDescent="0.25">
      <c r="C78" s="158" t="s">
        <v>707</v>
      </c>
      <c r="D78" s="18" t="s">
        <v>701</v>
      </c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</row>
    <row r="79" spans="3:17" x14ac:dyDescent="0.25">
      <c r="C79" s="158" t="s">
        <v>707</v>
      </c>
      <c r="D79" s="18" t="s">
        <v>702</v>
      </c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</row>
    <row r="80" spans="3:17" x14ac:dyDescent="0.25">
      <c r="C80" s="449" t="s">
        <v>359</v>
      </c>
      <c r="D80" s="450"/>
      <c r="E80" s="140">
        <f>SUM(E66:E79)</f>
        <v>0</v>
      </c>
      <c r="F80" s="140">
        <f t="shared" ref="F80:P80" si="8">SUM(F66:F79)</f>
        <v>0</v>
      </c>
      <c r="G80" s="140">
        <f t="shared" si="8"/>
        <v>0</v>
      </c>
      <c r="H80" s="140">
        <f t="shared" si="8"/>
        <v>0</v>
      </c>
      <c r="I80" s="140">
        <f t="shared" si="8"/>
        <v>0</v>
      </c>
      <c r="J80" s="140">
        <f t="shared" si="8"/>
        <v>0</v>
      </c>
      <c r="K80" s="140">
        <f t="shared" si="8"/>
        <v>0</v>
      </c>
      <c r="L80" s="140">
        <f t="shared" si="8"/>
        <v>0</v>
      </c>
      <c r="M80" s="140">
        <f t="shared" si="8"/>
        <v>0</v>
      </c>
      <c r="N80" s="140">
        <f t="shared" si="8"/>
        <v>0</v>
      </c>
      <c r="O80" s="140">
        <f t="shared" si="8"/>
        <v>0</v>
      </c>
      <c r="P80" s="140">
        <f t="shared" si="8"/>
        <v>0</v>
      </c>
      <c r="Q80" s="123">
        <f>SUM(E80:P80)</f>
        <v>0</v>
      </c>
    </row>
    <row r="81" spans="3:17" x14ac:dyDescent="0.25">
      <c r="C81" s="446" t="s">
        <v>360</v>
      </c>
      <c r="D81" s="447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</row>
    <row r="82" spans="3:17" x14ac:dyDescent="0.25">
      <c r="C82" s="18"/>
      <c r="D82" s="159" t="s">
        <v>689</v>
      </c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</row>
    <row r="83" spans="3:17" x14ac:dyDescent="0.25"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</row>
    <row r="84" spans="3:17" x14ac:dyDescent="0.25">
      <c r="C84" s="449" t="s">
        <v>362</v>
      </c>
      <c r="D84" s="450"/>
      <c r="E84" s="140">
        <f>SUM(E82:E83)</f>
        <v>0</v>
      </c>
      <c r="F84" s="140">
        <f t="shared" ref="F84:P84" si="9">SUM(F82:F83)</f>
        <v>0</v>
      </c>
      <c r="G84" s="140">
        <f t="shared" si="9"/>
        <v>0</v>
      </c>
      <c r="H84" s="140">
        <f t="shared" si="9"/>
        <v>0</v>
      </c>
      <c r="I84" s="140">
        <f t="shared" si="9"/>
        <v>0</v>
      </c>
      <c r="J84" s="140">
        <f t="shared" si="9"/>
        <v>0</v>
      </c>
      <c r="K84" s="140">
        <f t="shared" si="9"/>
        <v>0</v>
      </c>
      <c r="L84" s="140">
        <f t="shared" si="9"/>
        <v>0</v>
      </c>
      <c r="M84" s="140">
        <f t="shared" si="9"/>
        <v>0</v>
      </c>
      <c r="N84" s="140">
        <f t="shared" si="9"/>
        <v>0</v>
      </c>
      <c r="O84" s="140">
        <f t="shared" si="9"/>
        <v>0</v>
      </c>
      <c r="P84" s="140">
        <f t="shared" si="9"/>
        <v>0</v>
      </c>
      <c r="Q84" s="123">
        <f>SUM(E84:P84)</f>
        <v>0</v>
      </c>
    </row>
    <row r="85" spans="3:17" x14ac:dyDescent="0.25">
      <c r="C85" s="446" t="s">
        <v>363</v>
      </c>
      <c r="D85" s="447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</row>
    <row r="86" spans="3:17" x14ac:dyDescent="0.25">
      <c r="C86" s="18" t="s">
        <v>365</v>
      </c>
      <c r="D86" s="18" t="s">
        <v>366</v>
      </c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</row>
    <row r="87" spans="3:17" x14ac:dyDescent="0.25">
      <c r="C87" s="18" t="s">
        <v>365</v>
      </c>
      <c r="D87" s="18" t="s">
        <v>367</v>
      </c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</row>
    <row r="88" spans="3:17" x14ac:dyDescent="0.25">
      <c r="C88" s="449" t="s">
        <v>364</v>
      </c>
      <c r="D88" s="450"/>
      <c r="E88" s="140">
        <f>E86-E87</f>
        <v>0</v>
      </c>
      <c r="F88" s="140">
        <f t="shared" ref="F88:P88" si="10">F86-F87</f>
        <v>0</v>
      </c>
      <c r="G88" s="140">
        <f t="shared" si="10"/>
        <v>0</v>
      </c>
      <c r="H88" s="140">
        <f t="shared" si="10"/>
        <v>0</v>
      </c>
      <c r="I88" s="140">
        <f t="shared" si="10"/>
        <v>0</v>
      </c>
      <c r="J88" s="140">
        <f t="shared" si="10"/>
        <v>0</v>
      </c>
      <c r="K88" s="140">
        <f t="shared" si="10"/>
        <v>0</v>
      </c>
      <c r="L88" s="140">
        <f t="shared" si="10"/>
        <v>0</v>
      </c>
      <c r="M88" s="140">
        <f t="shared" si="10"/>
        <v>0</v>
      </c>
      <c r="N88" s="140">
        <f t="shared" si="10"/>
        <v>0</v>
      </c>
      <c r="O88" s="140">
        <f t="shared" si="10"/>
        <v>0</v>
      </c>
      <c r="P88" s="140">
        <f t="shared" si="10"/>
        <v>0</v>
      </c>
      <c r="Q88" s="123">
        <f>Q86-Q87</f>
        <v>0</v>
      </c>
    </row>
    <row r="89" spans="3:17" x14ac:dyDescent="0.25">
      <c r="C89" s="449" t="s">
        <v>261</v>
      </c>
      <c r="D89" s="450"/>
      <c r="E89" s="140">
        <f>E29+E54+E58+E64+E80+E84+E88</f>
        <v>0</v>
      </c>
      <c r="F89" s="140">
        <f t="shared" ref="F89:P89" si="11">F29+F54+F58+F64+F80+F84+F88</f>
        <v>0</v>
      </c>
      <c r="G89" s="140">
        <f t="shared" si="11"/>
        <v>0</v>
      </c>
      <c r="H89" s="140">
        <f t="shared" si="11"/>
        <v>0</v>
      </c>
      <c r="I89" s="140">
        <f t="shared" si="11"/>
        <v>0</v>
      </c>
      <c r="J89" s="140">
        <f t="shared" si="11"/>
        <v>0</v>
      </c>
      <c r="K89" s="140">
        <f t="shared" si="11"/>
        <v>0</v>
      </c>
      <c r="L89" s="140">
        <f t="shared" si="11"/>
        <v>0</v>
      </c>
      <c r="M89" s="140">
        <f t="shared" si="11"/>
        <v>0</v>
      </c>
      <c r="N89" s="140">
        <f t="shared" si="11"/>
        <v>0</v>
      </c>
      <c r="O89" s="140">
        <f t="shared" si="11"/>
        <v>0</v>
      </c>
      <c r="P89" s="140">
        <f t="shared" si="11"/>
        <v>0</v>
      </c>
      <c r="Q89" s="123">
        <f>Q29+Q54+Q58+Q64+Q80+Q84+Q88</f>
        <v>0</v>
      </c>
    </row>
    <row r="92" spans="3:17" x14ac:dyDescent="0.25">
      <c r="D92" s="24"/>
      <c r="E92" s="24"/>
    </row>
    <row r="93" spans="3:17" x14ac:dyDescent="0.25">
      <c r="D93" s="26"/>
      <c r="E93" s="26"/>
    </row>
    <row r="94" spans="3:17" x14ac:dyDescent="0.25">
      <c r="E94" s="26"/>
    </row>
    <row r="95" spans="3:17" x14ac:dyDescent="0.25">
      <c r="E95" s="26"/>
    </row>
  </sheetData>
  <mergeCells count="26">
    <mergeCell ref="C89:D89"/>
    <mergeCell ref="C54:D54"/>
    <mergeCell ref="C55:D55"/>
    <mergeCell ref="C58:D58"/>
    <mergeCell ref="C59:D59"/>
    <mergeCell ref="C64:D64"/>
    <mergeCell ref="C65:D65"/>
    <mergeCell ref="C80:D80"/>
    <mergeCell ref="C81:D81"/>
    <mergeCell ref="C84:D84"/>
    <mergeCell ref="C85:D85"/>
    <mergeCell ref="C88:D88"/>
    <mergeCell ref="C53:D53"/>
    <mergeCell ref="E5:Q5"/>
    <mergeCell ref="C8:D8"/>
    <mergeCell ref="C9:D9"/>
    <mergeCell ref="C19:D19"/>
    <mergeCell ref="C20:D20"/>
    <mergeCell ref="C28:D28"/>
    <mergeCell ref="C5:C7"/>
    <mergeCell ref="D5:D7"/>
    <mergeCell ref="C29:D29"/>
    <mergeCell ref="C30:D30"/>
    <mergeCell ref="C31:D31"/>
    <mergeCell ref="C46:D46"/>
    <mergeCell ref="C47:D47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94"/>
  <sheetViews>
    <sheetView showGridLines="0" zoomScale="70" zoomScaleNormal="70" workbookViewId="0">
      <selection activeCell="E19" sqref="E19"/>
    </sheetView>
  </sheetViews>
  <sheetFormatPr defaultColWidth="9.109375" defaultRowHeight="13.8" x14ac:dyDescent="0.25"/>
  <cols>
    <col min="1" max="1" width="3.109375" style="4" customWidth="1"/>
    <col min="2" max="2" width="8.33203125" style="4" customWidth="1"/>
    <col min="3" max="3" width="22.33203125" style="4" customWidth="1"/>
    <col min="4" max="4" width="24.88671875" style="4" customWidth="1"/>
    <col min="5" max="5" width="13.6640625" style="4" bestFit="1" customWidth="1"/>
    <col min="6" max="6" width="12.5546875" style="4" bestFit="1" customWidth="1"/>
    <col min="7" max="7" width="13.44140625" style="4" bestFit="1" customWidth="1"/>
    <col min="8" max="8" width="13.6640625" style="4" bestFit="1" customWidth="1"/>
    <col min="9" max="9" width="12.5546875" style="4" bestFit="1" customWidth="1"/>
    <col min="10" max="10" width="14.6640625" style="4" customWidth="1"/>
    <col min="11" max="11" width="12.5546875" style="4" customWidth="1"/>
    <col min="12" max="12" width="11.88671875" style="4" bestFit="1" customWidth="1"/>
    <col min="13" max="13" width="13.88671875" style="4" bestFit="1" customWidth="1"/>
    <col min="14" max="16" width="11.88671875" style="4" bestFit="1" customWidth="1"/>
    <col min="17" max="17" width="11.44140625" style="4" bestFit="1" customWidth="1"/>
    <col min="18" max="18" width="12.44140625" style="4" customWidth="1"/>
    <col min="19" max="19" width="12.6640625" style="4" customWidth="1"/>
    <col min="20" max="16384" width="9.109375" style="4"/>
  </cols>
  <sheetData>
    <row r="2" spans="2:17" x14ac:dyDescent="0.25">
      <c r="J2" s="25" t="s">
        <v>240</v>
      </c>
    </row>
    <row r="3" spans="2:17" x14ac:dyDescent="0.25">
      <c r="J3" s="27" t="s">
        <v>381</v>
      </c>
    </row>
    <row r="4" spans="2:17" x14ac:dyDescent="0.25">
      <c r="C4" s="15"/>
      <c r="Q4" s="27" t="s">
        <v>109</v>
      </c>
    </row>
    <row r="5" spans="2:17" ht="15" customHeight="1" x14ac:dyDescent="0.25">
      <c r="C5" s="431" t="s">
        <v>343</v>
      </c>
      <c r="D5" s="431" t="s">
        <v>344</v>
      </c>
      <c r="E5" s="421" t="s">
        <v>322</v>
      </c>
      <c r="F5" s="421"/>
      <c r="G5" s="421"/>
      <c r="H5" s="421"/>
      <c r="I5" s="421"/>
      <c r="J5" s="421"/>
      <c r="K5" s="421"/>
      <c r="L5" s="421"/>
      <c r="M5" s="421"/>
      <c r="N5" s="421"/>
      <c r="O5" s="421"/>
      <c r="P5" s="421"/>
      <c r="Q5" s="421"/>
    </row>
    <row r="6" spans="2:17" x14ac:dyDescent="0.25">
      <c r="C6" s="433"/>
      <c r="D6" s="433"/>
      <c r="E6" s="14" t="s">
        <v>110</v>
      </c>
      <c r="F6" s="14" t="s">
        <v>111</v>
      </c>
      <c r="G6" s="14" t="s">
        <v>112</v>
      </c>
      <c r="H6" s="14" t="s">
        <v>113</v>
      </c>
      <c r="I6" s="14" t="s">
        <v>114</v>
      </c>
      <c r="J6" s="14" t="s">
        <v>115</v>
      </c>
      <c r="K6" s="14" t="s">
        <v>116</v>
      </c>
      <c r="L6" s="14" t="s">
        <v>117</v>
      </c>
      <c r="M6" s="14" t="s">
        <v>118</v>
      </c>
      <c r="N6" s="14" t="s">
        <v>119</v>
      </c>
      <c r="O6" s="14" t="s">
        <v>120</v>
      </c>
      <c r="P6" s="14" t="s">
        <v>121</v>
      </c>
      <c r="Q6" s="14" t="s">
        <v>108</v>
      </c>
    </row>
    <row r="7" spans="2:17" ht="14.25" customHeight="1" x14ac:dyDescent="0.25">
      <c r="C7" s="435"/>
      <c r="D7" s="435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</row>
    <row r="8" spans="2:17" x14ac:dyDescent="0.25">
      <c r="B8" s="74"/>
      <c r="C8" s="446" t="s">
        <v>348</v>
      </c>
      <c r="D8" s="447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</row>
    <row r="9" spans="2:17" x14ac:dyDescent="0.25">
      <c r="C9" s="428" t="s">
        <v>350</v>
      </c>
      <c r="D9" s="429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2:17" x14ac:dyDescent="0.25">
      <c r="C10" s="158" t="s">
        <v>703</v>
      </c>
      <c r="D10" s="100" t="s">
        <v>648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2:17" x14ac:dyDescent="0.25">
      <c r="C11" s="158" t="s">
        <v>703</v>
      </c>
      <c r="D11" s="100" t="s">
        <v>649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</row>
    <row r="12" spans="2:17" x14ac:dyDescent="0.25">
      <c r="C12" s="158" t="s">
        <v>703</v>
      </c>
      <c r="D12" s="100" t="s">
        <v>650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</row>
    <row r="13" spans="2:17" x14ac:dyDescent="0.25">
      <c r="C13" s="158" t="s">
        <v>703</v>
      </c>
      <c r="D13" s="100" t="s">
        <v>651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</row>
    <row r="14" spans="2:17" x14ac:dyDescent="0.25">
      <c r="C14" s="158" t="s">
        <v>703</v>
      </c>
      <c r="D14" s="100" t="s">
        <v>652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</row>
    <row r="15" spans="2:17" x14ac:dyDescent="0.25">
      <c r="C15" s="158" t="s">
        <v>703</v>
      </c>
      <c r="D15" s="100" t="s">
        <v>653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</row>
    <row r="16" spans="2:17" x14ac:dyDescent="0.25">
      <c r="C16" s="158" t="s">
        <v>703</v>
      </c>
      <c r="D16" s="100" t="s">
        <v>654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</row>
    <row r="17" spans="2:17" ht="14.25" customHeight="1" x14ac:dyDescent="0.25">
      <c r="B17" s="74"/>
      <c r="C17" s="158" t="s">
        <v>703</v>
      </c>
      <c r="D17" s="100" t="s">
        <v>655</v>
      </c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</row>
    <row r="18" spans="2:17" x14ac:dyDescent="0.25">
      <c r="C18" s="158" t="s">
        <v>703</v>
      </c>
      <c r="D18" s="20" t="s">
        <v>656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</row>
    <row r="19" spans="2:17" x14ac:dyDescent="0.25">
      <c r="C19" s="449" t="s">
        <v>225</v>
      </c>
      <c r="D19" s="450"/>
      <c r="E19" s="140">
        <f>SUM(E10:E18)</f>
        <v>0</v>
      </c>
      <c r="F19" s="140">
        <f t="shared" ref="F19:P19" si="0">SUM(F10:F18)</f>
        <v>0</v>
      </c>
      <c r="G19" s="140">
        <f t="shared" si="0"/>
        <v>0</v>
      </c>
      <c r="H19" s="140">
        <f t="shared" si="0"/>
        <v>0</v>
      </c>
      <c r="I19" s="140">
        <f t="shared" si="0"/>
        <v>0</v>
      </c>
      <c r="J19" s="140">
        <f t="shared" si="0"/>
        <v>0</v>
      </c>
      <c r="K19" s="140">
        <f t="shared" si="0"/>
        <v>0</v>
      </c>
      <c r="L19" s="140">
        <f t="shared" si="0"/>
        <v>0</v>
      </c>
      <c r="M19" s="140">
        <f t="shared" si="0"/>
        <v>0</v>
      </c>
      <c r="N19" s="140">
        <f t="shared" si="0"/>
        <v>0</v>
      </c>
      <c r="O19" s="140">
        <f t="shared" si="0"/>
        <v>0</v>
      </c>
      <c r="P19" s="140">
        <f t="shared" si="0"/>
        <v>0</v>
      </c>
      <c r="Q19" s="123">
        <f>SUM(E19:P19)</f>
        <v>0</v>
      </c>
    </row>
    <row r="20" spans="2:17" x14ac:dyDescent="0.25">
      <c r="C20" s="428" t="s">
        <v>351</v>
      </c>
      <c r="D20" s="429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</row>
    <row r="21" spans="2:17" x14ac:dyDescent="0.25">
      <c r="C21" s="158" t="s">
        <v>703</v>
      </c>
      <c r="D21" s="100" t="s">
        <v>657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</row>
    <row r="22" spans="2:17" x14ac:dyDescent="0.25">
      <c r="C22" s="158" t="s">
        <v>703</v>
      </c>
      <c r="D22" s="100" t="s">
        <v>658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</row>
    <row r="23" spans="2:17" x14ac:dyDescent="0.25">
      <c r="C23" s="158" t="s">
        <v>703</v>
      </c>
      <c r="D23" s="100" t="s">
        <v>659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</row>
    <row r="24" spans="2:17" x14ac:dyDescent="0.25">
      <c r="C24" s="158" t="s">
        <v>703</v>
      </c>
      <c r="D24" s="100" t="s">
        <v>660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</row>
    <row r="25" spans="2:17" x14ac:dyDescent="0.25">
      <c r="C25" s="158" t="s">
        <v>703</v>
      </c>
      <c r="D25" s="100" t="s">
        <v>661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</row>
    <row r="26" spans="2:17" x14ac:dyDescent="0.25">
      <c r="C26" s="158" t="s">
        <v>703</v>
      </c>
      <c r="D26" s="20" t="s">
        <v>662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</row>
    <row r="27" spans="2:17" x14ac:dyDescent="0.25">
      <c r="C27" s="158" t="s">
        <v>703</v>
      </c>
      <c r="D27" s="20" t="s">
        <v>663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7" x14ac:dyDescent="0.25">
      <c r="C28" s="449" t="s">
        <v>225</v>
      </c>
      <c r="D28" s="450"/>
      <c r="E28" s="140">
        <f>SUM(E21:E27)</f>
        <v>0</v>
      </c>
      <c r="F28" s="140">
        <f t="shared" ref="F28:P28" si="1">SUM(F21:F27)</f>
        <v>0</v>
      </c>
      <c r="G28" s="140">
        <f t="shared" si="1"/>
        <v>0</v>
      </c>
      <c r="H28" s="140">
        <f t="shared" si="1"/>
        <v>0</v>
      </c>
      <c r="I28" s="140">
        <f t="shared" si="1"/>
        <v>0</v>
      </c>
      <c r="J28" s="140">
        <f t="shared" si="1"/>
        <v>0</v>
      </c>
      <c r="K28" s="140">
        <f t="shared" si="1"/>
        <v>0</v>
      </c>
      <c r="L28" s="140">
        <f t="shared" si="1"/>
        <v>0</v>
      </c>
      <c r="M28" s="140">
        <f t="shared" si="1"/>
        <v>0</v>
      </c>
      <c r="N28" s="140">
        <f t="shared" si="1"/>
        <v>0</v>
      </c>
      <c r="O28" s="140">
        <f t="shared" si="1"/>
        <v>0</v>
      </c>
      <c r="P28" s="140">
        <f t="shared" si="1"/>
        <v>0</v>
      </c>
      <c r="Q28" s="123">
        <f>SUM(E28:P28)</f>
        <v>0</v>
      </c>
    </row>
    <row r="29" spans="2:17" x14ac:dyDescent="0.25">
      <c r="C29" s="449" t="s">
        <v>349</v>
      </c>
      <c r="D29" s="450"/>
      <c r="E29" s="140">
        <f>E28+E19</f>
        <v>0</v>
      </c>
      <c r="F29" s="140">
        <f t="shared" ref="F29:P29" si="2">F28+F19</f>
        <v>0</v>
      </c>
      <c r="G29" s="140">
        <f t="shared" si="2"/>
        <v>0</v>
      </c>
      <c r="H29" s="140">
        <f t="shared" si="2"/>
        <v>0</v>
      </c>
      <c r="I29" s="140">
        <f t="shared" si="2"/>
        <v>0</v>
      </c>
      <c r="J29" s="140">
        <f t="shared" si="2"/>
        <v>0</v>
      </c>
      <c r="K29" s="140">
        <f t="shared" si="2"/>
        <v>0</v>
      </c>
      <c r="L29" s="140">
        <f t="shared" si="2"/>
        <v>0</v>
      </c>
      <c r="M29" s="140">
        <f t="shared" si="2"/>
        <v>0</v>
      </c>
      <c r="N29" s="140">
        <f t="shared" si="2"/>
        <v>0</v>
      </c>
      <c r="O29" s="140">
        <f t="shared" si="2"/>
        <v>0</v>
      </c>
      <c r="P29" s="140">
        <f t="shared" si="2"/>
        <v>0</v>
      </c>
      <c r="Q29" s="123">
        <f>Q19+Q28</f>
        <v>0</v>
      </c>
    </row>
    <row r="30" spans="2:17" x14ac:dyDescent="0.25">
      <c r="C30" s="446" t="s">
        <v>352</v>
      </c>
      <c r="D30" s="447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</row>
    <row r="31" spans="2:17" x14ac:dyDescent="0.25">
      <c r="C31" s="428" t="s">
        <v>350</v>
      </c>
      <c r="D31" s="429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</row>
    <row r="32" spans="2:17" x14ac:dyDescent="0.25">
      <c r="C32" s="158" t="s">
        <v>704</v>
      </c>
      <c r="D32" s="100" t="s">
        <v>664</v>
      </c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3:17" x14ac:dyDescent="0.25">
      <c r="C33" s="158" t="s">
        <v>704</v>
      </c>
      <c r="D33" s="100" t="s">
        <v>665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</row>
    <row r="34" spans="3:17" x14ac:dyDescent="0.25">
      <c r="C34" s="158" t="s">
        <v>704</v>
      </c>
      <c r="D34" s="100" t="s">
        <v>666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</row>
    <row r="35" spans="3:17" x14ac:dyDescent="0.25">
      <c r="C35" s="158" t="s">
        <v>704</v>
      </c>
      <c r="D35" s="100" t="s">
        <v>667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</row>
    <row r="36" spans="3:17" x14ac:dyDescent="0.25">
      <c r="C36" s="158" t="s">
        <v>704</v>
      </c>
      <c r="D36" s="100" t="s">
        <v>668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</row>
    <row r="37" spans="3:17" x14ac:dyDescent="0.25">
      <c r="C37" s="158" t="s">
        <v>704</v>
      </c>
      <c r="D37" s="100" t="s">
        <v>669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</row>
    <row r="38" spans="3:17" x14ac:dyDescent="0.25">
      <c r="C38" s="158" t="s">
        <v>705</v>
      </c>
      <c r="D38" s="100" t="s">
        <v>670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</row>
    <row r="39" spans="3:17" x14ac:dyDescent="0.25">
      <c r="C39" s="158" t="s">
        <v>705</v>
      </c>
      <c r="D39" s="100" t="s">
        <v>671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</row>
    <row r="40" spans="3:17" x14ac:dyDescent="0.25">
      <c r="C40" s="158"/>
      <c r="D40" s="100" t="s">
        <v>672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</row>
    <row r="41" spans="3:17" x14ac:dyDescent="0.25">
      <c r="C41" s="158"/>
      <c r="D41" s="100" t="s">
        <v>673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</row>
    <row r="42" spans="3:17" x14ac:dyDescent="0.25">
      <c r="C42" s="158"/>
      <c r="D42" s="100" t="s">
        <v>674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</row>
    <row r="43" spans="3:17" x14ac:dyDescent="0.25">
      <c r="C43" s="158"/>
      <c r="D43" s="100" t="s">
        <v>675</v>
      </c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</row>
    <row r="44" spans="3:17" x14ac:dyDescent="0.25">
      <c r="C44" s="158"/>
      <c r="D44" s="100" t="s">
        <v>676</v>
      </c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</row>
    <row r="45" spans="3:17" x14ac:dyDescent="0.25">
      <c r="C45" s="158" t="s">
        <v>705</v>
      </c>
      <c r="D45" s="100" t="s">
        <v>677</v>
      </c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</row>
    <row r="46" spans="3:17" x14ac:dyDescent="0.25">
      <c r="C46" s="449" t="s">
        <v>225</v>
      </c>
      <c r="D46" s="450"/>
      <c r="E46" s="140">
        <f>SUM(E32:E45)</f>
        <v>0</v>
      </c>
      <c r="F46" s="140">
        <f t="shared" ref="F46:P46" si="3">SUM(F32:F45)</f>
        <v>0</v>
      </c>
      <c r="G46" s="140">
        <f t="shared" si="3"/>
        <v>0</v>
      </c>
      <c r="H46" s="140">
        <f t="shared" si="3"/>
        <v>0</v>
      </c>
      <c r="I46" s="140">
        <f t="shared" si="3"/>
        <v>0</v>
      </c>
      <c r="J46" s="140">
        <f t="shared" si="3"/>
        <v>0</v>
      </c>
      <c r="K46" s="140">
        <f t="shared" si="3"/>
        <v>0</v>
      </c>
      <c r="L46" s="140">
        <f t="shared" si="3"/>
        <v>0</v>
      </c>
      <c r="M46" s="140">
        <f t="shared" si="3"/>
        <v>0</v>
      </c>
      <c r="N46" s="140">
        <f t="shared" si="3"/>
        <v>0</v>
      </c>
      <c r="O46" s="140">
        <f t="shared" si="3"/>
        <v>0</v>
      </c>
      <c r="P46" s="140">
        <f t="shared" si="3"/>
        <v>0</v>
      </c>
      <c r="Q46" s="123">
        <f>SUM(E46:P46)</f>
        <v>0</v>
      </c>
    </row>
    <row r="47" spans="3:17" x14ac:dyDescent="0.25">
      <c r="C47" s="428" t="s">
        <v>354</v>
      </c>
      <c r="D47" s="429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</row>
    <row r="48" spans="3:17" x14ac:dyDescent="0.25">
      <c r="C48" s="158" t="s">
        <v>706</v>
      </c>
      <c r="D48" s="100" t="s">
        <v>678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</row>
    <row r="49" spans="3:17" x14ac:dyDescent="0.25">
      <c r="C49" s="158" t="s">
        <v>706</v>
      </c>
      <c r="D49" s="100" t="s">
        <v>679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</row>
    <row r="50" spans="3:17" x14ac:dyDescent="0.25">
      <c r="C50" s="158" t="s">
        <v>706</v>
      </c>
      <c r="D50" s="100" t="s">
        <v>680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</row>
    <row r="51" spans="3:17" x14ac:dyDescent="0.25">
      <c r="C51" s="158" t="s">
        <v>706</v>
      </c>
      <c r="D51" s="20" t="s">
        <v>681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</row>
    <row r="52" spans="3:17" x14ac:dyDescent="0.25">
      <c r="C52" s="158" t="s">
        <v>706</v>
      </c>
      <c r="D52" s="20" t="s">
        <v>682</v>
      </c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</row>
    <row r="53" spans="3:17" x14ac:dyDescent="0.25">
      <c r="C53" s="449" t="s">
        <v>225</v>
      </c>
      <c r="D53" s="450"/>
      <c r="E53" s="140">
        <f>SUM(E48:E52)</f>
        <v>0</v>
      </c>
      <c r="F53" s="140">
        <f t="shared" ref="F53:P53" si="4">SUM(F48:F52)</f>
        <v>0</v>
      </c>
      <c r="G53" s="140">
        <f t="shared" si="4"/>
        <v>0</v>
      </c>
      <c r="H53" s="140">
        <f t="shared" si="4"/>
        <v>0</v>
      </c>
      <c r="I53" s="140">
        <f t="shared" si="4"/>
        <v>0</v>
      </c>
      <c r="J53" s="140">
        <f t="shared" si="4"/>
        <v>0</v>
      </c>
      <c r="K53" s="140">
        <f t="shared" si="4"/>
        <v>0</v>
      </c>
      <c r="L53" s="140">
        <f t="shared" si="4"/>
        <v>0</v>
      </c>
      <c r="M53" s="140">
        <f t="shared" si="4"/>
        <v>0</v>
      </c>
      <c r="N53" s="140">
        <f t="shared" si="4"/>
        <v>0</v>
      </c>
      <c r="O53" s="140">
        <f t="shared" si="4"/>
        <v>0</v>
      </c>
      <c r="P53" s="140">
        <f t="shared" si="4"/>
        <v>0</v>
      </c>
      <c r="Q53" s="123">
        <f>SUM(E53:P53)</f>
        <v>0</v>
      </c>
    </row>
    <row r="54" spans="3:17" x14ac:dyDescent="0.25">
      <c r="C54" s="449" t="s">
        <v>353</v>
      </c>
      <c r="D54" s="450"/>
      <c r="E54" s="140">
        <f>E53+E46</f>
        <v>0</v>
      </c>
      <c r="F54" s="140">
        <f t="shared" ref="F54:P54" si="5">F53+F46</f>
        <v>0</v>
      </c>
      <c r="G54" s="140">
        <f t="shared" si="5"/>
        <v>0</v>
      </c>
      <c r="H54" s="140">
        <f t="shared" si="5"/>
        <v>0</v>
      </c>
      <c r="I54" s="140">
        <f t="shared" si="5"/>
        <v>0</v>
      </c>
      <c r="J54" s="140">
        <f t="shared" si="5"/>
        <v>0</v>
      </c>
      <c r="K54" s="140">
        <f t="shared" si="5"/>
        <v>0</v>
      </c>
      <c r="L54" s="140">
        <f t="shared" si="5"/>
        <v>0</v>
      </c>
      <c r="M54" s="140">
        <f t="shared" si="5"/>
        <v>0</v>
      </c>
      <c r="N54" s="140">
        <f t="shared" si="5"/>
        <v>0</v>
      </c>
      <c r="O54" s="140">
        <f t="shared" si="5"/>
        <v>0</v>
      </c>
      <c r="P54" s="140">
        <f t="shared" si="5"/>
        <v>0</v>
      </c>
      <c r="Q54" s="123">
        <f>Q46+Q53</f>
        <v>0</v>
      </c>
    </row>
    <row r="55" spans="3:17" x14ac:dyDescent="0.25">
      <c r="C55" s="446" t="s">
        <v>358</v>
      </c>
      <c r="D55" s="447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</row>
    <row r="56" spans="3:17" x14ac:dyDescent="0.25">
      <c r="C56" s="18"/>
      <c r="D56" s="18" t="s">
        <v>683</v>
      </c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</row>
    <row r="57" spans="3:17" x14ac:dyDescent="0.25">
      <c r="C57" s="18"/>
      <c r="D57" s="18" t="s">
        <v>684</v>
      </c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</row>
    <row r="58" spans="3:17" x14ac:dyDescent="0.25">
      <c r="C58" s="449" t="s">
        <v>355</v>
      </c>
      <c r="D58" s="450"/>
      <c r="E58" s="140">
        <f>SUM(E56:E57)</f>
        <v>0</v>
      </c>
      <c r="F58" s="140">
        <f t="shared" ref="F58:P58" si="6">SUM(F56:F57)</f>
        <v>0</v>
      </c>
      <c r="G58" s="140">
        <f t="shared" si="6"/>
        <v>0</v>
      </c>
      <c r="H58" s="140">
        <f t="shared" si="6"/>
        <v>0</v>
      </c>
      <c r="I58" s="140">
        <f t="shared" si="6"/>
        <v>0</v>
      </c>
      <c r="J58" s="140">
        <f t="shared" si="6"/>
        <v>0</v>
      </c>
      <c r="K58" s="140">
        <f t="shared" si="6"/>
        <v>0</v>
      </c>
      <c r="L58" s="140">
        <f t="shared" si="6"/>
        <v>0</v>
      </c>
      <c r="M58" s="140">
        <f t="shared" si="6"/>
        <v>0</v>
      </c>
      <c r="N58" s="140">
        <f t="shared" si="6"/>
        <v>0</v>
      </c>
      <c r="O58" s="140">
        <f t="shared" si="6"/>
        <v>0</v>
      </c>
      <c r="P58" s="140">
        <f t="shared" si="6"/>
        <v>0</v>
      </c>
      <c r="Q58" s="123">
        <f>SUM(E58:P58)</f>
        <v>0</v>
      </c>
    </row>
    <row r="59" spans="3:17" x14ac:dyDescent="0.25">
      <c r="C59" s="446" t="s">
        <v>357</v>
      </c>
      <c r="D59" s="447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18"/>
    </row>
    <row r="60" spans="3:17" x14ac:dyDescent="0.25">
      <c r="C60" s="95"/>
      <c r="D60" s="100" t="s">
        <v>685</v>
      </c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18"/>
    </row>
    <row r="61" spans="3:17" x14ac:dyDescent="0.25">
      <c r="C61" s="95"/>
      <c r="D61" s="100" t="s">
        <v>686</v>
      </c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18"/>
    </row>
    <row r="62" spans="3:17" x14ac:dyDescent="0.25">
      <c r="C62" s="18"/>
      <c r="D62" s="100" t="s">
        <v>687</v>
      </c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18"/>
    </row>
    <row r="63" spans="3:17" x14ac:dyDescent="0.25">
      <c r="C63" s="18"/>
      <c r="D63" s="18" t="s">
        <v>688</v>
      </c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18"/>
    </row>
    <row r="64" spans="3:17" x14ac:dyDescent="0.25">
      <c r="C64" s="449" t="s">
        <v>356</v>
      </c>
      <c r="D64" s="450"/>
      <c r="E64" s="140">
        <f>SUM(E60:E63)</f>
        <v>0</v>
      </c>
      <c r="F64" s="140">
        <f t="shared" ref="F64:P64" si="7">SUM(F60:F63)</f>
        <v>0</v>
      </c>
      <c r="G64" s="140">
        <f t="shared" si="7"/>
        <v>0</v>
      </c>
      <c r="H64" s="140">
        <f t="shared" si="7"/>
        <v>0</v>
      </c>
      <c r="I64" s="140">
        <f t="shared" si="7"/>
        <v>0</v>
      </c>
      <c r="J64" s="140">
        <f t="shared" si="7"/>
        <v>0</v>
      </c>
      <c r="K64" s="140">
        <f t="shared" si="7"/>
        <v>0</v>
      </c>
      <c r="L64" s="140">
        <f t="shared" si="7"/>
        <v>0</v>
      </c>
      <c r="M64" s="140">
        <f t="shared" si="7"/>
        <v>0</v>
      </c>
      <c r="N64" s="140">
        <f t="shared" si="7"/>
        <v>0</v>
      </c>
      <c r="O64" s="140">
        <f t="shared" si="7"/>
        <v>0</v>
      </c>
      <c r="P64" s="140">
        <f t="shared" si="7"/>
        <v>0</v>
      </c>
      <c r="Q64" s="123">
        <f>SUM(E64:P64)</f>
        <v>0</v>
      </c>
    </row>
    <row r="65" spans="3:17" x14ac:dyDescent="0.25">
      <c r="C65" s="446" t="s">
        <v>361</v>
      </c>
      <c r="D65" s="447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</row>
    <row r="66" spans="3:17" x14ac:dyDescent="0.25">
      <c r="C66" s="95"/>
      <c r="D66" s="100" t="s">
        <v>690</v>
      </c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</row>
    <row r="67" spans="3:17" x14ac:dyDescent="0.25">
      <c r="C67" s="95"/>
      <c r="D67" s="100" t="s">
        <v>691</v>
      </c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</row>
    <row r="68" spans="3:17" x14ac:dyDescent="0.25">
      <c r="C68" s="95"/>
      <c r="D68" s="100" t="s">
        <v>692</v>
      </c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</row>
    <row r="69" spans="3:17" x14ac:dyDescent="0.25">
      <c r="C69" s="95"/>
      <c r="D69" s="100" t="s">
        <v>693</v>
      </c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</row>
    <row r="70" spans="3:17" x14ac:dyDescent="0.25">
      <c r="C70" s="95"/>
      <c r="D70" s="100" t="s">
        <v>694</v>
      </c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</row>
    <row r="71" spans="3:17" x14ac:dyDescent="0.25">
      <c r="C71" s="95"/>
      <c r="D71" s="100" t="s">
        <v>663</v>
      </c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</row>
    <row r="72" spans="3:17" x14ac:dyDescent="0.25">
      <c r="C72" s="158" t="s">
        <v>707</v>
      </c>
      <c r="D72" s="100" t="s">
        <v>695</v>
      </c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</row>
    <row r="73" spans="3:17" x14ac:dyDescent="0.25">
      <c r="C73" s="158" t="s">
        <v>707</v>
      </c>
      <c r="D73" s="100" t="s">
        <v>696</v>
      </c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</row>
    <row r="74" spans="3:17" x14ac:dyDescent="0.25">
      <c r="C74" s="158" t="s">
        <v>707</v>
      </c>
      <c r="D74" s="100" t="s">
        <v>697</v>
      </c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</row>
    <row r="75" spans="3:17" x14ac:dyDescent="0.25">
      <c r="C75" s="158" t="s">
        <v>707</v>
      </c>
      <c r="D75" s="100" t="s">
        <v>698</v>
      </c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</row>
    <row r="76" spans="3:17" x14ac:dyDescent="0.25">
      <c r="C76" s="158" t="s">
        <v>707</v>
      </c>
      <c r="D76" s="100" t="s">
        <v>699</v>
      </c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</row>
    <row r="77" spans="3:17" x14ac:dyDescent="0.25">
      <c r="C77" s="158" t="s">
        <v>707</v>
      </c>
      <c r="D77" s="100" t="s">
        <v>700</v>
      </c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</row>
    <row r="78" spans="3:17" x14ac:dyDescent="0.25">
      <c r="C78" s="158" t="s">
        <v>707</v>
      </c>
      <c r="D78" s="18" t="s">
        <v>701</v>
      </c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</row>
    <row r="79" spans="3:17" x14ac:dyDescent="0.25">
      <c r="C79" s="158" t="s">
        <v>707</v>
      </c>
      <c r="D79" s="18" t="s">
        <v>702</v>
      </c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</row>
    <row r="80" spans="3:17" x14ac:dyDescent="0.25">
      <c r="C80" s="449" t="s">
        <v>359</v>
      </c>
      <c r="D80" s="450"/>
      <c r="E80" s="140">
        <f>SUM(E66:E79)</f>
        <v>0</v>
      </c>
      <c r="F80" s="140">
        <f t="shared" ref="F80:P80" si="8">SUM(F66:F79)</f>
        <v>0</v>
      </c>
      <c r="G80" s="140">
        <f t="shared" si="8"/>
        <v>0</v>
      </c>
      <c r="H80" s="140">
        <f t="shared" si="8"/>
        <v>0</v>
      </c>
      <c r="I80" s="140">
        <f t="shared" si="8"/>
        <v>0</v>
      </c>
      <c r="J80" s="140">
        <f t="shared" si="8"/>
        <v>0</v>
      </c>
      <c r="K80" s="140">
        <f t="shared" si="8"/>
        <v>0</v>
      </c>
      <c r="L80" s="140">
        <f t="shared" si="8"/>
        <v>0</v>
      </c>
      <c r="M80" s="140">
        <f t="shared" si="8"/>
        <v>0</v>
      </c>
      <c r="N80" s="140">
        <f t="shared" si="8"/>
        <v>0</v>
      </c>
      <c r="O80" s="140">
        <f t="shared" si="8"/>
        <v>0</v>
      </c>
      <c r="P80" s="140">
        <f t="shared" si="8"/>
        <v>0</v>
      </c>
      <c r="Q80" s="123">
        <f>SUM(E80:P80)</f>
        <v>0</v>
      </c>
    </row>
    <row r="81" spans="3:17" x14ac:dyDescent="0.25">
      <c r="C81" s="446" t="s">
        <v>360</v>
      </c>
      <c r="D81" s="447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</row>
    <row r="82" spans="3:17" x14ac:dyDescent="0.25">
      <c r="C82" s="18"/>
      <c r="D82" s="159" t="s">
        <v>689</v>
      </c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</row>
    <row r="83" spans="3:17" x14ac:dyDescent="0.25"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</row>
    <row r="84" spans="3:17" x14ac:dyDescent="0.25">
      <c r="C84" s="449" t="s">
        <v>362</v>
      </c>
      <c r="D84" s="450"/>
      <c r="E84" s="140">
        <f>SUM(E82:E83)</f>
        <v>0</v>
      </c>
      <c r="F84" s="140">
        <f t="shared" ref="F84:P84" si="9">SUM(F82:F83)</f>
        <v>0</v>
      </c>
      <c r="G84" s="140">
        <f t="shared" si="9"/>
        <v>0</v>
      </c>
      <c r="H84" s="140">
        <f t="shared" si="9"/>
        <v>0</v>
      </c>
      <c r="I84" s="140">
        <f t="shared" si="9"/>
        <v>0</v>
      </c>
      <c r="J84" s="140">
        <f t="shared" si="9"/>
        <v>0</v>
      </c>
      <c r="K84" s="140">
        <f t="shared" si="9"/>
        <v>0</v>
      </c>
      <c r="L84" s="140">
        <f t="shared" si="9"/>
        <v>0</v>
      </c>
      <c r="M84" s="140">
        <f t="shared" si="9"/>
        <v>0</v>
      </c>
      <c r="N84" s="140">
        <f t="shared" si="9"/>
        <v>0</v>
      </c>
      <c r="O84" s="140">
        <f t="shared" si="9"/>
        <v>0</v>
      </c>
      <c r="P84" s="140">
        <f t="shared" si="9"/>
        <v>0</v>
      </c>
      <c r="Q84" s="123">
        <f>SUM(E84:P84)</f>
        <v>0</v>
      </c>
    </row>
    <row r="85" spans="3:17" x14ac:dyDescent="0.25">
      <c r="C85" s="446" t="s">
        <v>363</v>
      </c>
      <c r="D85" s="447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</row>
    <row r="86" spans="3:17" x14ac:dyDescent="0.25">
      <c r="C86" s="18" t="s">
        <v>365</v>
      </c>
      <c r="D86" s="18" t="s">
        <v>366</v>
      </c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</row>
    <row r="87" spans="3:17" x14ac:dyDescent="0.25">
      <c r="C87" s="18" t="s">
        <v>365</v>
      </c>
      <c r="D87" s="18" t="s">
        <v>367</v>
      </c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</row>
    <row r="88" spans="3:17" x14ac:dyDescent="0.25">
      <c r="C88" s="449" t="s">
        <v>364</v>
      </c>
      <c r="D88" s="450"/>
      <c r="E88" s="140">
        <f>E86-E87</f>
        <v>0</v>
      </c>
      <c r="F88" s="140">
        <f t="shared" ref="F88:P88" si="10">F86-F87</f>
        <v>0</v>
      </c>
      <c r="G88" s="140">
        <f t="shared" si="10"/>
        <v>0</v>
      </c>
      <c r="H88" s="140">
        <f t="shared" si="10"/>
        <v>0</v>
      </c>
      <c r="I88" s="140">
        <f t="shared" si="10"/>
        <v>0</v>
      </c>
      <c r="J88" s="140">
        <f t="shared" si="10"/>
        <v>0</v>
      </c>
      <c r="K88" s="140">
        <f t="shared" si="10"/>
        <v>0</v>
      </c>
      <c r="L88" s="140">
        <f t="shared" si="10"/>
        <v>0</v>
      </c>
      <c r="M88" s="140">
        <f t="shared" si="10"/>
        <v>0</v>
      </c>
      <c r="N88" s="140">
        <f t="shared" si="10"/>
        <v>0</v>
      </c>
      <c r="O88" s="140">
        <f t="shared" si="10"/>
        <v>0</v>
      </c>
      <c r="P88" s="140">
        <f t="shared" si="10"/>
        <v>0</v>
      </c>
      <c r="Q88" s="123">
        <f>Q86-Q87</f>
        <v>0</v>
      </c>
    </row>
    <row r="89" spans="3:17" x14ac:dyDescent="0.25">
      <c r="C89" s="449" t="s">
        <v>261</v>
      </c>
      <c r="D89" s="450"/>
      <c r="E89" s="140">
        <f>E29+E54+E58+E64+E80+E84+E88</f>
        <v>0</v>
      </c>
      <c r="F89" s="140">
        <f t="shared" ref="F89:P89" si="11">F29+F54+F58+F64+F80+F84+F88</f>
        <v>0</v>
      </c>
      <c r="G89" s="140">
        <f t="shared" si="11"/>
        <v>0</v>
      </c>
      <c r="H89" s="140">
        <f t="shared" si="11"/>
        <v>0</v>
      </c>
      <c r="I89" s="140">
        <f t="shared" si="11"/>
        <v>0</v>
      </c>
      <c r="J89" s="140">
        <f t="shared" si="11"/>
        <v>0</v>
      </c>
      <c r="K89" s="140">
        <f t="shared" si="11"/>
        <v>0</v>
      </c>
      <c r="L89" s="140">
        <f t="shared" si="11"/>
        <v>0</v>
      </c>
      <c r="M89" s="140">
        <f t="shared" si="11"/>
        <v>0</v>
      </c>
      <c r="N89" s="140">
        <f t="shared" si="11"/>
        <v>0</v>
      </c>
      <c r="O89" s="140">
        <f t="shared" si="11"/>
        <v>0</v>
      </c>
      <c r="P89" s="140">
        <f t="shared" si="11"/>
        <v>0</v>
      </c>
      <c r="Q89" s="123">
        <f>Q29+Q54+Q58+Q64+Q80+Q84+Q88</f>
        <v>0</v>
      </c>
    </row>
    <row r="91" spans="3:17" x14ac:dyDescent="0.25">
      <c r="D91" s="24"/>
      <c r="E91" s="24"/>
    </row>
    <row r="92" spans="3:17" x14ac:dyDescent="0.25">
      <c r="D92" s="26"/>
      <c r="E92" s="26"/>
    </row>
    <row r="93" spans="3:17" x14ac:dyDescent="0.25">
      <c r="E93" s="26"/>
    </row>
    <row r="94" spans="3:17" x14ac:dyDescent="0.25">
      <c r="E94" s="26"/>
    </row>
  </sheetData>
  <mergeCells count="26">
    <mergeCell ref="C89:D89"/>
    <mergeCell ref="C54:D54"/>
    <mergeCell ref="C55:D55"/>
    <mergeCell ref="C58:D58"/>
    <mergeCell ref="C59:D59"/>
    <mergeCell ref="C64:D64"/>
    <mergeCell ref="C65:D65"/>
    <mergeCell ref="C80:D80"/>
    <mergeCell ref="C81:D81"/>
    <mergeCell ref="C84:D84"/>
    <mergeCell ref="C85:D85"/>
    <mergeCell ref="C88:D88"/>
    <mergeCell ref="C53:D53"/>
    <mergeCell ref="E5:Q5"/>
    <mergeCell ref="C8:D8"/>
    <mergeCell ref="C9:D9"/>
    <mergeCell ref="C19:D19"/>
    <mergeCell ref="C20:D20"/>
    <mergeCell ref="C28:D28"/>
    <mergeCell ref="C5:C7"/>
    <mergeCell ref="D5:D7"/>
    <mergeCell ref="C29:D29"/>
    <mergeCell ref="C30:D30"/>
    <mergeCell ref="C31:D31"/>
    <mergeCell ref="C46:D46"/>
    <mergeCell ref="C47:D47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94"/>
  <sheetViews>
    <sheetView showGridLines="0" topLeftCell="A19" zoomScale="70" zoomScaleNormal="70" workbookViewId="0">
      <selection activeCell="E19" sqref="E19"/>
    </sheetView>
  </sheetViews>
  <sheetFormatPr defaultColWidth="9.109375" defaultRowHeight="13.8" x14ac:dyDescent="0.25"/>
  <cols>
    <col min="1" max="1" width="3.109375" style="4" customWidth="1"/>
    <col min="2" max="2" width="8.33203125" style="4" customWidth="1"/>
    <col min="3" max="3" width="22.33203125" style="4" customWidth="1"/>
    <col min="4" max="4" width="24.88671875" style="4" customWidth="1"/>
    <col min="5" max="5" width="13.6640625" style="4" bestFit="1" customWidth="1"/>
    <col min="6" max="6" width="12.5546875" style="4" bestFit="1" customWidth="1"/>
    <col min="7" max="7" width="13.44140625" style="4" bestFit="1" customWidth="1"/>
    <col min="8" max="8" width="13.6640625" style="4" bestFit="1" customWidth="1"/>
    <col min="9" max="9" width="12.5546875" style="4" bestFit="1" customWidth="1"/>
    <col min="10" max="10" width="14.6640625" style="4" customWidth="1"/>
    <col min="11" max="11" width="12.5546875" style="4" customWidth="1"/>
    <col min="12" max="12" width="11.88671875" style="4" bestFit="1" customWidth="1"/>
    <col min="13" max="13" width="13.88671875" style="4" bestFit="1" customWidth="1"/>
    <col min="14" max="16" width="11.88671875" style="4" bestFit="1" customWidth="1"/>
    <col min="17" max="17" width="11.44140625" style="4" bestFit="1" customWidth="1"/>
    <col min="18" max="18" width="12.44140625" style="4" customWidth="1"/>
    <col min="19" max="19" width="12.6640625" style="4" customWidth="1"/>
    <col min="20" max="16384" width="9.109375" style="4"/>
  </cols>
  <sheetData>
    <row r="2" spans="2:17" x14ac:dyDescent="0.25">
      <c r="J2" s="25" t="s">
        <v>240</v>
      </c>
    </row>
    <row r="3" spans="2:17" x14ac:dyDescent="0.25">
      <c r="J3" s="27" t="s">
        <v>382</v>
      </c>
    </row>
    <row r="4" spans="2:17" x14ac:dyDescent="0.25">
      <c r="C4" s="15"/>
      <c r="Q4" s="27" t="s">
        <v>109</v>
      </c>
    </row>
    <row r="5" spans="2:17" ht="15" customHeight="1" x14ac:dyDescent="0.25">
      <c r="C5" s="431" t="s">
        <v>343</v>
      </c>
      <c r="D5" s="431" t="s">
        <v>344</v>
      </c>
      <c r="E5" s="421" t="s">
        <v>323</v>
      </c>
      <c r="F5" s="421"/>
      <c r="G5" s="421"/>
      <c r="H5" s="421"/>
      <c r="I5" s="421"/>
      <c r="J5" s="421"/>
      <c r="K5" s="421"/>
      <c r="L5" s="421"/>
      <c r="M5" s="421"/>
      <c r="N5" s="421"/>
      <c r="O5" s="421"/>
      <c r="P5" s="421"/>
      <c r="Q5" s="421"/>
    </row>
    <row r="6" spans="2:17" x14ac:dyDescent="0.25">
      <c r="C6" s="433"/>
      <c r="D6" s="433"/>
      <c r="E6" s="14" t="s">
        <v>110</v>
      </c>
      <c r="F6" s="14" t="s">
        <v>111</v>
      </c>
      <c r="G6" s="14" t="s">
        <v>112</v>
      </c>
      <c r="H6" s="14" t="s">
        <v>113</v>
      </c>
      <c r="I6" s="14" t="s">
        <v>114</v>
      </c>
      <c r="J6" s="14" t="s">
        <v>115</v>
      </c>
      <c r="K6" s="14" t="s">
        <v>116</v>
      </c>
      <c r="L6" s="14" t="s">
        <v>117</v>
      </c>
      <c r="M6" s="14" t="s">
        <v>118</v>
      </c>
      <c r="N6" s="14" t="s">
        <v>119</v>
      </c>
      <c r="O6" s="14" t="s">
        <v>120</v>
      </c>
      <c r="P6" s="14" t="s">
        <v>121</v>
      </c>
      <c r="Q6" s="14" t="s">
        <v>108</v>
      </c>
    </row>
    <row r="7" spans="2:17" ht="14.25" customHeight="1" x14ac:dyDescent="0.25">
      <c r="C7" s="435"/>
      <c r="D7" s="435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</row>
    <row r="8" spans="2:17" x14ac:dyDescent="0.25">
      <c r="B8" s="74"/>
      <c r="C8" s="446" t="s">
        <v>348</v>
      </c>
      <c r="D8" s="447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</row>
    <row r="9" spans="2:17" x14ac:dyDescent="0.25">
      <c r="C9" s="428" t="s">
        <v>350</v>
      </c>
      <c r="D9" s="429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2:17" x14ac:dyDescent="0.25">
      <c r="C10" s="158" t="s">
        <v>703</v>
      </c>
      <c r="D10" s="100" t="s">
        <v>648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2:17" x14ac:dyDescent="0.25">
      <c r="C11" s="158" t="s">
        <v>703</v>
      </c>
      <c r="D11" s="100" t="s">
        <v>649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</row>
    <row r="12" spans="2:17" x14ac:dyDescent="0.25">
      <c r="C12" s="158" t="s">
        <v>703</v>
      </c>
      <c r="D12" s="100" t="s">
        <v>650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</row>
    <row r="13" spans="2:17" x14ac:dyDescent="0.25">
      <c r="C13" s="158" t="s">
        <v>703</v>
      </c>
      <c r="D13" s="100" t="s">
        <v>651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</row>
    <row r="14" spans="2:17" x14ac:dyDescent="0.25">
      <c r="C14" s="158" t="s">
        <v>703</v>
      </c>
      <c r="D14" s="100" t="s">
        <v>652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</row>
    <row r="15" spans="2:17" x14ac:dyDescent="0.25">
      <c r="C15" s="158" t="s">
        <v>703</v>
      </c>
      <c r="D15" s="100" t="s">
        <v>653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</row>
    <row r="16" spans="2:17" x14ac:dyDescent="0.25">
      <c r="C16" s="158" t="s">
        <v>703</v>
      </c>
      <c r="D16" s="100" t="s">
        <v>654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</row>
    <row r="17" spans="2:17" ht="14.25" customHeight="1" x14ac:dyDescent="0.25">
      <c r="B17" s="74"/>
      <c r="C17" s="158" t="s">
        <v>703</v>
      </c>
      <c r="D17" s="100" t="s">
        <v>655</v>
      </c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</row>
    <row r="18" spans="2:17" x14ac:dyDescent="0.25">
      <c r="C18" s="158" t="s">
        <v>703</v>
      </c>
      <c r="D18" s="20" t="s">
        <v>656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</row>
    <row r="19" spans="2:17" x14ac:dyDescent="0.25">
      <c r="C19" s="449" t="s">
        <v>225</v>
      </c>
      <c r="D19" s="450"/>
      <c r="E19" s="140">
        <f>SUM(E10:E18)</f>
        <v>0</v>
      </c>
      <c r="F19" s="140">
        <f t="shared" ref="F19:P19" si="0">SUM(F10:F18)</f>
        <v>0</v>
      </c>
      <c r="G19" s="140">
        <f t="shared" si="0"/>
        <v>0</v>
      </c>
      <c r="H19" s="140">
        <f t="shared" si="0"/>
        <v>0</v>
      </c>
      <c r="I19" s="140">
        <f t="shared" si="0"/>
        <v>0</v>
      </c>
      <c r="J19" s="140">
        <f t="shared" si="0"/>
        <v>0</v>
      </c>
      <c r="K19" s="140">
        <f t="shared" si="0"/>
        <v>0</v>
      </c>
      <c r="L19" s="140">
        <f t="shared" si="0"/>
        <v>0</v>
      </c>
      <c r="M19" s="140">
        <f t="shared" si="0"/>
        <v>0</v>
      </c>
      <c r="N19" s="140">
        <f t="shared" si="0"/>
        <v>0</v>
      </c>
      <c r="O19" s="140">
        <f t="shared" si="0"/>
        <v>0</v>
      </c>
      <c r="P19" s="140">
        <f t="shared" si="0"/>
        <v>0</v>
      </c>
      <c r="Q19" s="123">
        <f>SUM(E19:P19)</f>
        <v>0</v>
      </c>
    </row>
    <row r="20" spans="2:17" x14ac:dyDescent="0.25">
      <c r="C20" s="428" t="s">
        <v>351</v>
      </c>
      <c r="D20" s="429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</row>
    <row r="21" spans="2:17" x14ac:dyDescent="0.25">
      <c r="C21" s="158" t="s">
        <v>703</v>
      </c>
      <c r="D21" s="100" t="s">
        <v>657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</row>
    <row r="22" spans="2:17" x14ac:dyDescent="0.25">
      <c r="C22" s="158" t="s">
        <v>703</v>
      </c>
      <c r="D22" s="100" t="s">
        <v>658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</row>
    <row r="23" spans="2:17" x14ac:dyDescent="0.25">
      <c r="C23" s="158" t="s">
        <v>703</v>
      </c>
      <c r="D23" s="100" t="s">
        <v>659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</row>
    <row r="24" spans="2:17" x14ac:dyDescent="0.25">
      <c r="C24" s="158" t="s">
        <v>703</v>
      </c>
      <c r="D24" s="100" t="s">
        <v>660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</row>
    <row r="25" spans="2:17" x14ac:dyDescent="0.25">
      <c r="C25" s="158" t="s">
        <v>703</v>
      </c>
      <c r="D25" s="100" t="s">
        <v>661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</row>
    <row r="26" spans="2:17" x14ac:dyDescent="0.25">
      <c r="C26" s="158" t="s">
        <v>703</v>
      </c>
      <c r="D26" s="20" t="s">
        <v>662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</row>
    <row r="27" spans="2:17" x14ac:dyDescent="0.25">
      <c r="C27" s="158" t="s">
        <v>703</v>
      </c>
      <c r="D27" s="20" t="s">
        <v>663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7" x14ac:dyDescent="0.25">
      <c r="C28" s="449" t="s">
        <v>225</v>
      </c>
      <c r="D28" s="450"/>
      <c r="E28" s="140">
        <f>SUM(E21:E27)</f>
        <v>0</v>
      </c>
      <c r="F28" s="140">
        <f t="shared" ref="F28:P28" si="1">SUM(F21:F27)</f>
        <v>0</v>
      </c>
      <c r="G28" s="140">
        <f t="shared" si="1"/>
        <v>0</v>
      </c>
      <c r="H28" s="140">
        <f t="shared" si="1"/>
        <v>0</v>
      </c>
      <c r="I28" s="140">
        <f t="shared" si="1"/>
        <v>0</v>
      </c>
      <c r="J28" s="140">
        <f t="shared" si="1"/>
        <v>0</v>
      </c>
      <c r="K28" s="140">
        <f t="shared" si="1"/>
        <v>0</v>
      </c>
      <c r="L28" s="140">
        <f t="shared" si="1"/>
        <v>0</v>
      </c>
      <c r="M28" s="140">
        <f t="shared" si="1"/>
        <v>0</v>
      </c>
      <c r="N28" s="140">
        <f t="shared" si="1"/>
        <v>0</v>
      </c>
      <c r="O28" s="140">
        <f t="shared" si="1"/>
        <v>0</v>
      </c>
      <c r="P28" s="140">
        <f t="shared" si="1"/>
        <v>0</v>
      </c>
      <c r="Q28" s="123">
        <f>SUM(E28:P28)</f>
        <v>0</v>
      </c>
    </row>
    <row r="29" spans="2:17" x14ac:dyDescent="0.25">
      <c r="C29" s="449" t="s">
        <v>349</v>
      </c>
      <c r="D29" s="450"/>
      <c r="E29" s="140">
        <f>E28+E19</f>
        <v>0</v>
      </c>
      <c r="F29" s="140">
        <f t="shared" ref="F29:P29" si="2">F28+F19</f>
        <v>0</v>
      </c>
      <c r="G29" s="140">
        <f t="shared" si="2"/>
        <v>0</v>
      </c>
      <c r="H29" s="140">
        <f t="shared" si="2"/>
        <v>0</v>
      </c>
      <c r="I29" s="140">
        <f t="shared" si="2"/>
        <v>0</v>
      </c>
      <c r="J29" s="140">
        <f t="shared" si="2"/>
        <v>0</v>
      </c>
      <c r="K29" s="140">
        <f t="shared" si="2"/>
        <v>0</v>
      </c>
      <c r="L29" s="140">
        <f t="shared" si="2"/>
        <v>0</v>
      </c>
      <c r="M29" s="140">
        <f t="shared" si="2"/>
        <v>0</v>
      </c>
      <c r="N29" s="140">
        <f t="shared" si="2"/>
        <v>0</v>
      </c>
      <c r="O29" s="140">
        <f t="shared" si="2"/>
        <v>0</v>
      </c>
      <c r="P29" s="140">
        <f t="shared" si="2"/>
        <v>0</v>
      </c>
      <c r="Q29" s="123">
        <f>Q19+Q28</f>
        <v>0</v>
      </c>
    </row>
    <row r="30" spans="2:17" x14ac:dyDescent="0.25">
      <c r="C30" s="446" t="s">
        <v>352</v>
      </c>
      <c r="D30" s="447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</row>
    <row r="31" spans="2:17" x14ac:dyDescent="0.25">
      <c r="C31" s="428" t="s">
        <v>350</v>
      </c>
      <c r="D31" s="429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</row>
    <row r="32" spans="2:17" x14ac:dyDescent="0.25">
      <c r="C32" s="158" t="s">
        <v>704</v>
      </c>
      <c r="D32" s="100" t="s">
        <v>664</v>
      </c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3:17" x14ac:dyDescent="0.25">
      <c r="C33" s="158" t="s">
        <v>704</v>
      </c>
      <c r="D33" s="100" t="s">
        <v>665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</row>
    <row r="34" spans="3:17" x14ac:dyDescent="0.25">
      <c r="C34" s="158" t="s">
        <v>704</v>
      </c>
      <c r="D34" s="100" t="s">
        <v>666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</row>
    <row r="35" spans="3:17" x14ac:dyDescent="0.25">
      <c r="C35" s="158" t="s">
        <v>704</v>
      </c>
      <c r="D35" s="100" t="s">
        <v>667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</row>
    <row r="36" spans="3:17" x14ac:dyDescent="0.25">
      <c r="C36" s="158" t="s">
        <v>704</v>
      </c>
      <c r="D36" s="100" t="s">
        <v>668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</row>
    <row r="37" spans="3:17" x14ac:dyDescent="0.25">
      <c r="C37" s="158" t="s">
        <v>704</v>
      </c>
      <c r="D37" s="100" t="s">
        <v>669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</row>
    <row r="38" spans="3:17" x14ac:dyDescent="0.25">
      <c r="C38" s="158" t="s">
        <v>705</v>
      </c>
      <c r="D38" s="100" t="s">
        <v>670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</row>
    <row r="39" spans="3:17" x14ac:dyDescent="0.25">
      <c r="C39" s="158" t="s">
        <v>705</v>
      </c>
      <c r="D39" s="100" t="s">
        <v>671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</row>
    <row r="40" spans="3:17" x14ac:dyDescent="0.25">
      <c r="C40" s="158"/>
      <c r="D40" s="100" t="s">
        <v>672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</row>
    <row r="41" spans="3:17" x14ac:dyDescent="0.25">
      <c r="C41" s="158"/>
      <c r="D41" s="100" t="s">
        <v>673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</row>
    <row r="42" spans="3:17" x14ac:dyDescent="0.25">
      <c r="C42" s="158"/>
      <c r="D42" s="100" t="s">
        <v>674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</row>
    <row r="43" spans="3:17" x14ac:dyDescent="0.25">
      <c r="C43" s="158"/>
      <c r="D43" s="100" t="s">
        <v>675</v>
      </c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</row>
    <row r="44" spans="3:17" x14ac:dyDescent="0.25">
      <c r="C44" s="158"/>
      <c r="D44" s="100" t="s">
        <v>676</v>
      </c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</row>
    <row r="45" spans="3:17" x14ac:dyDescent="0.25">
      <c r="C45" s="158" t="s">
        <v>705</v>
      </c>
      <c r="D45" s="100" t="s">
        <v>677</v>
      </c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</row>
    <row r="46" spans="3:17" x14ac:dyDescent="0.25">
      <c r="C46" s="449" t="s">
        <v>225</v>
      </c>
      <c r="D46" s="450"/>
      <c r="E46" s="140">
        <f>SUM(E32:E45)</f>
        <v>0</v>
      </c>
      <c r="F46" s="140">
        <f t="shared" ref="F46:P46" si="3">SUM(F32:F45)</f>
        <v>0</v>
      </c>
      <c r="G46" s="140">
        <f t="shared" si="3"/>
        <v>0</v>
      </c>
      <c r="H46" s="140">
        <f t="shared" si="3"/>
        <v>0</v>
      </c>
      <c r="I46" s="140">
        <f t="shared" si="3"/>
        <v>0</v>
      </c>
      <c r="J46" s="140">
        <f t="shared" si="3"/>
        <v>0</v>
      </c>
      <c r="K46" s="140">
        <f t="shared" si="3"/>
        <v>0</v>
      </c>
      <c r="L46" s="140">
        <f t="shared" si="3"/>
        <v>0</v>
      </c>
      <c r="M46" s="140">
        <f t="shared" si="3"/>
        <v>0</v>
      </c>
      <c r="N46" s="140">
        <f t="shared" si="3"/>
        <v>0</v>
      </c>
      <c r="O46" s="140">
        <f t="shared" si="3"/>
        <v>0</v>
      </c>
      <c r="P46" s="140">
        <f t="shared" si="3"/>
        <v>0</v>
      </c>
      <c r="Q46" s="123">
        <f>SUM(E46:P46)</f>
        <v>0</v>
      </c>
    </row>
    <row r="47" spans="3:17" x14ac:dyDescent="0.25">
      <c r="C47" s="428" t="s">
        <v>354</v>
      </c>
      <c r="D47" s="429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</row>
    <row r="48" spans="3:17" x14ac:dyDescent="0.25">
      <c r="C48" s="158" t="s">
        <v>706</v>
      </c>
      <c r="D48" s="100" t="s">
        <v>678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</row>
    <row r="49" spans="3:17" x14ac:dyDescent="0.25">
      <c r="C49" s="158" t="s">
        <v>706</v>
      </c>
      <c r="D49" s="100" t="s">
        <v>679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</row>
    <row r="50" spans="3:17" x14ac:dyDescent="0.25">
      <c r="C50" s="158" t="s">
        <v>706</v>
      </c>
      <c r="D50" s="100" t="s">
        <v>680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</row>
    <row r="51" spans="3:17" x14ac:dyDescent="0.25">
      <c r="C51" s="158" t="s">
        <v>706</v>
      </c>
      <c r="D51" s="20" t="s">
        <v>681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</row>
    <row r="52" spans="3:17" x14ac:dyDescent="0.25">
      <c r="C52" s="158" t="s">
        <v>706</v>
      </c>
      <c r="D52" s="20" t="s">
        <v>682</v>
      </c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</row>
    <row r="53" spans="3:17" x14ac:dyDescent="0.25">
      <c r="C53" s="449" t="s">
        <v>225</v>
      </c>
      <c r="D53" s="450"/>
      <c r="E53" s="140">
        <f>SUM(E48:E52)</f>
        <v>0</v>
      </c>
      <c r="F53" s="140">
        <f t="shared" ref="F53:P53" si="4">SUM(F48:F52)</f>
        <v>0</v>
      </c>
      <c r="G53" s="140">
        <f t="shared" si="4"/>
        <v>0</v>
      </c>
      <c r="H53" s="140">
        <f t="shared" si="4"/>
        <v>0</v>
      </c>
      <c r="I53" s="140">
        <f t="shared" si="4"/>
        <v>0</v>
      </c>
      <c r="J53" s="140">
        <f t="shared" si="4"/>
        <v>0</v>
      </c>
      <c r="K53" s="140">
        <f t="shared" si="4"/>
        <v>0</v>
      </c>
      <c r="L53" s="140">
        <f t="shared" si="4"/>
        <v>0</v>
      </c>
      <c r="M53" s="140">
        <f t="shared" si="4"/>
        <v>0</v>
      </c>
      <c r="N53" s="140">
        <f t="shared" si="4"/>
        <v>0</v>
      </c>
      <c r="O53" s="140">
        <f t="shared" si="4"/>
        <v>0</v>
      </c>
      <c r="P53" s="140">
        <f t="shared" si="4"/>
        <v>0</v>
      </c>
      <c r="Q53" s="123">
        <f>SUM(E53:P53)</f>
        <v>0</v>
      </c>
    </row>
    <row r="54" spans="3:17" x14ac:dyDescent="0.25">
      <c r="C54" s="449" t="s">
        <v>353</v>
      </c>
      <c r="D54" s="450"/>
      <c r="E54" s="140">
        <f>E53+E46</f>
        <v>0</v>
      </c>
      <c r="F54" s="140">
        <f t="shared" ref="F54:P54" si="5">F53+F46</f>
        <v>0</v>
      </c>
      <c r="G54" s="140">
        <f t="shared" si="5"/>
        <v>0</v>
      </c>
      <c r="H54" s="140">
        <f t="shared" si="5"/>
        <v>0</v>
      </c>
      <c r="I54" s="140">
        <f t="shared" si="5"/>
        <v>0</v>
      </c>
      <c r="J54" s="140">
        <f t="shared" si="5"/>
        <v>0</v>
      </c>
      <c r="K54" s="140">
        <f t="shared" si="5"/>
        <v>0</v>
      </c>
      <c r="L54" s="140">
        <f t="shared" si="5"/>
        <v>0</v>
      </c>
      <c r="M54" s="140">
        <f t="shared" si="5"/>
        <v>0</v>
      </c>
      <c r="N54" s="140">
        <f t="shared" si="5"/>
        <v>0</v>
      </c>
      <c r="O54" s="140">
        <f t="shared" si="5"/>
        <v>0</v>
      </c>
      <c r="P54" s="140">
        <f t="shared" si="5"/>
        <v>0</v>
      </c>
      <c r="Q54" s="123">
        <f>Q46+Q53</f>
        <v>0</v>
      </c>
    </row>
    <row r="55" spans="3:17" x14ac:dyDescent="0.25">
      <c r="C55" s="446" t="s">
        <v>358</v>
      </c>
      <c r="D55" s="447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</row>
    <row r="56" spans="3:17" x14ac:dyDescent="0.25">
      <c r="C56" s="18"/>
      <c r="D56" s="18" t="s">
        <v>683</v>
      </c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</row>
    <row r="57" spans="3:17" x14ac:dyDescent="0.25">
      <c r="C57" s="18"/>
      <c r="D57" s="18" t="s">
        <v>684</v>
      </c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</row>
    <row r="58" spans="3:17" x14ac:dyDescent="0.25">
      <c r="C58" s="449" t="s">
        <v>355</v>
      </c>
      <c r="D58" s="450"/>
      <c r="E58" s="140">
        <f>SUM(E56:E57)</f>
        <v>0</v>
      </c>
      <c r="F58" s="140">
        <f t="shared" ref="F58:P58" si="6">SUM(F56:F57)</f>
        <v>0</v>
      </c>
      <c r="G58" s="140">
        <f t="shared" si="6"/>
        <v>0</v>
      </c>
      <c r="H58" s="140">
        <f t="shared" si="6"/>
        <v>0</v>
      </c>
      <c r="I58" s="140">
        <f t="shared" si="6"/>
        <v>0</v>
      </c>
      <c r="J58" s="140">
        <f t="shared" si="6"/>
        <v>0</v>
      </c>
      <c r="K58" s="140">
        <f t="shared" si="6"/>
        <v>0</v>
      </c>
      <c r="L58" s="140">
        <f t="shared" si="6"/>
        <v>0</v>
      </c>
      <c r="M58" s="140">
        <f t="shared" si="6"/>
        <v>0</v>
      </c>
      <c r="N58" s="140">
        <f t="shared" si="6"/>
        <v>0</v>
      </c>
      <c r="O58" s="140">
        <f t="shared" si="6"/>
        <v>0</v>
      </c>
      <c r="P58" s="140">
        <f t="shared" si="6"/>
        <v>0</v>
      </c>
      <c r="Q58" s="123">
        <f>SUM(E58:P58)</f>
        <v>0</v>
      </c>
    </row>
    <row r="59" spans="3:17" x14ac:dyDescent="0.25">
      <c r="C59" s="446" t="s">
        <v>357</v>
      </c>
      <c r="D59" s="447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18"/>
    </row>
    <row r="60" spans="3:17" x14ac:dyDescent="0.25">
      <c r="C60" s="95"/>
      <c r="D60" s="100" t="s">
        <v>685</v>
      </c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18"/>
    </row>
    <row r="61" spans="3:17" x14ac:dyDescent="0.25">
      <c r="C61" s="95"/>
      <c r="D61" s="100" t="s">
        <v>686</v>
      </c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18"/>
    </row>
    <row r="62" spans="3:17" x14ac:dyDescent="0.25">
      <c r="C62" s="18"/>
      <c r="D62" s="100" t="s">
        <v>687</v>
      </c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18"/>
    </row>
    <row r="63" spans="3:17" x14ac:dyDescent="0.25">
      <c r="C63" s="18"/>
      <c r="D63" s="18" t="s">
        <v>688</v>
      </c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18"/>
    </row>
    <row r="64" spans="3:17" x14ac:dyDescent="0.25">
      <c r="C64" s="449" t="s">
        <v>356</v>
      </c>
      <c r="D64" s="450"/>
      <c r="E64" s="140">
        <f>SUM(E60:E63)</f>
        <v>0</v>
      </c>
      <c r="F64" s="140">
        <f t="shared" ref="F64:P64" si="7">SUM(F60:F63)</f>
        <v>0</v>
      </c>
      <c r="G64" s="140">
        <f t="shared" si="7"/>
        <v>0</v>
      </c>
      <c r="H64" s="140">
        <f t="shared" si="7"/>
        <v>0</v>
      </c>
      <c r="I64" s="140">
        <f t="shared" si="7"/>
        <v>0</v>
      </c>
      <c r="J64" s="140">
        <f t="shared" si="7"/>
        <v>0</v>
      </c>
      <c r="K64" s="140">
        <f t="shared" si="7"/>
        <v>0</v>
      </c>
      <c r="L64" s="140">
        <f t="shared" si="7"/>
        <v>0</v>
      </c>
      <c r="M64" s="140">
        <f t="shared" si="7"/>
        <v>0</v>
      </c>
      <c r="N64" s="140">
        <f t="shared" si="7"/>
        <v>0</v>
      </c>
      <c r="O64" s="140">
        <f t="shared" si="7"/>
        <v>0</v>
      </c>
      <c r="P64" s="140">
        <f t="shared" si="7"/>
        <v>0</v>
      </c>
      <c r="Q64" s="123">
        <f>SUM(E64:P64)</f>
        <v>0</v>
      </c>
    </row>
    <row r="65" spans="3:17" x14ac:dyDescent="0.25">
      <c r="C65" s="446" t="s">
        <v>361</v>
      </c>
      <c r="D65" s="447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</row>
    <row r="66" spans="3:17" x14ac:dyDescent="0.25">
      <c r="C66" s="95"/>
      <c r="D66" s="100" t="s">
        <v>690</v>
      </c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</row>
    <row r="67" spans="3:17" x14ac:dyDescent="0.25">
      <c r="C67" s="95"/>
      <c r="D67" s="100" t="s">
        <v>691</v>
      </c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</row>
    <row r="68" spans="3:17" x14ac:dyDescent="0.25">
      <c r="C68" s="95"/>
      <c r="D68" s="100" t="s">
        <v>692</v>
      </c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</row>
    <row r="69" spans="3:17" x14ac:dyDescent="0.25">
      <c r="C69" s="95"/>
      <c r="D69" s="100" t="s">
        <v>693</v>
      </c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</row>
    <row r="70" spans="3:17" x14ac:dyDescent="0.25">
      <c r="C70" s="95"/>
      <c r="D70" s="100" t="s">
        <v>694</v>
      </c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</row>
    <row r="71" spans="3:17" x14ac:dyDescent="0.25">
      <c r="C71" s="95"/>
      <c r="D71" s="100" t="s">
        <v>663</v>
      </c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</row>
    <row r="72" spans="3:17" x14ac:dyDescent="0.25">
      <c r="C72" s="158" t="s">
        <v>707</v>
      </c>
      <c r="D72" s="100" t="s">
        <v>695</v>
      </c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</row>
    <row r="73" spans="3:17" x14ac:dyDescent="0.25">
      <c r="C73" s="158" t="s">
        <v>707</v>
      </c>
      <c r="D73" s="100" t="s">
        <v>696</v>
      </c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</row>
    <row r="74" spans="3:17" x14ac:dyDescent="0.25">
      <c r="C74" s="158" t="s">
        <v>707</v>
      </c>
      <c r="D74" s="100" t="s">
        <v>697</v>
      </c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</row>
    <row r="75" spans="3:17" x14ac:dyDescent="0.25">
      <c r="C75" s="158" t="s">
        <v>707</v>
      </c>
      <c r="D75" s="100" t="s">
        <v>698</v>
      </c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</row>
    <row r="76" spans="3:17" x14ac:dyDescent="0.25">
      <c r="C76" s="158" t="s">
        <v>707</v>
      </c>
      <c r="D76" s="100" t="s">
        <v>699</v>
      </c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</row>
    <row r="77" spans="3:17" x14ac:dyDescent="0.25">
      <c r="C77" s="158" t="s">
        <v>707</v>
      </c>
      <c r="D77" s="100" t="s">
        <v>700</v>
      </c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</row>
    <row r="78" spans="3:17" x14ac:dyDescent="0.25">
      <c r="C78" s="158" t="s">
        <v>707</v>
      </c>
      <c r="D78" s="18" t="s">
        <v>701</v>
      </c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</row>
    <row r="79" spans="3:17" x14ac:dyDescent="0.25">
      <c r="C79" s="158" t="s">
        <v>707</v>
      </c>
      <c r="D79" s="18" t="s">
        <v>702</v>
      </c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</row>
    <row r="80" spans="3:17" x14ac:dyDescent="0.25">
      <c r="C80" s="449" t="s">
        <v>359</v>
      </c>
      <c r="D80" s="450"/>
      <c r="E80" s="140">
        <f>SUM(E66:E79)</f>
        <v>0</v>
      </c>
      <c r="F80" s="140">
        <f t="shared" ref="F80:P80" si="8">SUM(F66:F79)</f>
        <v>0</v>
      </c>
      <c r="G80" s="140">
        <f t="shared" si="8"/>
        <v>0</v>
      </c>
      <c r="H80" s="140">
        <f t="shared" si="8"/>
        <v>0</v>
      </c>
      <c r="I80" s="140">
        <f t="shared" si="8"/>
        <v>0</v>
      </c>
      <c r="J80" s="140">
        <f t="shared" si="8"/>
        <v>0</v>
      </c>
      <c r="K80" s="140">
        <f t="shared" si="8"/>
        <v>0</v>
      </c>
      <c r="L80" s="140">
        <f t="shared" si="8"/>
        <v>0</v>
      </c>
      <c r="M80" s="140">
        <f t="shared" si="8"/>
        <v>0</v>
      </c>
      <c r="N80" s="140">
        <f t="shared" si="8"/>
        <v>0</v>
      </c>
      <c r="O80" s="140">
        <f t="shared" si="8"/>
        <v>0</v>
      </c>
      <c r="P80" s="140">
        <f t="shared" si="8"/>
        <v>0</v>
      </c>
      <c r="Q80" s="123">
        <f>SUM(E80:P80)</f>
        <v>0</v>
      </c>
    </row>
    <row r="81" spans="3:17" x14ac:dyDescent="0.25">
      <c r="C81" s="446" t="s">
        <v>360</v>
      </c>
      <c r="D81" s="447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</row>
    <row r="82" spans="3:17" x14ac:dyDescent="0.25">
      <c r="C82" s="18"/>
      <c r="D82" s="159" t="s">
        <v>689</v>
      </c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</row>
    <row r="83" spans="3:17" x14ac:dyDescent="0.25"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</row>
    <row r="84" spans="3:17" x14ac:dyDescent="0.25">
      <c r="C84" s="449" t="s">
        <v>362</v>
      </c>
      <c r="D84" s="450"/>
      <c r="E84" s="140">
        <f>SUM(E82:E83)</f>
        <v>0</v>
      </c>
      <c r="F84" s="140">
        <f t="shared" ref="F84:P84" si="9">SUM(F82:F83)</f>
        <v>0</v>
      </c>
      <c r="G84" s="140">
        <f t="shared" si="9"/>
        <v>0</v>
      </c>
      <c r="H84" s="140">
        <f t="shared" si="9"/>
        <v>0</v>
      </c>
      <c r="I84" s="140">
        <f t="shared" si="9"/>
        <v>0</v>
      </c>
      <c r="J84" s="140">
        <f t="shared" si="9"/>
        <v>0</v>
      </c>
      <c r="K84" s="140">
        <f t="shared" si="9"/>
        <v>0</v>
      </c>
      <c r="L84" s="140">
        <f t="shared" si="9"/>
        <v>0</v>
      </c>
      <c r="M84" s="140">
        <f t="shared" si="9"/>
        <v>0</v>
      </c>
      <c r="N84" s="140">
        <f t="shared" si="9"/>
        <v>0</v>
      </c>
      <c r="O84" s="140">
        <f t="shared" si="9"/>
        <v>0</v>
      </c>
      <c r="P84" s="140">
        <f t="shared" si="9"/>
        <v>0</v>
      </c>
      <c r="Q84" s="123">
        <f>SUM(E84:P84)</f>
        <v>0</v>
      </c>
    </row>
    <row r="85" spans="3:17" x14ac:dyDescent="0.25">
      <c r="C85" s="446" t="s">
        <v>363</v>
      </c>
      <c r="D85" s="447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</row>
    <row r="86" spans="3:17" x14ac:dyDescent="0.25">
      <c r="C86" s="18" t="s">
        <v>365</v>
      </c>
      <c r="D86" s="18" t="s">
        <v>366</v>
      </c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</row>
    <row r="87" spans="3:17" x14ac:dyDescent="0.25">
      <c r="C87" s="18" t="s">
        <v>365</v>
      </c>
      <c r="D87" s="18" t="s">
        <v>367</v>
      </c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</row>
    <row r="88" spans="3:17" x14ac:dyDescent="0.25">
      <c r="C88" s="449" t="s">
        <v>364</v>
      </c>
      <c r="D88" s="450"/>
      <c r="E88" s="140">
        <f>E86-E87</f>
        <v>0</v>
      </c>
      <c r="F88" s="140">
        <f t="shared" ref="F88:P88" si="10">F86-F87</f>
        <v>0</v>
      </c>
      <c r="G88" s="140">
        <f t="shared" si="10"/>
        <v>0</v>
      </c>
      <c r="H88" s="140">
        <f t="shared" si="10"/>
        <v>0</v>
      </c>
      <c r="I88" s="140">
        <f t="shared" si="10"/>
        <v>0</v>
      </c>
      <c r="J88" s="140">
        <f t="shared" si="10"/>
        <v>0</v>
      </c>
      <c r="K88" s="140">
        <f t="shared" si="10"/>
        <v>0</v>
      </c>
      <c r="L88" s="140">
        <f t="shared" si="10"/>
        <v>0</v>
      </c>
      <c r="M88" s="140">
        <f t="shared" si="10"/>
        <v>0</v>
      </c>
      <c r="N88" s="140">
        <f t="shared" si="10"/>
        <v>0</v>
      </c>
      <c r="O88" s="140">
        <f t="shared" si="10"/>
        <v>0</v>
      </c>
      <c r="P88" s="140">
        <f t="shared" si="10"/>
        <v>0</v>
      </c>
      <c r="Q88" s="123">
        <f>Q86-Q87</f>
        <v>0</v>
      </c>
    </row>
    <row r="89" spans="3:17" x14ac:dyDescent="0.25">
      <c r="C89" s="449" t="s">
        <v>261</v>
      </c>
      <c r="D89" s="450"/>
      <c r="E89" s="140">
        <f>E29+E54+E58+E64+E80+E84+E88</f>
        <v>0</v>
      </c>
      <c r="F89" s="140">
        <f t="shared" ref="F89:P89" si="11">F29+F54+F58+F64+F80+F84+F88</f>
        <v>0</v>
      </c>
      <c r="G89" s="140">
        <f t="shared" si="11"/>
        <v>0</v>
      </c>
      <c r="H89" s="140">
        <f t="shared" si="11"/>
        <v>0</v>
      </c>
      <c r="I89" s="140">
        <f t="shared" si="11"/>
        <v>0</v>
      </c>
      <c r="J89" s="140">
        <f t="shared" si="11"/>
        <v>0</v>
      </c>
      <c r="K89" s="140">
        <f t="shared" si="11"/>
        <v>0</v>
      </c>
      <c r="L89" s="140">
        <f t="shared" si="11"/>
        <v>0</v>
      </c>
      <c r="M89" s="140">
        <f t="shared" si="11"/>
        <v>0</v>
      </c>
      <c r="N89" s="140">
        <f t="shared" si="11"/>
        <v>0</v>
      </c>
      <c r="O89" s="140">
        <f t="shared" si="11"/>
        <v>0</v>
      </c>
      <c r="P89" s="140">
        <f t="shared" si="11"/>
        <v>0</v>
      </c>
      <c r="Q89" s="123">
        <f>Q29+Q54+Q58+Q64+Q80+Q84+Q88</f>
        <v>0</v>
      </c>
    </row>
    <row r="91" spans="3:17" x14ac:dyDescent="0.25">
      <c r="D91" s="24"/>
      <c r="E91" s="24"/>
    </row>
    <row r="92" spans="3:17" x14ac:dyDescent="0.25">
      <c r="D92" s="26"/>
      <c r="E92" s="26"/>
    </row>
    <row r="93" spans="3:17" x14ac:dyDescent="0.25">
      <c r="E93" s="26"/>
    </row>
    <row r="94" spans="3:17" x14ac:dyDescent="0.25">
      <c r="E94" s="26"/>
    </row>
  </sheetData>
  <mergeCells count="26">
    <mergeCell ref="C89:D89"/>
    <mergeCell ref="C54:D54"/>
    <mergeCell ref="C55:D55"/>
    <mergeCell ref="C58:D58"/>
    <mergeCell ref="C59:D59"/>
    <mergeCell ref="C64:D64"/>
    <mergeCell ref="C65:D65"/>
    <mergeCell ref="C80:D80"/>
    <mergeCell ref="C81:D81"/>
    <mergeCell ref="C84:D84"/>
    <mergeCell ref="C85:D85"/>
    <mergeCell ref="C88:D88"/>
    <mergeCell ref="C53:D53"/>
    <mergeCell ref="E5:Q5"/>
    <mergeCell ref="C8:D8"/>
    <mergeCell ref="C9:D9"/>
    <mergeCell ref="C19:D19"/>
    <mergeCell ref="C20:D20"/>
    <mergeCell ref="C28:D28"/>
    <mergeCell ref="C5:C7"/>
    <mergeCell ref="D5:D7"/>
    <mergeCell ref="C29:D29"/>
    <mergeCell ref="C30:D30"/>
    <mergeCell ref="C31:D31"/>
    <mergeCell ref="C46:D46"/>
    <mergeCell ref="C47:D47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94"/>
  <sheetViews>
    <sheetView showGridLines="0" topLeftCell="A25" zoomScale="70" zoomScaleNormal="70" workbookViewId="0">
      <selection activeCell="E19" sqref="E19"/>
    </sheetView>
  </sheetViews>
  <sheetFormatPr defaultColWidth="9.109375" defaultRowHeight="13.8" x14ac:dyDescent="0.25"/>
  <cols>
    <col min="1" max="1" width="3.109375" style="4" customWidth="1"/>
    <col min="2" max="2" width="8.33203125" style="4" customWidth="1"/>
    <col min="3" max="3" width="22.33203125" style="4" customWidth="1"/>
    <col min="4" max="4" width="24.88671875" style="4" customWidth="1"/>
    <col min="5" max="5" width="13.6640625" style="4" bestFit="1" customWidth="1"/>
    <col min="6" max="6" width="12.5546875" style="4" bestFit="1" customWidth="1"/>
    <col min="7" max="7" width="13.44140625" style="4" bestFit="1" customWidth="1"/>
    <col min="8" max="8" width="13.6640625" style="4" bestFit="1" customWidth="1"/>
    <col min="9" max="9" width="12.5546875" style="4" bestFit="1" customWidth="1"/>
    <col min="10" max="10" width="14.6640625" style="4" customWidth="1"/>
    <col min="11" max="11" width="12.5546875" style="4" customWidth="1"/>
    <col min="12" max="12" width="11.88671875" style="4" bestFit="1" customWidth="1"/>
    <col min="13" max="13" width="13.88671875" style="4" bestFit="1" customWidth="1"/>
    <col min="14" max="16" width="11.88671875" style="4" bestFit="1" customWidth="1"/>
    <col min="17" max="17" width="11.44140625" style="4" bestFit="1" customWidth="1"/>
    <col min="18" max="18" width="12.44140625" style="4" customWidth="1"/>
    <col min="19" max="19" width="12.6640625" style="4" customWidth="1"/>
    <col min="20" max="16384" width="9.109375" style="4"/>
  </cols>
  <sheetData>
    <row r="2" spans="2:17" x14ac:dyDescent="0.25">
      <c r="J2" s="25" t="s">
        <v>240</v>
      </c>
    </row>
    <row r="3" spans="2:17" x14ac:dyDescent="0.25">
      <c r="J3" s="27" t="s">
        <v>383</v>
      </c>
    </row>
    <row r="4" spans="2:17" x14ac:dyDescent="0.25">
      <c r="C4" s="15"/>
      <c r="Q4" s="27" t="s">
        <v>109</v>
      </c>
    </row>
    <row r="5" spans="2:17" ht="15" customHeight="1" x14ac:dyDescent="0.25">
      <c r="C5" s="431" t="s">
        <v>343</v>
      </c>
      <c r="D5" s="431" t="s">
        <v>344</v>
      </c>
      <c r="E5" s="421" t="s">
        <v>324</v>
      </c>
      <c r="F5" s="421"/>
      <c r="G5" s="421"/>
      <c r="H5" s="421"/>
      <c r="I5" s="421"/>
      <c r="J5" s="421"/>
      <c r="K5" s="421"/>
      <c r="L5" s="421"/>
      <c r="M5" s="421"/>
      <c r="N5" s="421"/>
      <c r="O5" s="421"/>
      <c r="P5" s="421"/>
      <c r="Q5" s="421"/>
    </row>
    <row r="6" spans="2:17" x14ac:dyDescent="0.25">
      <c r="C6" s="433"/>
      <c r="D6" s="433"/>
      <c r="E6" s="14" t="s">
        <v>110</v>
      </c>
      <c r="F6" s="14" t="s">
        <v>111</v>
      </c>
      <c r="G6" s="14" t="s">
        <v>112</v>
      </c>
      <c r="H6" s="14" t="s">
        <v>113</v>
      </c>
      <c r="I6" s="14" t="s">
        <v>114</v>
      </c>
      <c r="J6" s="14" t="s">
        <v>115</v>
      </c>
      <c r="K6" s="14" t="s">
        <v>116</v>
      </c>
      <c r="L6" s="14" t="s">
        <v>117</v>
      </c>
      <c r="M6" s="14" t="s">
        <v>118</v>
      </c>
      <c r="N6" s="14" t="s">
        <v>119</v>
      </c>
      <c r="O6" s="14" t="s">
        <v>120</v>
      </c>
      <c r="P6" s="14" t="s">
        <v>121</v>
      </c>
      <c r="Q6" s="14" t="s">
        <v>108</v>
      </c>
    </row>
    <row r="7" spans="2:17" ht="14.25" customHeight="1" x14ac:dyDescent="0.25">
      <c r="C7" s="435"/>
      <c r="D7" s="435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</row>
    <row r="8" spans="2:17" x14ac:dyDescent="0.25">
      <c r="B8" s="74"/>
      <c r="C8" s="446" t="s">
        <v>348</v>
      </c>
      <c r="D8" s="447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</row>
    <row r="9" spans="2:17" x14ac:dyDescent="0.25">
      <c r="C9" s="428" t="s">
        <v>350</v>
      </c>
      <c r="D9" s="429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2:17" x14ac:dyDescent="0.25">
      <c r="C10" s="158" t="s">
        <v>703</v>
      </c>
      <c r="D10" s="100" t="s">
        <v>648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2:17" x14ac:dyDescent="0.25">
      <c r="C11" s="158" t="s">
        <v>703</v>
      </c>
      <c r="D11" s="100" t="s">
        <v>649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</row>
    <row r="12" spans="2:17" x14ac:dyDescent="0.25">
      <c r="C12" s="158" t="s">
        <v>703</v>
      </c>
      <c r="D12" s="100" t="s">
        <v>650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</row>
    <row r="13" spans="2:17" x14ac:dyDescent="0.25">
      <c r="C13" s="158" t="s">
        <v>703</v>
      </c>
      <c r="D13" s="100" t="s">
        <v>651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</row>
    <row r="14" spans="2:17" x14ac:dyDescent="0.25">
      <c r="C14" s="158" t="s">
        <v>703</v>
      </c>
      <c r="D14" s="100" t="s">
        <v>652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</row>
    <row r="15" spans="2:17" x14ac:dyDescent="0.25">
      <c r="C15" s="158" t="s">
        <v>703</v>
      </c>
      <c r="D15" s="100" t="s">
        <v>653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</row>
    <row r="16" spans="2:17" x14ac:dyDescent="0.25">
      <c r="C16" s="158" t="s">
        <v>703</v>
      </c>
      <c r="D16" s="100" t="s">
        <v>654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</row>
    <row r="17" spans="2:17" ht="14.25" customHeight="1" x14ac:dyDescent="0.25">
      <c r="B17" s="74"/>
      <c r="C17" s="158" t="s">
        <v>703</v>
      </c>
      <c r="D17" s="100" t="s">
        <v>655</v>
      </c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</row>
    <row r="18" spans="2:17" x14ac:dyDescent="0.25">
      <c r="C18" s="158" t="s">
        <v>703</v>
      </c>
      <c r="D18" s="20" t="s">
        <v>656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</row>
    <row r="19" spans="2:17" x14ac:dyDescent="0.25">
      <c r="C19" s="449" t="s">
        <v>225</v>
      </c>
      <c r="D19" s="450"/>
      <c r="E19" s="140">
        <f>SUM(E10:E18)</f>
        <v>0</v>
      </c>
      <c r="F19" s="140">
        <f t="shared" ref="F19:P19" si="0">SUM(F10:F18)</f>
        <v>0</v>
      </c>
      <c r="G19" s="140">
        <f t="shared" si="0"/>
        <v>0</v>
      </c>
      <c r="H19" s="140">
        <f t="shared" si="0"/>
        <v>0</v>
      </c>
      <c r="I19" s="140">
        <f t="shared" si="0"/>
        <v>0</v>
      </c>
      <c r="J19" s="140">
        <f t="shared" si="0"/>
        <v>0</v>
      </c>
      <c r="K19" s="140">
        <f t="shared" si="0"/>
        <v>0</v>
      </c>
      <c r="L19" s="140">
        <f t="shared" si="0"/>
        <v>0</v>
      </c>
      <c r="M19" s="140">
        <f t="shared" si="0"/>
        <v>0</v>
      </c>
      <c r="N19" s="140">
        <f t="shared" si="0"/>
        <v>0</v>
      </c>
      <c r="O19" s="140">
        <f t="shared" si="0"/>
        <v>0</v>
      </c>
      <c r="P19" s="140">
        <f t="shared" si="0"/>
        <v>0</v>
      </c>
      <c r="Q19" s="123">
        <f>SUM(E19:P19)</f>
        <v>0</v>
      </c>
    </row>
    <row r="20" spans="2:17" x14ac:dyDescent="0.25">
      <c r="C20" s="428" t="s">
        <v>351</v>
      </c>
      <c r="D20" s="429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</row>
    <row r="21" spans="2:17" x14ac:dyDescent="0.25">
      <c r="C21" s="158" t="s">
        <v>703</v>
      </c>
      <c r="D21" s="100" t="s">
        <v>657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</row>
    <row r="22" spans="2:17" x14ac:dyDescent="0.25">
      <c r="C22" s="158" t="s">
        <v>703</v>
      </c>
      <c r="D22" s="100" t="s">
        <v>658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</row>
    <row r="23" spans="2:17" x14ac:dyDescent="0.25">
      <c r="C23" s="158" t="s">
        <v>703</v>
      </c>
      <c r="D23" s="100" t="s">
        <v>659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</row>
    <row r="24" spans="2:17" x14ac:dyDescent="0.25">
      <c r="C24" s="158" t="s">
        <v>703</v>
      </c>
      <c r="D24" s="100" t="s">
        <v>660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</row>
    <row r="25" spans="2:17" x14ac:dyDescent="0.25">
      <c r="C25" s="158" t="s">
        <v>703</v>
      </c>
      <c r="D25" s="100" t="s">
        <v>661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</row>
    <row r="26" spans="2:17" x14ac:dyDescent="0.25">
      <c r="C26" s="158" t="s">
        <v>703</v>
      </c>
      <c r="D26" s="20" t="s">
        <v>662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</row>
    <row r="27" spans="2:17" x14ac:dyDescent="0.25">
      <c r="C27" s="158" t="s">
        <v>703</v>
      </c>
      <c r="D27" s="20" t="s">
        <v>663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7" x14ac:dyDescent="0.25">
      <c r="C28" s="449" t="s">
        <v>225</v>
      </c>
      <c r="D28" s="450"/>
      <c r="E28" s="140">
        <f>SUM(E21:E27)</f>
        <v>0</v>
      </c>
      <c r="F28" s="140">
        <f t="shared" ref="F28:P28" si="1">SUM(F21:F27)</f>
        <v>0</v>
      </c>
      <c r="G28" s="140">
        <f t="shared" si="1"/>
        <v>0</v>
      </c>
      <c r="H28" s="140">
        <f t="shared" si="1"/>
        <v>0</v>
      </c>
      <c r="I28" s="140">
        <f t="shared" si="1"/>
        <v>0</v>
      </c>
      <c r="J28" s="140">
        <f t="shared" si="1"/>
        <v>0</v>
      </c>
      <c r="K28" s="140">
        <f t="shared" si="1"/>
        <v>0</v>
      </c>
      <c r="L28" s="140">
        <f t="shared" si="1"/>
        <v>0</v>
      </c>
      <c r="M28" s="140">
        <f t="shared" si="1"/>
        <v>0</v>
      </c>
      <c r="N28" s="140">
        <f t="shared" si="1"/>
        <v>0</v>
      </c>
      <c r="O28" s="140">
        <f t="shared" si="1"/>
        <v>0</v>
      </c>
      <c r="P28" s="140">
        <f t="shared" si="1"/>
        <v>0</v>
      </c>
      <c r="Q28" s="123">
        <f>SUM(E28:P28)</f>
        <v>0</v>
      </c>
    </row>
    <row r="29" spans="2:17" x14ac:dyDescent="0.25">
      <c r="C29" s="449" t="s">
        <v>349</v>
      </c>
      <c r="D29" s="450"/>
      <c r="E29" s="140">
        <f>E28+E19</f>
        <v>0</v>
      </c>
      <c r="F29" s="140">
        <f t="shared" ref="F29:P29" si="2">F28+F19</f>
        <v>0</v>
      </c>
      <c r="G29" s="140">
        <f t="shared" si="2"/>
        <v>0</v>
      </c>
      <c r="H29" s="140">
        <f t="shared" si="2"/>
        <v>0</v>
      </c>
      <c r="I29" s="140">
        <f t="shared" si="2"/>
        <v>0</v>
      </c>
      <c r="J29" s="140">
        <f t="shared" si="2"/>
        <v>0</v>
      </c>
      <c r="K29" s="140">
        <f t="shared" si="2"/>
        <v>0</v>
      </c>
      <c r="L29" s="140">
        <f t="shared" si="2"/>
        <v>0</v>
      </c>
      <c r="M29" s="140">
        <f t="shared" si="2"/>
        <v>0</v>
      </c>
      <c r="N29" s="140">
        <f t="shared" si="2"/>
        <v>0</v>
      </c>
      <c r="O29" s="140">
        <f t="shared" si="2"/>
        <v>0</v>
      </c>
      <c r="P29" s="140">
        <f t="shared" si="2"/>
        <v>0</v>
      </c>
      <c r="Q29" s="123">
        <f>Q19+Q28</f>
        <v>0</v>
      </c>
    </row>
    <row r="30" spans="2:17" x14ac:dyDescent="0.25">
      <c r="C30" s="446" t="s">
        <v>352</v>
      </c>
      <c r="D30" s="447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</row>
    <row r="31" spans="2:17" x14ac:dyDescent="0.25">
      <c r="C31" s="428" t="s">
        <v>350</v>
      </c>
      <c r="D31" s="429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</row>
    <row r="32" spans="2:17" x14ac:dyDescent="0.25">
      <c r="C32" s="158" t="s">
        <v>704</v>
      </c>
      <c r="D32" s="100" t="s">
        <v>664</v>
      </c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3:17" x14ac:dyDescent="0.25">
      <c r="C33" s="158" t="s">
        <v>704</v>
      </c>
      <c r="D33" s="100" t="s">
        <v>665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</row>
    <row r="34" spans="3:17" x14ac:dyDescent="0.25">
      <c r="C34" s="158" t="s">
        <v>704</v>
      </c>
      <c r="D34" s="100" t="s">
        <v>666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</row>
    <row r="35" spans="3:17" x14ac:dyDescent="0.25">
      <c r="C35" s="158" t="s">
        <v>704</v>
      </c>
      <c r="D35" s="100" t="s">
        <v>667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</row>
    <row r="36" spans="3:17" x14ac:dyDescent="0.25">
      <c r="C36" s="158" t="s">
        <v>704</v>
      </c>
      <c r="D36" s="100" t="s">
        <v>668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</row>
    <row r="37" spans="3:17" x14ac:dyDescent="0.25">
      <c r="C37" s="158" t="s">
        <v>704</v>
      </c>
      <c r="D37" s="100" t="s">
        <v>669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</row>
    <row r="38" spans="3:17" x14ac:dyDescent="0.25">
      <c r="C38" s="158" t="s">
        <v>705</v>
      </c>
      <c r="D38" s="100" t="s">
        <v>670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</row>
    <row r="39" spans="3:17" x14ac:dyDescent="0.25">
      <c r="C39" s="158" t="s">
        <v>705</v>
      </c>
      <c r="D39" s="100" t="s">
        <v>671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</row>
    <row r="40" spans="3:17" x14ac:dyDescent="0.25">
      <c r="C40" s="158"/>
      <c r="D40" s="100" t="s">
        <v>672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</row>
    <row r="41" spans="3:17" x14ac:dyDescent="0.25">
      <c r="C41" s="158"/>
      <c r="D41" s="100" t="s">
        <v>673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</row>
    <row r="42" spans="3:17" x14ac:dyDescent="0.25">
      <c r="C42" s="158"/>
      <c r="D42" s="100" t="s">
        <v>674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</row>
    <row r="43" spans="3:17" x14ac:dyDescent="0.25">
      <c r="C43" s="158"/>
      <c r="D43" s="100" t="s">
        <v>675</v>
      </c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</row>
    <row r="44" spans="3:17" x14ac:dyDescent="0.25">
      <c r="C44" s="158"/>
      <c r="D44" s="100" t="s">
        <v>676</v>
      </c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</row>
    <row r="45" spans="3:17" x14ac:dyDescent="0.25">
      <c r="C45" s="158" t="s">
        <v>705</v>
      </c>
      <c r="D45" s="100" t="s">
        <v>677</v>
      </c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</row>
    <row r="46" spans="3:17" x14ac:dyDescent="0.25">
      <c r="C46" s="449" t="s">
        <v>225</v>
      </c>
      <c r="D46" s="450"/>
      <c r="E46" s="140">
        <f>SUM(E32:E45)</f>
        <v>0</v>
      </c>
      <c r="F46" s="140">
        <f t="shared" ref="F46:P46" si="3">SUM(F32:F45)</f>
        <v>0</v>
      </c>
      <c r="G46" s="140">
        <f t="shared" si="3"/>
        <v>0</v>
      </c>
      <c r="H46" s="140">
        <f t="shared" si="3"/>
        <v>0</v>
      </c>
      <c r="I46" s="140">
        <f t="shared" si="3"/>
        <v>0</v>
      </c>
      <c r="J46" s="140">
        <f t="shared" si="3"/>
        <v>0</v>
      </c>
      <c r="K46" s="140">
        <f t="shared" si="3"/>
        <v>0</v>
      </c>
      <c r="L46" s="140">
        <f t="shared" si="3"/>
        <v>0</v>
      </c>
      <c r="M46" s="140">
        <f t="shared" si="3"/>
        <v>0</v>
      </c>
      <c r="N46" s="140">
        <f t="shared" si="3"/>
        <v>0</v>
      </c>
      <c r="O46" s="140">
        <f t="shared" si="3"/>
        <v>0</v>
      </c>
      <c r="P46" s="140">
        <f t="shared" si="3"/>
        <v>0</v>
      </c>
      <c r="Q46" s="123">
        <f>SUM(E46:P46)</f>
        <v>0</v>
      </c>
    </row>
    <row r="47" spans="3:17" x14ac:dyDescent="0.25">
      <c r="C47" s="428" t="s">
        <v>354</v>
      </c>
      <c r="D47" s="429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</row>
    <row r="48" spans="3:17" x14ac:dyDescent="0.25">
      <c r="C48" s="158" t="s">
        <v>706</v>
      </c>
      <c r="D48" s="100" t="s">
        <v>678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</row>
    <row r="49" spans="3:17" x14ac:dyDescent="0.25">
      <c r="C49" s="158" t="s">
        <v>706</v>
      </c>
      <c r="D49" s="100" t="s">
        <v>679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</row>
    <row r="50" spans="3:17" x14ac:dyDescent="0.25">
      <c r="C50" s="158" t="s">
        <v>706</v>
      </c>
      <c r="D50" s="100" t="s">
        <v>680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</row>
    <row r="51" spans="3:17" x14ac:dyDescent="0.25">
      <c r="C51" s="158" t="s">
        <v>706</v>
      </c>
      <c r="D51" s="20" t="s">
        <v>681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</row>
    <row r="52" spans="3:17" x14ac:dyDescent="0.25">
      <c r="C52" s="158" t="s">
        <v>706</v>
      </c>
      <c r="D52" s="20" t="s">
        <v>682</v>
      </c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</row>
    <row r="53" spans="3:17" x14ac:dyDescent="0.25">
      <c r="C53" s="449" t="s">
        <v>225</v>
      </c>
      <c r="D53" s="450"/>
      <c r="E53" s="140">
        <f>SUM(E48:E52)</f>
        <v>0</v>
      </c>
      <c r="F53" s="140">
        <f t="shared" ref="F53:P53" si="4">SUM(F48:F52)</f>
        <v>0</v>
      </c>
      <c r="G53" s="140">
        <f t="shared" si="4"/>
        <v>0</v>
      </c>
      <c r="H53" s="140">
        <f t="shared" si="4"/>
        <v>0</v>
      </c>
      <c r="I53" s="140">
        <f t="shared" si="4"/>
        <v>0</v>
      </c>
      <c r="J53" s="140">
        <f t="shared" si="4"/>
        <v>0</v>
      </c>
      <c r="K53" s="140">
        <f t="shared" si="4"/>
        <v>0</v>
      </c>
      <c r="L53" s="140">
        <f t="shared" si="4"/>
        <v>0</v>
      </c>
      <c r="M53" s="140">
        <f t="shared" si="4"/>
        <v>0</v>
      </c>
      <c r="N53" s="140">
        <f t="shared" si="4"/>
        <v>0</v>
      </c>
      <c r="O53" s="140">
        <f t="shared" si="4"/>
        <v>0</v>
      </c>
      <c r="P53" s="140">
        <f t="shared" si="4"/>
        <v>0</v>
      </c>
      <c r="Q53" s="123">
        <f>SUM(E53:P53)</f>
        <v>0</v>
      </c>
    </row>
    <row r="54" spans="3:17" x14ac:dyDescent="0.25">
      <c r="C54" s="449" t="s">
        <v>353</v>
      </c>
      <c r="D54" s="450"/>
      <c r="E54" s="140">
        <f>E53+E46</f>
        <v>0</v>
      </c>
      <c r="F54" s="140">
        <f t="shared" ref="F54:P54" si="5">F53+F46</f>
        <v>0</v>
      </c>
      <c r="G54" s="140">
        <f t="shared" si="5"/>
        <v>0</v>
      </c>
      <c r="H54" s="140">
        <f t="shared" si="5"/>
        <v>0</v>
      </c>
      <c r="I54" s="140">
        <f t="shared" si="5"/>
        <v>0</v>
      </c>
      <c r="J54" s="140">
        <f t="shared" si="5"/>
        <v>0</v>
      </c>
      <c r="K54" s="140">
        <f t="shared" si="5"/>
        <v>0</v>
      </c>
      <c r="L54" s="140">
        <f t="shared" si="5"/>
        <v>0</v>
      </c>
      <c r="M54" s="140">
        <f t="shared" si="5"/>
        <v>0</v>
      </c>
      <c r="N54" s="140">
        <f t="shared" si="5"/>
        <v>0</v>
      </c>
      <c r="O54" s="140">
        <f t="shared" si="5"/>
        <v>0</v>
      </c>
      <c r="P54" s="140">
        <f t="shared" si="5"/>
        <v>0</v>
      </c>
      <c r="Q54" s="123">
        <f>Q46+Q53</f>
        <v>0</v>
      </c>
    </row>
    <row r="55" spans="3:17" x14ac:dyDescent="0.25">
      <c r="C55" s="446" t="s">
        <v>358</v>
      </c>
      <c r="D55" s="447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</row>
    <row r="56" spans="3:17" x14ac:dyDescent="0.25">
      <c r="C56" s="18"/>
      <c r="D56" s="18" t="s">
        <v>683</v>
      </c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</row>
    <row r="57" spans="3:17" x14ac:dyDescent="0.25">
      <c r="C57" s="18"/>
      <c r="D57" s="18" t="s">
        <v>684</v>
      </c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</row>
    <row r="58" spans="3:17" x14ac:dyDescent="0.25">
      <c r="C58" s="449" t="s">
        <v>355</v>
      </c>
      <c r="D58" s="450"/>
      <c r="E58" s="140">
        <f>SUM(E56:E57)</f>
        <v>0</v>
      </c>
      <c r="F58" s="140">
        <f t="shared" ref="F58:P58" si="6">SUM(F56:F57)</f>
        <v>0</v>
      </c>
      <c r="G58" s="140">
        <f t="shared" si="6"/>
        <v>0</v>
      </c>
      <c r="H58" s="140">
        <f t="shared" si="6"/>
        <v>0</v>
      </c>
      <c r="I58" s="140">
        <f t="shared" si="6"/>
        <v>0</v>
      </c>
      <c r="J58" s="140">
        <f t="shared" si="6"/>
        <v>0</v>
      </c>
      <c r="K58" s="140">
        <f t="shared" si="6"/>
        <v>0</v>
      </c>
      <c r="L58" s="140">
        <f t="shared" si="6"/>
        <v>0</v>
      </c>
      <c r="M58" s="140">
        <f t="shared" si="6"/>
        <v>0</v>
      </c>
      <c r="N58" s="140">
        <f t="shared" si="6"/>
        <v>0</v>
      </c>
      <c r="O58" s="140">
        <f t="shared" si="6"/>
        <v>0</v>
      </c>
      <c r="P58" s="140">
        <f t="shared" si="6"/>
        <v>0</v>
      </c>
      <c r="Q58" s="123">
        <f>SUM(E58:P58)</f>
        <v>0</v>
      </c>
    </row>
    <row r="59" spans="3:17" x14ac:dyDescent="0.25">
      <c r="C59" s="446" t="s">
        <v>357</v>
      </c>
      <c r="D59" s="447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18"/>
    </row>
    <row r="60" spans="3:17" x14ac:dyDescent="0.25">
      <c r="C60" s="95"/>
      <c r="D60" s="100" t="s">
        <v>685</v>
      </c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18"/>
    </row>
    <row r="61" spans="3:17" x14ac:dyDescent="0.25">
      <c r="C61" s="95"/>
      <c r="D61" s="100" t="s">
        <v>686</v>
      </c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18"/>
    </row>
    <row r="62" spans="3:17" x14ac:dyDescent="0.25">
      <c r="C62" s="18"/>
      <c r="D62" s="100" t="s">
        <v>687</v>
      </c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18"/>
    </row>
    <row r="63" spans="3:17" x14ac:dyDescent="0.25">
      <c r="C63" s="18"/>
      <c r="D63" s="18" t="s">
        <v>688</v>
      </c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18"/>
    </row>
    <row r="64" spans="3:17" x14ac:dyDescent="0.25">
      <c r="C64" s="449" t="s">
        <v>356</v>
      </c>
      <c r="D64" s="450"/>
      <c r="E64" s="140">
        <f>SUM(E60:E63)</f>
        <v>0</v>
      </c>
      <c r="F64" s="140">
        <f t="shared" ref="F64:P64" si="7">SUM(F60:F63)</f>
        <v>0</v>
      </c>
      <c r="G64" s="140">
        <f t="shared" si="7"/>
        <v>0</v>
      </c>
      <c r="H64" s="140">
        <f t="shared" si="7"/>
        <v>0</v>
      </c>
      <c r="I64" s="140">
        <f t="shared" si="7"/>
        <v>0</v>
      </c>
      <c r="J64" s="140">
        <f t="shared" si="7"/>
        <v>0</v>
      </c>
      <c r="K64" s="140">
        <f t="shared" si="7"/>
        <v>0</v>
      </c>
      <c r="L64" s="140">
        <f t="shared" si="7"/>
        <v>0</v>
      </c>
      <c r="M64" s="140">
        <f t="shared" si="7"/>
        <v>0</v>
      </c>
      <c r="N64" s="140">
        <f t="shared" si="7"/>
        <v>0</v>
      </c>
      <c r="O64" s="140">
        <f t="shared" si="7"/>
        <v>0</v>
      </c>
      <c r="P64" s="140">
        <f t="shared" si="7"/>
        <v>0</v>
      </c>
      <c r="Q64" s="123">
        <f>SUM(E64:P64)</f>
        <v>0</v>
      </c>
    </row>
    <row r="65" spans="3:17" x14ac:dyDescent="0.25">
      <c r="C65" s="446" t="s">
        <v>361</v>
      </c>
      <c r="D65" s="447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</row>
    <row r="66" spans="3:17" x14ac:dyDescent="0.25">
      <c r="C66" s="95"/>
      <c r="D66" s="100" t="s">
        <v>690</v>
      </c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</row>
    <row r="67" spans="3:17" x14ac:dyDescent="0.25">
      <c r="C67" s="95"/>
      <c r="D67" s="100" t="s">
        <v>691</v>
      </c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</row>
    <row r="68" spans="3:17" x14ac:dyDescent="0.25">
      <c r="C68" s="95"/>
      <c r="D68" s="100" t="s">
        <v>692</v>
      </c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</row>
    <row r="69" spans="3:17" x14ac:dyDescent="0.25">
      <c r="C69" s="95"/>
      <c r="D69" s="100" t="s">
        <v>693</v>
      </c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</row>
    <row r="70" spans="3:17" x14ac:dyDescent="0.25">
      <c r="C70" s="95"/>
      <c r="D70" s="100" t="s">
        <v>694</v>
      </c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</row>
    <row r="71" spans="3:17" x14ac:dyDescent="0.25">
      <c r="C71" s="95"/>
      <c r="D71" s="100" t="s">
        <v>663</v>
      </c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</row>
    <row r="72" spans="3:17" x14ac:dyDescent="0.25">
      <c r="C72" s="158" t="s">
        <v>707</v>
      </c>
      <c r="D72" s="100" t="s">
        <v>695</v>
      </c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</row>
    <row r="73" spans="3:17" x14ac:dyDescent="0.25">
      <c r="C73" s="158" t="s">
        <v>707</v>
      </c>
      <c r="D73" s="100" t="s">
        <v>696</v>
      </c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</row>
    <row r="74" spans="3:17" x14ac:dyDescent="0.25">
      <c r="C74" s="158" t="s">
        <v>707</v>
      </c>
      <c r="D74" s="100" t="s">
        <v>697</v>
      </c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</row>
    <row r="75" spans="3:17" x14ac:dyDescent="0.25">
      <c r="C75" s="158" t="s">
        <v>707</v>
      </c>
      <c r="D75" s="100" t="s">
        <v>698</v>
      </c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</row>
    <row r="76" spans="3:17" x14ac:dyDescent="0.25">
      <c r="C76" s="158" t="s">
        <v>707</v>
      </c>
      <c r="D76" s="100" t="s">
        <v>699</v>
      </c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</row>
    <row r="77" spans="3:17" x14ac:dyDescent="0.25">
      <c r="C77" s="158" t="s">
        <v>707</v>
      </c>
      <c r="D77" s="100" t="s">
        <v>700</v>
      </c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</row>
    <row r="78" spans="3:17" x14ac:dyDescent="0.25">
      <c r="C78" s="158" t="s">
        <v>707</v>
      </c>
      <c r="D78" s="18" t="s">
        <v>701</v>
      </c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</row>
    <row r="79" spans="3:17" x14ac:dyDescent="0.25">
      <c r="C79" s="158" t="s">
        <v>707</v>
      </c>
      <c r="D79" s="18" t="s">
        <v>702</v>
      </c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</row>
    <row r="80" spans="3:17" x14ac:dyDescent="0.25">
      <c r="C80" s="449" t="s">
        <v>359</v>
      </c>
      <c r="D80" s="450"/>
      <c r="E80" s="140">
        <f>SUM(E66:E79)</f>
        <v>0</v>
      </c>
      <c r="F80" s="140">
        <f t="shared" ref="F80:P80" si="8">SUM(F66:F79)</f>
        <v>0</v>
      </c>
      <c r="G80" s="140">
        <f t="shared" si="8"/>
        <v>0</v>
      </c>
      <c r="H80" s="140">
        <f t="shared" si="8"/>
        <v>0</v>
      </c>
      <c r="I80" s="140">
        <f t="shared" si="8"/>
        <v>0</v>
      </c>
      <c r="J80" s="140">
        <f t="shared" si="8"/>
        <v>0</v>
      </c>
      <c r="K80" s="140">
        <f t="shared" si="8"/>
        <v>0</v>
      </c>
      <c r="L80" s="140">
        <f t="shared" si="8"/>
        <v>0</v>
      </c>
      <c r="M80" s="140">
        <f t="shared" si="8"/>
        <v>0</v>
      </c>
      <c r="N80" s="140">
        <f t="shared" si="8"/>
        <v>0</v>
      </c>
      <c r="O80" s="140">
        <f t="shared" si="8"/>
        <v>0</v>
      </c>
      <c r="P80" s="140">
        <f t="shared" si="8"/>
        <v>0</v>
      </c>
      <c r="Q80" s="123">
        <f>SUM(E80:P80)</f>
        <v>0</v>
      </c>
    </row>
    <row r="81" spans="3:17" x14ac:dyDescent="0.25">
      <c r="C81" s="446" t="s">
        <v>360</v>
      </c>
      <c r="D81" s="447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</row>
    <row r="82" spans="3:17" x14ac:dyDescent="0.25">
      <c r="C82" s="18"/>
      <c r="D82" s="159" t="s">
        <v>689</v>
      </c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</row>
    <row r="83" spans="3:17" x14ac:dyDescent="0.25"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</row>
    <row r="84" spans="3:17" x14ac:dyDescent="0.25">
      <c r="C84" s="449" t="s">
        <v>362</v>
      </c>
      <c r="D84" s="450"/>
      <c r="E84" s="140">
        <f>SUM(E82:E83)</f>
        <v>0</v>
      </c>
      <c r="F84" s="140">
        <f t="shared" ref="F84:P84" si="9">SUM(F82:F83)</f>
        <v>0</v>
      </c>
      <c r="G84" s="140">
        <f t="shared" si="9"/>
        <v>0</v>
      </c>
      <c r="H84" s="140">
        <f t="shared" si="9"/>
        <v>0</v>
      </c>
      <c r="I84" s="140">
        <f t="shared" si="9"/>
        <v>0</v>
      </c>
      <c r="J84" s="140">
        <f t="shared" si="9"/>
        <v>0</v>
      </c>
      <c r="K84" s="140">
        <f t="shared" si="9"/>
        <v>0</v>
      </c>
      <c r="L84" s="140">
        <f t="shared" si="9"/>
        <v>0</v>
      </c>
      <c r="M84" s="140">
        <f t="shared" si="9"/>
        <v>0</v>
      </c>
      <c r="N84" s="140">
        <f t="shared" si="9"/>
        <v>0</v>
      </c>
      <c r="O84" s="140">
        <f t="shared" si="9"/>
        <v>0</v>
      </c>
      <c r="P84" s="140">
        <f t="shared" si="9"/>
        <v>0</v>
      </c>
      <c r="Q84" s="123">
        <f>SUM(E84:P84)</f>
        <v>0</v>
      </c>
    </row>
    <row r="85" spans="3:17" x14ac:dyDescent="0.25">
      <c r="C85" s="446" t="s">
        <v>363</v>
      </c>
      <c r="D85" s="447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</row>
    <row r="86" spans="3:17" x14ac:dyDescent="0.25">
      <c r="C86" s="18" t="s">
        <v>365</v>
      </c>
      <c r="D86" s="18" t="s">
        <v>366</v>
      </c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</row>
    <row r="87" spans="3:17" x14ac:dyDescent="0.25">
      <c r="C87" s="18" t="s">
        <v>365</v>
      </c>
      <c r="D87" s="18" t="s">
        <v>367</v>
      </c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</row>
    <row r="88" spans="3:17" x14ac:dyDescent="0.25">
      <c r="C88" s="449" t="s">
        <v>364</v>
      </c>
      <c r="D88" s="450"/>
      <c r="E88" s="140">
        <f>E86-E87</f>
        <v>0</v>
      </c>
      <c r="F88" s="140">
        <f t="shared" ref="F88:P88" si="10">F86-F87</f>
        <v>0</v>
      </c>
      <c r="G88" s="140">
        <f t="shared" si="10"/>
        <v>0</v>
      </c>
      <c r="H88" s="140">
        <f t="shared" si="10"/>
        <v>0</v>
      </c>
      <c r="I88" s="140">
        <f t="shared" si="10"/>
        <v>0</v>
      </c>
      <c r="J88" s="140">
        <f t="shared" si="10"/>
        <v>0</v>
      </c>
      <c r="K88" s="140">
        <f t="shared" si="10"/>
        <v>0</v>
      </c>
      <c r="L88" s="140">
        <f t="shared" si="10"/>
        <v>0</v>
      </c>
      <c r="M88" s="140">
        <f t="shared" si="10"/>
        <v>0</v>
      </c>
      <c r="N88" s="140">
        <f t="shared" si="10"/>
        <v>0</v>
      </c>
      <c r="O88" s="140">
        <f t="shared" si="10"/>
        <v>0</v>
      </c>
      <c r="P88" s="140">
        <f t="shared" si="10"/>
        <v>0</v>
      </c>
      <c r="Q88" s="123">
        <f>Q86-Q87</f>
        <v>0</v>
      </c>
    </row>
    <row r="89" spans="3:17" x14ac:dyDescent="0.25">
      <c r="C89" s="449" t="s">
        <v>261</v>
      </c>
      <c r="D89" s="450"/>
      <c r="E89" s="140">
        <f>E29+E54+E58+E64+E80+E84+E88</f>
        <v>0</v>
      </c>
      <c r="F89" s="140">
        <f t="shared" ref="F89:P89" si="11">F29+F54+F58+F64+F80+F84+F88</f>
        <v>0</v>
      </c>
      <c r="G89" s="140">
        <f t="shared" si="11"/>
        <v>0</v>
      </c>
      <c r="H89" s="140">
        <f t="shared" si="11"/>
        <v>0</v>
      </c>
      <c r="I89" s="140">
        <f t="shared" si="11"/>
        <v>0</v>
      </c>
      <c r="J89" s="140">
        <f t="shared" si="11"/>
        <v>0</v>
      </c>
      <c r="K89" s="140">
        <f t="shared" si="11"/>
        <v>0</v>
      </c>
      <c r="L89" s="140">
        <f t="shared" si="11"/>
        <v>0</v>
      </c>
      <c r="M89" s="140">
        <f t="shared" si="11"/>
        <v>0</v>
      </c>
      <c r="N89" s="140">
        <f t="shared" si="11"/>
        <v>0</v>
      </c>
      <c r="O89" s="140">
        <f t="shared" si="11"/>
        <v>0</v>
      </c>
      <c r="P89" s="140">
        <f t="shared" si="11"/>
        <v>0</v>
      </c>
      <c r="Q89" s="123">
        <f>Q29+Q54+Q58+Q64+Q80+Q84+Q88</f>
        <v>0</v>
      </c>
    </row>
    <row r="91" spans="3:17" x14ac:dyDescent="0.25">
      <c r="D91" s="24"/>
      <c r="E91" s="24"/>
    </row>
    <row r="92" spans="3:17" x14ac:dyDescent="0.25">
      <c r="D92" s="26"/>
      <c r="E92" s="26"/>
    </row>
    <row r="93" spans="3:17" x14ac:dyDescent="0.25">
      <c r="E93" s="26"/>
    </row>
    <row r="94" spans="3:17" x14ac:dyDescent="0.25">
      <c r="E94" s="26"/>
    </row>
  </sheetData>
  <mergeCells count="26">
    <mergeCell ref="C89:D89"/>
    <mergeCell ref="C54:D54"/>
    <mergeCell ref="C55:D55"/>
    <mergeCell ref="C58:D58"/>
    <mergeCell ref="C59:D59"/>
    <mergeCell ref="C64:D64"/>
    <mergeCell ref="C65:D65"/>
    <mergeCell ref="C80:D80"/>
    <mergeCell ref="C81:D81"/>
    <mergeCell ref="C84:D84"/>
    <mergeCell ref="C85:D85"/>
    <mergeCell ref="C88:D88"/>
    <mergeCell ref="C53:D53"/>
    <mergeCell ref="E5:Q5"/>
    <mergeCell ref="C8:D8"/>
    <mergeCell ref="C9:D9"/>
    <mergeCell ref="C19:D19"/>
    <mergeCell ref="C20:D20"/>
    <mergeCell ref="C28:D28"/>
    <mergeCell ref="C5:C7"/>
    <mergeCell ref="D5:D7"/>
    <mergeCell ref="C29:D29"/>
    <mergeCell ref="C30:D30"/>
    <mergeCell ref="C31:D31"/>
    <mergeCell ref="C46:D46"/>
    <mergeCell ref="C47:D47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94"/>
  <sheetViews>
    <sheetView showGridLines="0" topLeftCell="A31" zoomScale="70" zoomScaleNormal="70" workbookViewId="0">
      <selection activeCell="E19" sqref="E19"/>
    </sheetView>
  </sheetViews>
  <sheetFormatPr defaultColWidth="9.109375" defaultRowHeight="13.8" x14ac:dyDescent="0.25"/>
  <cols>
    <col min="1" max="1" width="3.109375" style="4" customWidth="1"/>
    <col min="2" max="2" width="8.33203125" style="4" customWidth="1"/>
    <col min="3" max="3" width="22.33203125" style="4" customWidth="1"/>
    <col min="4" max="4" width="24.88671875" style="4" customWidth="1"/>
    <col min="5" max="5" width="13.6640625" style="4" bestFit="1" customWidth="1"/>
    <col min="6" max="6" width="12.5546875" style="4" bestFit="1" customWidth="1"/>
    <col min="7" max="7" width="13.44140625" style="4" bestFit="1" customWidth="1"/>
    <col min="8" max="8" width="13.6640625" style="4" bestFit="1" customWidth="1"/>
    <col min="9" max="9" width="12.5546875" style="4" bestFit="1" customWidth="1"/>
    <col min="10" max="10" width="14.6640625" style="4" customWidth="1"/>
    <col min="11" max="11" width="12.5546875" style="4" customWidth="1"/>
    <col min="12" max="12" width="11.88671875" style="4" bestFit="1" customWidth="1"/>
    <col min="13" max="13" width="13.88671875" style="4" bestFit="1" customWidth="1"/>
    <col min="14" max="16" width="11.88671875" style="4" bestFit="1" customWidth="1"/>
    <col min="17" max="17" width="11.44140625" style="4" bestFit="1" customWidth="1"/>
    <col min="18" max="18" width="12.44140625" style="4" customWidth="1"/>
    <col min="19" max="19" width="12.6640625" style="4" customWidth="1"/>
    <col min="20" max="16384" width="9.109375" style="4"/>
  </cols>
  <sheetData>
    <row r="2" spans="2:17" x14ac:dyDescent="0.25">
      <c r="J2" s="25" t="s">
        <v>240</v>
      </c>
    </row>
    <row r="3" spans="2:17" x14ac:dyDescent="0.25">
      <c r="J3" s="27" t="s">
        <v>384</v>
      </c>
    </row>
    <row r="4" spans="2:17" x14ac:dyDescent="0.25">
      <c r="C4" s="15"/>
      <c r="Q4" s="27" t="s">
        <v>109</v>
      </c>
    </row>
    <row r="5" spans="2:17" ht="15" customHeight="1" x14ac:dyDescent="0.25">
      <c r="C5" s="431" t="s">
        <v>343</v>
      </c>
      <c r="D5" s="431" t="s">
        <v>344</v>
      </c>
      <c r="E5" s="421" t="s">
        <v>325</v>
      </c>
      <c r="F5" s="421"/>
      <c r="G5" s="421"/>
      <c r="H5" s="421"/>
      <c r="I5" s="421"/>
      <c r="J5" s="421"/>
      <c r="K5" s="421"/>
      <c r="L5" s="421"/>
      <c r="M5" s="421"/>
      <c r="N5" s="421"/>
      <c r="O5" s="421"/>
      <c r="P5" s="421"/>
      <c r="Q5" s="421"/>
    </row>
    <row r="6" spans="2:17" x14ac:dyDescent="0.25">
      <c r="C6" s="433"/>
      <c r="D6" s="433"/>
      <c r="E6" s="14" t="s">
        <v>110</v>
      </c>
      <c r="F6" s="14" t="s">
        <v>111</v>
      </c>
      <c r="G6" s="14" t="s">
        <v>112</v>
      </c>
      <c r="H6" s="14" t="s">
        <v>113</v>
      </c>
      <c r="I6" s="14" t="s">
        <v>114</v>
      </c>
      <c r="J6" s="14" t="s">
        <v>115</v>
      </c>
      <c r="K6" s="14" t="s">
        <v>116</v>
      </c>
      <c r="L6" s="14" t="s">
        <v>117</v>
      </c>
      <c r="M6" s="14" t="s">
        <v>118</v>
      </c>
      <c r="N6" s="14" t="s">
        <v>119</v>
      </c>
      <c r="O6" s="14" t="s">
        <v>120</v>
      </c>
      <c r="P6" s="14" t="s">
        <v>121</v>
      </c>
      <c r="Q6" s="14" t="s">
        <v>108</v>
      </c>
    </row>
    <row r="7" spans="2:17" ht="14.25" customHeight="1" x14ac:dyDescent="0.25">
      <c r="C7" s="435"/>
      <c r="D7" s="435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</row>
    <row r="8" spans="2:17" x14ac:dyDescent="0.25">
      <c r="B8" s="74"/>
      <c r="C8" s="446" t="s">
        <v>348</v>
      </c>
      <c r="D8" s="447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</row>
    <row r="9" spans="2:17" x14ac:dyDescent="0.25">
      <c r="C9" s="428" t="s">
        <v>350</v>
      </c>
      <c r="D9" s="429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2:17" x14ac:dyDescent="0.25">
      <c r="C10" s="158" t="s">
        <v>703</v>
      </c>
      <c r="D10" s="100" t="s">
        <v>648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2:17" x14ac:dyDescent="0.25">
      <c r="C11" s="158" t="s">
        <v>703</v>
      </c>
      <c r="D11" s="100" t="s">
        <v>649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</row>
    <row r="12" spans="2:17" x14ac:dyDescent="0.25">
      <c r="C12" s="158" t="s">
        <v>703</v>
      </c>
      <c r="D12" s="100" t="s">
        <v>650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</row>
    <row r="13" spans="2:17" x14ac:dyDescent="0.25">
      <c r="C13" s="158" t="s">
        <v>703</v>
      </c>
      <c r="D13" s="100" t="s">
        <v>651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</row>
    <row r="14" spans="2:17" x14ac:dyDescent="0.25">
      <c r="C14" s="158" t="s">
        <v>703</v>
      </c>
      <c r="D14" s="100" t="s">
        <v>652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</row>
    <row r="15" spans="2:17" x14ac:dyDescent="0.25">
      <c r="C15" s="158" t="s">
        <v>703</v>
      </c>
      <c r="D15" s="100" t="s">
        <v>653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</row>
    <row r="16" spans="2:17" x14ac:dyDescent="0.25">
      <c r="C16" s="158" t="s">
        <v>703</v>
      </c>
      <c r="D16" s="100" t="s">
        <v>654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</row>
    <row r="17" spans="2:17" ht="14.25" customHeight="1" x14ac:dyDescent="0.25">
      <c r="B17" s="74"/>
      <c r="C17" s="158" t="s">
        <v>703</v>
      </c>
      <c r="D17" s="100" t="s">
        <v>655</v>
      </c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</row>
    <row r="18" spans="2:17" x14ac:dyDescent="0.25">
      <c r="C18" s="158" t="s">
        <v>703</v>
      </c>
      <c r="D18" s="20" t="s">
        <v>656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</row>
    <row r="19" spans="2:17" x14ac:dyDescent="0.25">
      <c r="C19" s="449" t="s">
        <v>225</v>
      </c>
      <c r="D19" s="450"/>
      <c r="E19" s="140">
        <f>SUM(E10:E18)</f>
        <v>0</v>
      </c>
      <c r="F19" s="140">
        <f t="shared" ref="F19:P19" si="0">SUM(F10:F18)</f>
        <v>0</v>
      </c>
      <c r="G19" s="140">
        <f t="shared" si="0"/>
        <v>0</v>
      </c>
      <c r="H19" s="140">
        <f t="shared" si="0"/>
        <v>0</v>
      </c>
      <c r="I19" s="140">
        <f t="shared" si="0"/>
        <v>0</v>
      </c>
      <c r="J19" s="140">
        <f t="shared" si="0"/>
        <v>0</v>
      </c>
      <c r="K19" s="140">
        <f t="shared" si="0"/>
        <v>0</v>
      </c>
      <c r="L19" s="140">
        <f t="shared" si="0"/>
        <v>0</v>
      </c>
      <c r="M19" s="140">
        <f t="shared" si="0"/>
        <v>0</v>
      </c>
      <c r="N19" s="140">
        <f t="shared" si="0"/>
        <v>0</v>
      </c>
      <c r="O19" s="140">
        <f t="shared" si="0"/>
        <v>0</v>
      </c>
      <c r="P19" s="140">
        <f t="shared" si="0"/>
        <v>0</v>
      </c>
      <c r="Q19" s="123">
        <f>SUM(E19:P19)</f>
        <v>0</v>
      </c>
    </row>
    <row r="20" spans="2:17" x14ac:dyDescent="0.25">
      <c r="C20" s="428" t="s">
        <v>351</v>
      </c>
      <c r="D20" s="429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</row>
    <row r="21" spans="2:17" x14ac:dyDescent="0.25">
      <c r="C21" s="158" t="s">
        <v>703</v>
      </c>
      <c r="D21" s="100" t="s">
        <v>657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</row>
    <row r="22" spans="2:17" x14ac:dyDescent="0.25">
      <c r="C22" s="158" t="s">
        <v>703</v>
      </c>
      <c r="D22" s="100" t="s">
        <v>658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</row>
    <row r="23" spans="2:17" x14ac:dyDescent="0.25">
      <c r="C23" s="158" t="s">
        <v>703</v>
      </c>
      <c r="D23" s="100" t="s">
        <v>659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</row>
    <row r="24" spans="2:17" x14ac:dyDescent="0.25">
      <c r="C24" s="158" t="s">
        <v>703</v>
      </c>
      <c r="D24" s="100" t="s">
        <v>660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</row>
    <row r="25" spans="2:17" x14ac:dyDescent="0.25">
      <c r="C25" s="158" t="s">
        <v>703</v>
      </c>
      <c r="D25" s="100" t="s">
        <v>661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</row>
    <row r="26" spans="2:17" x14ac:dyDescent="0.25">
      <c r="C26" s="158" t="s">
        <v>703</v>
      </c>
      <c r="D26" s="20" t="s">
        <v>662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</row>
    <row r="27" spans="2:17" x14ac:dyDescent="0.25">
      <c r="C27" s="158" t="s">
        <v>703</v>
      </c>
      <c r="D27" s="20" t="s">
        <v>663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7" x14ac:dyDescent="0.25">
      <c r="C28" s="449" t="s">
        <v>225</v>
      </c>
      <c r="D28" s="450"/>
      <c r="E28" s="140">
        <f>SUM(E21:E27)</f>
        <v>0</v>
      </c>
      <c r="F28" s="140">
        <f t="shared" ref="F28:P28" si="1">SUM(F21:F27)</f>
        <v>0</v>
      </c>
      <c r="G28" s="140">
        <f t="shared" si="1"/>
        <v>0</v>
      </c>
      <c r="H28" s="140">
        <f t="shared" si="1"/>
        <v>0</v>
      </c>
      <c r="I28" s="140">
        <f t="shared" si="1"/>
        <v>0</v>
      </c>
      <c r="J28" s="140">
        <f t="shared" si="1"/>
        <v>0</v>
      </c>
      <c r="K28" s="140">
        <f t="shared" si="1"/>
        <v>0</v>
      </c>
      <c r="L28" s="140">
        <f t="shared" si="1"/>
        <v>0</v>
      </c>
      <c r="M28" s="140">
        <f t="shared" si="1"/>
        <v>0</v>
      </c>
      <c r="N28" s="140">
        <f t="shared" si="1"/>
        <v>0</v>
      </c>
      <c r="O28" s="140">
        <f t="shared" si="1"/>
        <v>0</v>
      </c>
      <c r="P28" s="140">
        <f t="shared" si="1"/>
        <v>0</v>
      </c>
      <c r="Q28" s="123">
        <f>SUM(E28:P28)</f>
        <v>0</v>
      </c>
    </row>
    <row r="29" spans="2:17" x14ac:dyDescent="0.25">
      <c r="C29" s="449" t="s">
        <v>349</v>
      </c>
      <c r="D29" s="450"/>
      <c r="E29" s="140">
        <f>E28+E19</f>
        <v>0</v>
      </c>
      <c r="F29" s="140">
        <f t="shared" ref="F29:P29" si="2">F28+F19</f>
        <v>0</v>
      </c>
      <c r="G29" s="140">
        <f t="shared" si="2"/>
        <v>0</v>
      </c>
      <c r="H29" s="140">
        <f t="shared" si="2"/>
        <v>0</v>
      </c>
      <c r="I29" s="140">
        <f t="shared" si="2"/>
        <v>0</v>
      </c>
      <c r="J29" s="140">
        <f t="shared" si="2"/>
        <v>0</v>
      </c>
      <c r="K29" s="140">
        <f t="shared" si="2"/>
        <v>0</v>
      </c>
      <c r="L29" s="140">
        <f t="shared" si="2"/>
        <v>0</v>
      </c>
      <c r="M29" s="140">
        <f t="shared" si="2"/>
        <v>0</v>
      </c>
      <c r="N29" s="140">
        <f t="shared" si="2"/>
        <v>0</v>
      </c>
      <c r="O29" s="140">
        <f t="shared" si="2"/>
        <v>0</v>
      </c>
      <c r="P29" s="140">
        <f t="shared" si="2"/>
        <v>0</v>
      </c>
      <c r="Q29" s="123">
        <f>Q19+Q28</f>
        <v>0</v>
      </c>
    </row>
    <row r="30" spans="2:17" x14ac:dyDescent="0.25">
      <c r="C30" s="446" t="s">
        <v>352</v>
      </c>
      <c r="D30" s="447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</row>
    <row r="31" spans="2:17" x14ac:dyDescent="0.25">
      <c r="C31" s="428" t="s">
        <v>350</v>
      </c>
      <c r="D31" s="429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</row>
    <row r="32" spans="2:17" x14ac:dyDescent="0.25">
      <c r="C32" s="158" t="s">
        <v>704</v>
      </c>
      <c r="D32" s="100" t="s">
        <v>664</v>
      </c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3:17" x14ac:dyDescent="0.25">
      <c r="C33" s="158" t="s">
        <v>704</v>
      </c>
      <c r="D33" s="100" t="s">
        <v>665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</row>
    <row r="34" spans="3:17" x14ac:dyDescent="0.25">
      <c r="C34" s="158" t="s">
        <v>704</v>
      </c>
      <c r="D34" s="100" t="s">
        <v>666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</row>
    <row r="35" spans="3:17" x14ac:dyDescent="0.25">
      <c r="C35" s="158" t="s">
        <v>704</v>
      </c>
      <c r="D35" s="100" t="s">
        <v>667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</row>
    <row r="36" spans="3:17" x14ac:dyDescent="0.25">
      <c r="C36" s="158" t="s">
        <v>704</v>
      </c>
      <c r="D36" s="100" t="s">
        <v>668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</row>
    <row r="37" spans="3:17" x14ac:dyDescent="0.25">
      <c r="C37" s="158" t="s">
        <v>704</v>
      </c>
      <c r="D37" s="100" t="s">
        <v>669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</row>
    <row r="38" spans="3:17" x14ac:dyDescent="0.25">
      <c r="C38" s="158" t="s">
        <v>705</v>
      </c>
      <c r="D38" s="100" t="s">
        <v>670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</row>
    <row r="39" spans="3:17" x14ac:dyDescent="0.25">
      <c r="C39" s="158" t="s">
        <v>705</v>
      </c>
      <c r="D39" s="100" t="s">
        <v>671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</row>
    <row r="40" spans="3:17" x14ac:dyDescent="0.25">
      <c r="C40" s="158"/>
      <c r="D40" s="100" t="s">
        <v>672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</row>
    <row r="41" spans="3:17" x14ac:dyDescent="0.25">
      <c r="C41" s="158"/>
      <c r="D41" s="100" t="s">
        <v>673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</row>
    <row r="42" spans="3:17" x14ac:dyDescent="0.25">
      <c r="C42" s="158"/>
      <c r="D42" s="100" t="s">
        <v>674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</row>
    <row r="43" spans="3:17" x14ac:dyDescent="0.25">
      <c r="C43" s="158"/>
      <c r="D43" s="100" t="s">
        <v>675</v>
      </c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</row>
    <row r="44" spans="3:17" x14ac:dyDescent="0.25">
      <c r="C44" s="158"/>
      <c r="D44" s="100" t="s">
        <v>676</v>
      </c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</row>
    <row r="45" spans="3:17" x14ac:dyDescent="0.25">
      <c r="C45" s="158" t="s">
        <v>705</v>
      </c>
      <c r="D45" s="100" t="s">
        <v>677</v>
      </c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</row>
    <row r="46" spans="3:17" x14ac:dyDescent="0.25">
      <c r="C46" s="449" t="s">
        <v>225</v>
      </c>
      <c r="D46" s="450"/>
      <c r="E46" s="140">
        <f>SUM(E32:E45)</f>
        <v>0</v>
      </c>
      <c r="F46" s="140">
        <f t="shared" ref="F46:P46" si="3">SUM(F32:F45)</f>
        <v>0</v>
      </c>
      <c r="G46" s="140">
        <f t="shared" si="3"/>
        <v>0</v>
      </c>
      <c r="H46" s="140">
        <f t="shared" si="3"/>
        <v>0</v>
      </c>
      <c r="I46" s="140">
        <f t="shared" si="3"/>
        <v>0</v>
      </c>
      <c r="J46" s="140">
        <f t="shared" si="3"/>
        <v>0</v>
      </c>
      <c r="K46" s="140">
        <f t="shared" si="3"/>
        <v>0</v>
      </c>
      <c r="L46" s="140">
        <f t="shared" si="3"/>
        <v>0</v>
      </c>
      <c r="M46" s="140">
        <f t="shared" si="3"/>
        <v>0</v>
      </c>
      <c r="N46" s="140">
        <f t="shared" si="3"/>
        <v>0</v>
      </c>
      <c r="O46" s="140">
        <f t="shared" si="3"/>
        <v>0</v>
      </c>
      <c r="P46" s="140">
        <f t="shared" si="3"/>
        <v>0</v>
      </c>
      <c r="Q46" s="123">
        <f>SUM(E46:P46)</f>
        <v>0</v>
      </c>
    </row>
    <row r="47" spans="3:17" x14ac:dyDescent="0.25">
      <c r="C47" s="428" t="s">
        <v>354</v>
      </c>
      <c r="D47" s="429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</row>
    <row r="48" spans="3:17" x14ac:dyDescent="0.25">
      <c r="C48" s="158" t="s">
        <v>706</v>
      </c>
      <c r="D48" s="100" t="s">
        <v>678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</row>
    <row r="49" spans="3:17" x14ac:dyDescent="0.25">
      <c r="C49" s="158" t="s">
        <v>706</v>
      </c>
      <c r="D49" s="100" t="s">
        <v>679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</row>
    <row r="50" spans="3:17" x14ac:dyDescent="0.25">
      <c r="C50" s="158" t="s">
        <v>706</v>
      </c>
      <c r="D50" s="100" t="s">
        <v>680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</row>
    <row r="51" spans="3:17" x14ac:dyDescent="0.25">
      <c r="C51" s="158" t="s">
        <v>706</v>
      </c>
      <c r="D51" s="20" t="s">
        <v>681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</row>
    <row r="52" spans="3:17" x14ac:dyDescent="0.25">
      <c r="C52" s="158" t="s">
        <v>706</v>
      </c>
      <c r="D52" s="20" t="s">
        <v>682</v>
      </c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</row>
    <row r="53" spans="3:17" x14ac:dyDescent="0.25">
      <c r="C53" s="449" t="s">
        <v>225</v>
      </c>
      <c r="D53" s="450"/>
      <c r="E53" s="140">
        <f>SUM(E48:E52)</f>
        <v>0</v>
      </c>
      <c r="F53" s="140">
        <f t="shared" ref="F53:P53" si="4">SUM(F48:F52)</f>
        <v>0</v>
      </c>
      <c r="G53" s="140">
        <f t="shared" si="4"/>
        <v>0</v>
      </c>
      <c r="H53" s="140">
        <f t="shared" si="4"/>
        <v>0</v>
      </c>
      <c r="I53" s="140">
        <f t="shared" si="4"/>
        <v>0</v>
      </c>
      <c r="J53" s="140">
        <f t="shared" si="4"/>
        <v>0</v>
      </c>
      <c r="K53" s="140">
        <f t="shared" si="4"/>
        <v>0</v>
      </c>
      <c r="L53" s="140">
        <f t="shared" si="4"/>
        <v>0</v>
      </c>
      <c r="M53" s="140">
        <f t="shared" si="4"/>
        <v>0</v>
      </c>
      <c r="N53" s="140">
        <f t="shared" si="4"/>
        <v>0</v>
      </c>
      <c r="O53" s="140">
        <f t="shared" si="4"/>
        <v>0</v>
      </c>
      <c r="P53" s="140">
        <f t="shared" si="4"/>
        <v>0</v>
      </c>
      <c r="Q53" s="123">
        <f>SUM(E53:P53)</f>
        <v>0</v>
      </c>
    </row>
    <row r="54" spans="3:17" x14ac:dyDescent="0.25">
      <c r="C54" s="449" t="s">
        <v>353</v>
      </c>
      <c r="D54" s="450"/>
      <c r="E54" s="140">
        <f>E53+E46</f>
        <v>0</v>
      </c>
      <c r="F54" s="140">
        <f t="shared" ref="F54:P54" si="5">F53+F46</f>
        <v>0</v>
      </c>
      <c r="G54" s="140">
        <f t="shared" si="5"/>
        <v>0</v>
      </c>
      <c r="H54" s="140">
        <f t="shared" si="5"/>
        <v>0</v>
      </c>
      <c r="I54" s="140">
        <f t="shared" si="5"/>
        <v>0</v>
      </c>
      <c r="J54" s="140">
        <f t="shared" si="5"/>
        <v>0</v>
      </c>
      <c r="K54" s="140">
        <f t="shared" si="5"/>
        <v>0</v>
      </c>
      <c r="L54" s="140">
        <f t="shared" si="5"/>
        <v>0</v>
      </c>
      <c r="M54" s="140">
        <f t="shared" si="5"/>
        <v>0</v>
      </c>
      <c r="N54" s="140">
        <f t="shared" si="5"/>
        <v>0</v>
      </c>
      <c r="O54" s="140">
        <f t="shared" si="5"/>
        <v>0</v>
      </c>
      <c r="P54" s="140">
        <f t="shared" si="5"/>
        <v>0</v>
      </c>
      <c r="Q54" s="123">
        <f>Q46+Q53</f>
        <v>0</v>
      </c>
    </row>
    <row r="55" spans="3:17" x14ac:dyDescent="0.25">
      <c r="C55" s="446" t="s">
        <v>358</v>
      </c>
      <c r="D55" s="447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</row>
    <row r="56" spans="3:17" x14ac:dyDescent="0.25">
      <c r="C56" s="18"/>
      <c r="D56" s="18" t="s">
        <v>683</v>
      </c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</row>
    <row r="57" spans="3:17" x14ac:dyDescent="0.25">
      <c r="C57" s="18"/>
      <c r="D57" s="18" t="s">
        <v>684</v>
      </c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</row>
    <row r="58" spans="3:17" x14ac:dyDescent="0.25">
      <c r="C58" s="449" t="s">
        <v>355</v>
      </c>
      <c r="D58" s="450"/>
      <c r="E58" s="140">
        <f>SUM(E56:E57)</f>
        <v>0</v>
      </c>
      <c r="F58" s="140">
        <f t="shared" ref="F58:P58" si="6">SUM(F56:F57)</f>
        <v>0</v>
      </c>
      <c r="G58" s="140">
        <f t="shared" si="6"/>
        <v>0</v>
      </c>
      <c r="H58" s="140">
        <f t="shared" si="6"/>
        <v>0</v>
      </c>
      <c r="I58" s="140">
        <f t="shared" si="6"/>
        <v>0</v>
      </c>
      <c r="J58" s="140">
        <f t="shared" si="6"/>
        <v>0</v>
      </c>
      <c r="K58" s="140">
        <f t="shared" si="6"/>
        <v>0</v>
      </c>
      <c r="L58" s="140">
        <f t="shared" si="6"/>
        <v>0</v>
      </c>
      <c r="M58" s="140">
        <f t="shared" si="6"/>
        <v>0</v>
      </c>
      <c r="N58" s="140">
        <f t="shared" si="6"/>
        <v>0</v>
      </c>
      <c r="O58" s="140">
        <f t="shared" si="6"/>
        <v>0</v>
      </c>
      <c r="P58" s="140">
        <f t="shared" si="6"/>
        <v>0</v>
      </c>
      <c r="Q58" s="123">
        <f>SUM(E58:P58)</f>
        <v>0</v>
      </c>
    </row>
    <row r="59" spans="3:17" x14ac:dyDescent="0.25">
      <c r="C59" s="446" t="s">
        <v>357</v>
      </c>
      <c r="D59" s="447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18"/>
    </row>
    <row r="60" spans="3:17" x14ac:dyDescent="0.25">
      <c r="C60" s="95"/>
      <c r="D60" s="100" t="s">
        <v>685</v>
      </c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18"/>
    </row>
    <row r="61" spans="3:17" x14ac:dyDescent="0.25">
      <c r="C61" s="95"/>
      <c r="D61" s="100" t="s">
        <v>686</v>
      </c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18"/>
    </row>
    <row r="62" spans="3:17" x14ac:dyDescent="0.25">
      <c r="C62" s="18"/>
      <c r="D62" s="100" t="s">
        <v>687</v>
      </c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18"/>
    </row>
    <row r="63" spans="3:17" x14ac:dyDescent="0.25">
      <c r="C63" s="18"/>
      <c r="D63" s="18" t="s">
        <v>688</v>
      </c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18"/>
    </row>
    <row r="64" spans="3:17" x14ac:dyDescent="0.25">
      <c r="C64" s="449" t="s">
        <v>356</v>
      </c>
      <c r="D64" s="450"/>
      <c r="E64" s="140">
        <f>SUM(E60:E63)</f>
        <v>0</v>
      </c>
      <c r="F64" s="140">
        <f t="shared" ref="F64:P64" si="7">SUM(F60:F63)</f>
        <v>0</v>
      </c>
      <c r="G64" s="140">
        <f t="shared" si="7"/>
        <v>0</v>
      </c>
      <c r="H64" s="140">
        <f t="shared" si="7"/>
        <v>0</v>
      </c>
      <c r="I64" s="140">
        <f t="shared" si="7"/>
        <v>0</v>
      </c>
      <c r="J64" s="140">
        <f t="shared" si="7"/>
        <v>0</v>
      </c>
      <c r="K64" s="140">
        <f t="shared" si="7"/>
        <v>0</v>
      </c>
      <c r="L64" s="140">
        <f t="shared" si="7"/>
        <v>0</v>
      </c>
      <c r="M64" s="140">
        <f t="shared" si="7"/>
        <v>0</v>
      </c>
      <c r="N64" s="140">
        <f t="shared" si="7"/>
        <v>0</v>
      </c>
      <c r="O64" s="140">
        <f t="shared" si="7"/>
        <v>0</v>
      </c>
      <c r="P64" s="140">
        <f t="shared" si="7"/>
        <v>0</v>
      </c>
      <c r="Q64" s="123">
        <f>SUM(E64:P64)</f>
        <v>0</v>
      </c>
    </row>
    <row r="65" spans="3:17" x14ac:dyDescent="0.25">
      <c r="C65" s="446" t="s">
        <v>361</v>
      </c>
      <c r="D65" s="447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</row>
    <row r="66" spans="3:17" x14ac:dyDescent="0.25">
      <c r="C66" s="95"/>
      <c r="D66" s="100" t="s">
        <v>690</v>
      </c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</row>
    <row r="67" spans="3:17" x14ac:dyDescent="0.25">
      <c r="C67" s="95"/>
      <c r="D67" s="100" t="s">
        <v>691</v>
      </c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</row>
    <row r="68" spans="3:17" x14ac:dyDescent="0.25">
      <c r="C68" s="95"/>
      <c r="D68" s="100" t="s">
        <v>692</v>
      </c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</row>
    <row r="69" spans="3:17" x14ac:dyDescent="0.25">
      <c r="C69" s="95"/>
      <c r="D69" s="100" t="s">
        <v>693</v>
      </c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</row>
    <row r="70" spans="3:17" x14ac:dyDescent="0.25">
      <c r="C70" s="95"/>
      <c r="D70" s="100" t="s">
        <v>694</v>
      </c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</row>
    <row r="71" spans="3:17" x14ac:dyDescent="0.25">
      <c r="C71" s="95"/>
      <c r="D71" s="100" t="s">
        <v>663</v>
      </c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</row>
    <row r="72" spans="3:17" x14ac:dyDescent="0.25">
      <c r="C72" s="158" t="s">
        <v>707</v>
      </c>
      <c r="D72" s="100" t="s">
        <v>695</v>
      </c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</row>
    <row r="73" spans="3:17" x14ac:dyDescent="0.25">
      <c r="C73" s="158" t="s">
        <v>707</v>
      </c>
      <c r="D73" s="100" t="s">
        <v>696</v>
      </c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</row>
    <row r="74" spans="3:17" x14ac:dyDescent="0.25">
      <c r="C74" s="158" t="s">
        <v>707</v>
      </c>
      <c r="D74" s="100" t="s">
        <v>697</v>
      </c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</row>
    <row r="75" spans="3:17" x14ac:dyDescent="0.25">
      <c r="C75" s="158" t="s">
        <v>707</v>
      </c>
      <c r="D75" s="100" t="s">
        <v>698</v>
      </c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</row>
    <row r="76" spans="3:17" x14ac:dyDescent="0.25">
      <c r="C76" s="158" t="s">
        <v>707</v>
      </c>
      <c r="D76" s="100" t="s">
        <v>699</v>
      </c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</row>
    <row r="77" spans="3:17" x14ac:dyDescent="0.25">
      <c r="C77" s="158" t="s">
        <v>707</v>
      </c>
      <c r="D77" s="100" t="s">
        <v>700</v>
      </c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</row>
    <row r="78" spans="3:17" x14ac:dyDescent="0.25">
      <c r="C78" s="158" t="s">
        <v>707</v>
      </c>
      <c r="D78" s="18" t="s">
        <v>701</v>
      </c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</row>
    <row r="79" spans="3:17" x14ac:dyDescent="0.25">
      <c r="C79" s="158" t="s">
        <v>707</v>
      </c>
      <c r="D79" s="18" t="s">
        <v>702</v>
      </c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</row>
    <row r="80" spans="3:17" x14ac:dyDescent="0.25">
      <c r="C80" s="449" t="s">
        <v>359</v>
      </c>
      <c r="D80" s="450"/>
      <c r="E80" s="140">
        <f>SUM(E66:E79)</f>
        <v>0</v>
      </c>
      <c r="F80" s="140">
        <f t="shared" ref="F80:P80" si="8">SUM(F66:F79)</f>
        <v>0</v>
      </c>
      <c r="G80" s="140">
        <f t="shared" si="8"/>
        <v>0</v>
      </c>
      <c r="H80" s="140">
        <f t="shared" si="8"/>
        <v>0</v>
      </c>
      <c r="I80" s="140">
        <f t="shared" si="8"/>
        <v>0</v>
      </c>
      <c r="J80" s="140">
        <f t="shared" si="8"/>
        <v>0</v>
      </c>
      <c r="K80" s="140">
        <f t="shared" si="8"/>
        <v>0</v>
      </c>
      <c r="L80" s="140">
        <f t="shared" si="8"/>
        <v>0</v>
      </c>
      <c r="M80" s="140">
        <f t="shared" si="8"/>
        <v>0</v>
      </c>
      <c r="N80" s="140">
        <f t="shared" si="8"/>
        <v>0</v>
      </c>
      <c r="O80" s="140">
        <f t="shared" si="8"/>
        <v>0</v>
      </c>
      <c r="P80" s="140">
        <f t="shared" si="8"/>
        <v>0</v>
      </c>
      <c r="Q80" s="123">
        <f>SUM(E80:P80)</f>
        <v>0</v>
      </c>
    </row>
    <row r="81" spans="3:17" x14ac:dyDescent="0.25">
      <c r="C81" s="446" t="s">
        <v>360</v>
      </c>
      <c r="D81" s="447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</row>
    <row r="82" spans="3:17" x14ac:dyDescent="0.25">
      <c r="C82" s="18"/>
      <c r="D82" s="159" t="s">
        <v>689</v>
      </c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</row>
    <row r="83" spans="3:17" x14ac:dyDescent="0.25"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</row>
    <row r="84" spans="3:17" x14ac:dyDescent="0.25">
      <c r="C84" s="449" t="s">
        <v>362</v>
      </c>
      <c r="D84" s="450"/>
      <c r="E84" s="140">
        <f>SUM(E82:E83)</f>
        <v>0</v>
      </c>
      <c r="F84" s="140">
        <f t="shared" ref="F84:P84" si="9">SUM(F82:F83)</f>
        <v>0</v>
      </c>
      <c r="G84" s="140">
        <f t="shared" si="9"/>
        <v>0</v>
      </c>
      <c r="H84" s="140">
        <f t="shared" si="9"/>
        <v>0</v>
      </c>
      <c r="I84" s="140">
        <f t="shared" si="9"/>
        <v>0</v>
      </c>
      <c r="J84" s="140">
        <f t="shared" si="9"/>
        <v>0</v>
      </c>
      <c r="K84" s="140">
        <f t="shared" si="9"/>
        <v>0</v>
      </c>
      <c r="L84" s="140">
        <f t="shared" si="9"/>
        <v>0</v>
      </c>
      <c r="M84" s="140">
        <f t="shared" si="9"/>
        <v>0</v>
      </c>
      <c r="N84" s="140">
        <f t="shared" si="9"/>
        <v>0</v>
      </c>
      <c r="O84" s="140">
        <f t="shared" si="9"/>
        <v>0</v>
      </c>
      <c r="P84" s="140">
        <f t="shared" si="9"/>
        <v>0</v>
      </c>
      <c r="Q84" s="123">
        <f>SUM(E84:P84)</f>
        <v>0</v>
      </c>
    </row>
    <row r="85" spans="3:17" x14ac:dyDescent="0.25">
      <c r="C85" s="446" t="s">
        <v>363</v>
      </c>
      <c r="D85" s="447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</row>
    <row r="86" spans="3:17" x14ac:dyDescent="0.25">
      <c r="C86" s="18" t="s">
        <v>365</v>
      </c>
      <c r="D86" s="18" t="s">
        <v>366</v>
      </c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</row>
    <row r="87" spans="3:17" x14ac:dyDescent="0.25">
      <c r="C87" s="18" t="s">
        <v>365</v>
      </c>
      <c r="D87" s="18" t="s">
        <v>367</v>
      </c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</row>
    <row r="88" spans="3:17" x14ac:dyDescent="0.25">
      <c r="C88" s="449" t="s">
        <v>364</v>
      </c>
      <c r="D88" s="450"/>
      <c r="E88" s="140">
        <f>E86-E87</f>
        <v>0</v>
      </c>
      <c r="F88" s="140">
        <f t="shared" ref="F88:P88" si="10">F86-F87</f>
        <v>0</v>
      </c>
      <c r="G88" s="140">
        <f t="shared" si="10"/>
        <v>0</v>
      </c>
      <c r="H88" s="140">
        <f t="shared" si="10"/>
        <v>0</v>
      </c>
      <c r="I88" s="140">
        <f t="shared" si="10"/>
        <v>0</v>
      </c>
      <c r="J88" s="140">
        <f t="shared" si="10"/>
        <v>0</v>
      </c>
      <c r="K88" s="140">
        <f t="shared" si="10"/>
        <v>0</v>
      </c>
      <c r="L88" s="140">
        <f t="shared" si="10"/>
        <v>0</v>
      </c>
      <c r="M88" s="140">
        <f t="shared" si="10"/>
        <v>0</v>
      </c>
      <c r="N88" s="140">
        <f t="shared" si="10"/>
        <v>0</v>
      </c>
      <c r="O88" s="140">
        <f t="shared" si="10"/>
        <v>0</v>
      </c>
      <c r="P88" s="140">
        <f t="shared" si="10"/>
        <v>0</v>
      </c>
      <c r="Q88" s="123">
        <f>Q86-Q87</f>
        <v>0</v>
      </c>
    </row>
    <row r="89" spans="3:17" x14ac:dyDescent="0.25">
      <c r="C89" s="449" t="s">
        <v>261</v>
      </c>
      <c r="D89" s="450"/>
      <c r="E89" s="140">
        <f>E29+E54+E58+E64+E80+E84+E88</f>
        <v>0</v>
      </c>
      <c r="F89" s="140">
        <f t="shared" ref="F89:P89" si="11">F29+F54+F58+F64+F80+F84+F88</f>
        <v>0</v>
      </c>
      <c r="G89" s="140">
        <f t="shared" si="11"/>
        <v>0</v>
      </c>
      <c r="H89" s="140">
        <f t="shared" si="11"/>
        <v>0</v>
      </c>
      <c r="I89" s="140">
        <f t="shared" si="11"/>
        <v>0</v>
      </c>
      <c r="J89" s="140">
        <f t="shared" si="11"/>
        <v>0</v>
      </c>
      <c r="K89" s="140">
        <f t="shared" si="11"/>
        <v>0</v>
      </c>
      <c r="L89" s="140">
        <f t="shared" si="11"/>
        <v>0</v>
      </c>
      <c r="M89" s="140">
        <f t="shared" si="11"/>
        <v>0</v>
      </c>
      <c r="N89" s="140">
        <f t="shared" si="11"/>
        <v>0</v>
      </c>
      <c r="O89" s="140">
        <f t="shared" si="11"/>
        <v>0</v>
      </c>
      <c r="P89" s="140">
        <f t="shared" si="11"/>
        <v>0</v>
      </c>
      <c r="Q89" s="123">
        <f>Q29+Q54+Q58+Q64+Q80+Q84+Q88</f>
        <v>0</v>
      </c>
    </row>
    <row r="91" spans="3:17" x14ac:dyDescent="0.25">
      <c r="D91" s="24"/>
      <c r="E91" s="24"/>
    </row>
    <row r="92" spans="3:17" x14ac:dyDescent="0.25">
      <c r="D92" s="26"/>
      <c r="E92" s="26"/>
    </row>
    <row r="93" spans="3:17" x14ac:dyDescent="0.25">
      <c r="E93" s="26"/>
    </row>
    <row r="94" spans="3:17" x14ac:dyDescent="0.25">
      <c r="E94" s="26"/>
    </row>
  </sheetData>
  <mergeCells count="26">
    <mergeCell ref="C89:D89"/>
    <mergeCell ref="C54:D54"/>
    <mergeCell ref="C55:D55"/>
    <mergeCell ref="C58:D58"/>
    <mergeCell ref="C59:D59"/>
    <mergeCell ref="C64:D64"/>
    <mergeCell ref="C65:D65"/>
    <mergeCell ref="C80:D80"/>
    <mergeCell ref="C81:D81"/>
    <mergeCell ref="C84:D84"/>
    <mergeCell ref="C85:D85"/>
    <mergeCell ref="C88:D88"/>
    <mergeCell ref="C53:D53"/>
    <mergeCell ref="E5:Q5"/>
    <mergeCell ref="C8:D8"/>
    <mergeCell ref="C9:D9"/>
    <mergeCell ref="C19:D19"/>
    <mergeCell ref="C20:D20"/>
    <mergeCell ref="C28:D28"/>
    <mergeCell ref="C5:C7"/>
    <mergeCell ref="D5:D7"/>
    <mergeCell ref="C29:D29"/>
    <mergeCell ref="C30:D30"/>
    <mergeCell ref="C31:D31"/>
    <mergeCell ref="C46:D46"/>
    <mergeCell ref="C47:D47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94"/>
  <sheetViews>
    <sheetView showGridLines="0" topLeftCell="A4" zoomScale="70" zoomScaleNormal="70" workbookViewId="0">
      <selection activeCell="E19" sqref="E19"/>
    </sheetView>
  </sheetViews>
  <sheetFormatPr defaultColWidth="9.109375" defaultRowHeight="13.8" x14ac:dyDescent="0.25"/>
  <cols>
    <col min="1" max="1" width="3.109375" style="4" customWidth="1"/>
    <col min="2" max="2" width="8.33203125" style="4" customWidth="1"/>
    <col min="3" max="3" width="22.33203125" style="4" customWidth="1"/>
    <col min="4" max="4" width="24.88671875" style="4" customWidth="1"/>
    <col min="5" max="5" width="13.6640625" style="4" bestFit="1" customWidth="1"/>
    <col min="6" max="6" width="12.5546875" style="4" bestFit="1" customWidth="1"/>
    <col min="7" max="7" width="13.44140625" style="4" bestFit="1" customWidth="1"/>
    <col min="8" max="8" width="13.6640625" style="4" bestFit="1" customWidth="1"/>
    <col min="9" max="9" width="12.5546875" style="4" bestFit="1" customWidth="1"/>
    <col min="10" max="10" width="14.6640625" style="4" customWidth="1"/>
    <col min="11" max="11" width="12.5546875" style="4" customWidth="1"/>
    <col min="12" max="12" width="11.88671875" style="4" bestFit="1" customWidth="1"/>
    <col min="13" max="13" width="13.88671875" style="4" bestFit="1" customWidth="1"/>
    <col min="14" max="16" width="11.88671875" style="4" bestFit="1" customWidth="1"/>
    <col min="17" max="17" width="11.44140625" style="4" bestFit="1" customWidth="1"/>
    <col min="18" max="18" width="12.44140625" style="4" customWidth="1"/>
    <col min="19" max="19" width="12.6640625" style="4" customWidth="1"/>
    <col min="20" max="16384" width="9.109375" style="4"/>
  </cols>
  <sheetData>
    <row r="2" spans="2:17" x14ac:dyDescent="0.25">
      <c r="J2" s="25" t="s">
        <v>240</v>
      </c>
    </row>
    <row r="3" spans="2:17" x14ac:dyDescent="0.25">
      <c r="J3" s="27" t="s">
        <v>385</v>
      </c>
    </row>
    <row r="4" spans="2:17" x14ac:dyDescent="0.25">
      <c r="C4" s="15"/>
      <c r="Q4" s="27" t="s">
        <v>109</v>
      </c>
    </row>
    <row r="5" spans="2:17" ht="15" customHeight="1" x14ac:dyDescent="0.25">
      <c r="C5" s="431" t="s">
        <v>343</v>
      </c>
      <c r="D5" s="431" t="s">
        <v>344</v>
      </c>
      <c r="E5" s="421" t="s">
        <v>326</v>
      </c>
      <c r="F5" s="421"/>
      <c r="G5" s="421"/>
      <c r="H5" s="421"/>
      <c r="I5" s="421"/>
      <c r="J5" s="421"/>
      <c r="K5" s="421"/>
      <c r="L5" s="421"/>
      <c r="M5" s="421"/>
      <c r="N5" s="421"/>
      <c r="O5" s="421"/>
      <c r="P5" s="421"/>
      <c r="Q5" s="421"/>
    </row>
    <row r="6" spans="2:17" x14ac:dyDescent="0.25">
      <c r="C6" s="433"/>
      <c r="D6" s="433"/>
      <c r="E6" s="14" t="s">
        <v>110</v>
      </c>
      <c r="F6" s="14" t="s">
        <v>111</v>
      </c>
      <c r="G6" s="14" t="s">
        <v>112</v>
      </c>
      <c r="H6" s="14" t="s">
        <v>113</v>
      </c>
      <c r="I6" s="14" t="s">
        <v>114</v>
      </c>
      <c r="J6" s="14" t="s">
        <v>115</v>
      </c>
      <c r="K6" s="14" t="s">
        <v>116</v>
      </c>
      <c r="L6" s="14" t="s">
        <v>117</v>
      </c>
      <c r="M6" s="14" t="s">
        <v>118</v>
      </c>
      <c r="N6" s="14" t="s">
        <v>119</v>
      </c>
      <c r="O6" s="14" t="s">
        <v>120</v>
      </c>
      <c r="P6" s="14" t="s">
        <v>121</v>
      </c>
      <c r="Q6" s="14" t="s">
        <v>108</v>
      </c>
    </row>
    <row r="7" spans="2:17" ht="14.25" customHeight="1" x14ac:dyDescent="0.25">
      <c r="C7" s="435"/>
      <c r="D7" s="435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</row>
    <row r="8" spans="2:17" x14ac:dyDescent="0.25">
      <c r="B8" s="74"/>
      <c r="C8" s="446" t="s">
        <v>348</v>
      </c>
      <c r="D8" s="447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</row>
    <row r="9" spans="2:17" x14ac:dyDescent="0.25">
      <c r="C9" s="428" t="s">
        <v>350</v>
      </c>
      <c r="D9" s="429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2:17" x14ac:dyDescent="0.25">
      <c r="C10" s="158" t="s">
        <v>703</v>
      </c>
      <c r="D10" s="100" t="s">
        <v>648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2:17" x14ac:dyDescent="0.25">
      <c r="C11" s="158" t="s">
        <v>703</v>
      </c>
      <c r="D11" s="100" t="s">
        <v>649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</row>
    <row r="12" spans="2:17" x14ac:dyDescent="0.25">
      <c r="C12" s="158" t="s">
        <v>703</v>
      </c>
      <c r="D12" s="100" t="s">
        <v>650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</row>
    <row r="13" spans="2:17" x14ac:dyDescent="0.25">
      <c r="C13" s="158" t="s">
        <v>703</v>
      </c>
      <c r="D13" s="100" t="s">
        <v>651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</row>
    <row r="14" spans="2:17" x14ac:dyDescent="0.25">
      <c r="C14" s="158" t="s">
        <v>703</v>
      </c>
      <c r="D14" s="100" t="s">
        <v>652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</row>
    <row r="15" spans="2:17" x14ac:dyDescent="0.25">
      <c r="C15" s="158" t="s">
        <v>703</v>
      </c>
      <c r="D15" s="100" t="s">
        <v>653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</row>
    <row r="16" spans="2:17" x14ac:dyDescent="0.25">
      <c r="C16" s="158" t="s">
        <v>703</v>
      </c>
      <c r="D16" s="100" t="s">
        <v>654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</row>
    <row r="17" spans="2:17" ht="14.25" customHeight="1" x14ac:dyDescent="0.25">
      <c r="B17" s="74"/>
      <c r="C17" s="158" t="s">
        <v>703</v>
      </c>
      <c r="D17" s="100" t="s">
        <v>655</v>
      </c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</row>
    <row r="18" spans="2:17" x14ac:dyDescent="0.25">
      <c r="C18" s="158" t="s">
        <v>703</v>
      </c>
      <c r="D18" s="20" t="s">
        <v>656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</row>
    <row r="19" spans="2:17" x14ac:dyDescent="0.25">
      <c r="C19" s="449" t="s">
        <v>225</v>
      </c>
      <c r="D19" s="450"/>
      <c r="E19" s="140">
        <f>SUM(E10:E18)</f>
        <v>0</v>
      </c>
      <c r="F19" s="140">
        <f t="shared" ref="F19:P19" si="0">SUM(F10:F18)</f>
        <v>0</v>
      </c>
      <c r="G19" s="140">
        <f t="shared" si="0"/>
        <v>0</v>
      </c>
      <c r="H19" s="140">
        <f t="shared" si="0"/>
        <v>0</v>
      </c>
      <c r="I19" s="140">
        <f t="shared" si="0"/>
        <v>0</v>
      </c>
      <c r="J19" s="140">
        <f t="shared" si="0"/>
        <v>0</v>
      </c>
      <c r="K19" s="140">
        <f t="shared" si="0"/>
        <v>0</v>
      </c>
      <c r="L19" s="140">
        <f t="shared" si="0"/>
        <v>0</v>
      </c>
      <c r="M19" s="140">
        <f t="shared" si="0"/>
        <v>0</v>
      </c>
      <c r="N19" s="140">
        <f t="shared" si="0"/>
        <v>0</v>
      </c>
      <c r="O19" s="140">
        <f t="shared" si="0"/>
        <v>0</v>
      </c>
      <c r="P19" s="140">
        <f t="shared" si="0"/>
        <v>0</v>
      </c>
      <c r="Q19" s="123">
        <f>SUM(E19:P19)</f>
        <v>0</v>
      </c>
    </row>
    <row r="20" spans="2:17" x14ac:dyDescent="0.25">
      <c r="C20" s="428" t="s">
        <v>351</v>
      </c>
      <c r="D20" s="429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</row>
    <row r="21" spans="2:17" x14ac:dyDescent="0.25">
      <c r="C21" s="158" t="s">
        <v>703</v>
      </c>
      <c r="D21" s="100" t="s">
        <v>657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</row>
    <row r="22" spans="2:17" x14ac:dyDescent="0.25">
      <c r="C22" s="158" t="s">
        <v>703</v>
      </c>
      <c r="D22" s="100" t="s">
        <v>658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</row>
    <row r="23" spans="2:17" x14ac:dyDescent="0.25">
      <c r="C23" s="158" t="s">
        <v>703</v>
      </c>
      <c r="D23" s="100" t="s">
        <v>659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</row>
    <row r="24" spans="2:17" x14ac:dyDescent="0.25">
      <c r="C24" s="158" t="s">
        <v>703</v>
      </c>
      <c r="D24" s="100" t="s">
        <v>660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</row>
    <row r="25" spans="2:17" x14ac:dyDescent="0.25">
      <c r="C25" s="158" t="s">
        <v>703</v>
      </c>
      <c r="D25" s="100" t="s">
        <v>661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</row>
    <row r="26" spans="2:17" x14ac:dyDescent="0.25">
      <c r="C26" s="158" t="s">
        <v>703</v>
      </c>
      <c r="D26" s="20" t="s">
        <v>662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</row>
    <row r="27" spans="2:17" x14ac:dyDescent="0.25">
      <c r="C27" s="158" t="s">
        <v>703</v>
      </c>
      <c r="D27" s="20" t="s">
        <v>663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7" x14ac:dyDescent="0.25">
      <c r="C28" s="449" t="s">
        <v>225</v>
      </c>
      <c r="D28" s="450"/>
      <c r="E28" s="140">
        <f>SUM(E21:E27)</f>
        <v>0</v>
      </c>
      <c r="F28" s="140">
        <f t="shared" ref="F28:P28" si="1">SUM(F21:F27)</f>
        <v>0</v>
      </c>
      <c r="G28" s="140">
        <f t="shared" si="1"/>
        <v>0</v>
      </c>
      <c r="H28" s="140">
        <f t="shared" si="1"/>
        <v>0</v>
      </c>
      <c r="I28" s="140">
        <f t="shared" si="1"/>
        <v>0</v>
      </c>
      <c r="J28" s="140">
        <f t="shared" si="1"/>
        <v>0</v>
      </c>
      <c r="K28" s="140">
        <f t="shared" si="1"/>
        <v>0</v>
      </c>
      <c r="L28" s="140">
        <f t="shared" si="1"/>
        <v>0</v>
      </c>
      <c r="M28" s="140">
        <f t="shared" si="1"/>
        <v>0</v>
      </c>
      <c r="N28" s="140">
        <f t="shared" si="1"/>
        <v>0</v>
      </c>
      <c r="O28" s="140">
        <f t="shared" si="1"/>
        <v>0</v>
      </c>
      <c r="P28" s="140">
        <f t="shared" si="1"/>
        <v>0</v>
      </c>
      <c r="Q28" s="123">
        <f>SUM(E28:P28)</f>
        <v>0</v>
      </c>
    </row>
    <row r="29" spans="2:17" x14ac:dyDescent="0.25">
      <c r="C29" s="449" t="s">
        <v>349</v>
      </c>
      <c r="D29" s="450"/>
      <c r="E29" s="140">
        <f>E28+E19</f>
        <v>0</v>
      </c>
      <c r="F29" s="140">
        <f t="shared" ref="F29:P29" si="2">F28+F19</f>
        <v>0</v>
      </c>
      <c r="G29" s="140">
        <f t="shared" si="2"/>
        <v>0</v>
      </c>
      <c r="H29" s="140">
        <f t="shared" si="2"/>
        <v>0</v>
      </c>
      <c r="I29" s="140">
        <f t="shared" si="2"/>
        <v>0</v>
      </c>
      <c r="J29" s="140">
        <f t="shared" si="2"/>
        <v>0</v>
      </c>
      <c r="K29" s="140">
        <f t="shared" si="2"/>
        <v>0</v>
      </c>
      <c r="L29" s="140">
        <f t="shared" si="2"/>
        <v>0</v>
      </c>
      <c r="M29" s="140">
        <f t="shared" si="2"/>
        <v>0</v>
      </c>
      <c r="N29" s="140">
        <f t="shared" si="2"/>
        <v>0</v>
      </c>
      <c r="O29" s="140">
        <f t="shared" si="2"/>
        <v>0</v>
      </c>
      <c r="P29" s="140">
        <f t="shared" si="2"/>
        <v>0</v>
      </c>
      <c r="Q29" s="123">
        <f>Q19+Q28</f>
        <v>0</v>
      </c>
    </row>
    <row r="30" spans="2:17" x14ac:dyDescent="0.25">
      <c r="C30" s="446" t="s">
        <v>352</v>
      </c>
      <c r="D30" s="447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</row>
    <row r="31" spans="2:17" x14ac:dyDescent="0.25">
      <c r="C31" s="428" t="s">
        <v>350</v>
      </c>
      <c r="D31" s="429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</row>
    <row r="32" spans="2:17" x14ac:dyDescent="0.25">
      <c r="C32" s="158" t="s">
        <v>704</v>
      </c>
      <c r="D32" s="100" t="s">
        <v>664</v>
      </c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3:17" x14ac:dyDescent="0.25">
      <c r="C33" s="158" t="s">
        <v>704</v>
      </c>
      <c r="D33" s="100" t="s">
        <v>665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</row>
    <row r="34" spans="3:17" x14ac:dyDescent="0.25">
      <c r="C34" s="158" t="s">
        <v>704</v>
      </c>
      <c r="D34" s="100" t="s">
        <v>666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</row>
    <row r="35" spans="3:17" x14ac:dyDescent="0.25">
      <c r="C35" s="158" t="s">
        <v>704</v>
      </c>
      <c r="D35" s="100" t="s">
        <v>667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</row>
    <row r="36" spans="3:17" x14ac:dyDescent="0.25">
      <c r="C36" s="158" t="s">
        <v>704</v>
      </c>
      <c r="D36" s="100" t="s">
        <v>668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</row>
    <row r="37" spans="3:17" x14ac:dyDescent="0.25">
      <c r="C37" s="158" t="s">
        <v>704</v>
      </c>
      <c r="D37" s="100" t="s">
        <v>669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</row>
    <row r="38" spans="3:17" x14ac:dyDescent="0.25">
      <c r="C38" s="158" t="s">
        <v>705</v>
      </c>
      <c r="D38" s="100" t="s">
        <v>670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</row>
    <row r="39" spans="3:17" x14ac:dyDescent="0.25">
      <c r="C39" s="158" t="s">
        <v>705</v>
      </c>
      <c r="D39" s="100" t="s">
        <v>671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</row>
    <row r="40" spans="3:17" x14ac:dyDescent="0.25">
      <c r="C40" s="158"/>
      <c r="D40" s="100" t="s">
        <v>672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</row>
    <row r="41" spans="3:17" x14ac:dyDescent="0.25">
      <c r="C41" s="158"/>
      <c r="D41" s="100" t="s">
        <v>673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</row>
    <row r="42" spans="3:17" x14ac:dyDescent="0.25">
      <c r="C42" s="158"/>
      <c r="D42" s="100" t="s">
        <v>674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</row>
    <row r="43" spans="3:17" x14ac:dyDescent="0.25">
      <c r="C43" s="158"/>
      <c r="D43" s="100" t="s">
        <v>675</v>
      </c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</row>
    <row r="44" spans="3:17" x14ac:dyDescent="0.25">
      <c r="C44" s="158"/>
      <c r="D44" s="100" t="s">
        <v>676</v>
      </c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</row>
    <row r="45" spans="3:17" x14ac:dyDescent="0.25">
      <c r="C45" s="158" t="s">
        <v>705</v>
      </c>
      <c r="D45" s="100" t="s">
        <v>677</v>
      </c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</row>
    <row r="46" spans="3:17" x14ac:dyDescent="0.25">
      <c r="C46" s="449" t="s">
        <v>225</v>
      </c>
      <c r="D46" s="450"/>
      <c r="E46" s="140">
        <f>SUM(E32:E45)</f>
        <v>0</v>
      </c>
      <c r="F46" s="140">
        <f t="shared" ref="F46:P46" si="3">SUM(F32:F45)</f>
        <v>0</v>
      </c>
      <c r="G46" s="140">
        <f t="shared" si="3"/>
        <v>0</v>
      </c>
      <c r="H46" s="140">
        <f t="shared" si="3"/>
        <v>0</v>
      </c>
      <c r="I46" s="140">
        <f t="shared" si="3"/>
        <v>0</v>
      </c>
      <c r="J46" s="140">
        <f t="shared" si="3"/>
        <v>0</v>
      </c>
      <c r="K46" s="140">
        <f t="shared" si="3"/>
        <v>0</v>
      </c>
      <c r="L46" s="140">
        <f t="shared" si="3"/>
        <v>0</v>
      </c>
      <c r="M46" s="140">
        <f t="shared" si="3"/>
        <v>0</v>
      </c>
      <c r="N46" s="140">
        <f t="shared" si="3"/>
        <v>0</v>
      </c>
      <c r="O46" s="140">
        <f t="shared" si="3"/>
        <v>0</v>
      </c>
      <c r="P46" s="140">
        <f t="shared" si="3"/>
        <v>0</v>
      </c>
      <c r="Q46" s="123">
        <f>SUM(E46:P46)</f>
        <v>0</v>
      </c>
    </row>
    <row r="47" spans="3:17" x14ac:dyDescent="0.25">
      <c r="C47" s="428" t="s">
        <v>354</v>
      </c>
      <c r="D47" s="429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</row>
    <row r="48" spans="3:17" x14ac:dyDescent="0.25">
      <c r="C48" s="158" t="s">
        <v>706</v>
      </c>
      <c r="D48" s="100" t="s">
        <v>678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</row>
    <row r="49" spans="3:17" x14ac:dyDescent="0.25">
      <c r="C49" s="158" t="s">
        <v>706</v>
      </c>
      <c r="D49" s="100" t="s">
        <v>679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</row>
    <row r="50" spans="3:17" x14ac:dyDescent="0.25">
      <c r="C50" s="158" t="s">
        <v>706</v>
      </c>
      <c r="D50" s="100" t="s">
        <v>680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</row>
    <row r="51" spans="3:17" x14ac:dyDescent="0.25">
      <c r="C51" s="158" t="s">
        <v>706</v>
      </c>
      <c r="D51" s="20" t="s">
        <v>681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</row>
    <row r="52" spans="3:17" x14ac:dyDescent="0.25">
      <c r="C52" s="158" t="s">
        <v>706</v>
      </c>
      <c r="D52" s="20" t="s">
        <v>682</v>
      </c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</row>
    <row r="53" spans="3:17" x14ac:dyDescent="0.25">
      <c r="C53" s="449" t="s">
        <v>225</v>
      </c>
      <c r="D53" s="450"/>
      <c r="E53" s="140">
        <f>SUM(E48:E52)</f>
        <v>0</v>
      </c>
      <c r="F53" s="140">
        <f t="shared" ref="F53:P53" si="4">SUM(F48:F52)</f>
        <v>0</v>
      </c>
      <c r="G53" s="140">
        <f t="shared" si="4"/>
        <v>0</v>
      </c>
      <c r="H53" s="140">
        <f t="shared" si="4"/>
        <v>0</v>
      </c>
      <c r="I53" s="140">
        <f t="shared" si="4"/>
        <v>0</v>
      </c>
      <c r="J53" s="140">
        <f t="shared" si="4"/>
        <v>0</v>
      </c>
      <c r="K53" s="140">
        <f t="shared" si="4"/>
        <v>0</v>
      </c>
      <c r="L53" s="140">
        <f t="shared" si="4"/>
        <v>0</v>
      </c>
      <c r="M53" s="140">
        <f t="shared" si="4"/>
        <v>0</v>
      </c>
      <c r="N53" s="140">
        <f t="shared" si="4"/>
        <v>0</v>
      </c>
      <c r="O53" s="140">
        <f t="shared" si="4"/>
        <v>0</v>
      </c>
      <c r="P53" s="140">
        <f t="shared" si="4"/>
        <v>0</v>
      </c>
      <c r="Q53" s="123">
        <f>SUM(E53:P53)</f>
        <v>0</v>
      </c>
    </row>
    <row r="54" spans="3:17" x14ac:dyDescent="0.25">
      <c r="C54" s="449" t="s">
        <v>353</v>
      </c>
      <c r="D54" s="450"/>
      <c r="E54" s="140">
        <f>E53+E46</f>
        <v>0</v>
      </c>
      <c r="F54" s="140">
        <f t="shared" ref="F54:P54" si="5">F53+F46</f>
        <v>0</v>
      </c>
      <c r="G54" s="140">
        <f t="shared" si="5"/>
        <v>0</v>
      </c>
      <c r="H54" s="140">
        <f t="shared" si="5"/>
        <v>0</v>
      </c>
      <c r="I54" s="140">
        <f t="shared" si="5"/>
        <v>0</v>
      </c>
      <c r="J54" s="140">
        <f t="shared" si="5"/>
        <v>0</v>
      </c>
      <c r="K54" s="140">
        <f t="shared" si="5"/>
        <v>0</v>
      </c>
      <c r="L54" s="140">
        <f t="shared" si="5"/>
        <v>0</v>
      </c>
      <c r="M54" s="140">
        <f t="shared" si="5"/>
        <v>0</v>
      </c>
      <c r="N54" s="140">
        <f t="shared" si="5"/>
        <v>0</v>
      </c>
      <c r="O54" s="140">
        <f t="shared" si="5"/>
        <v>0</v>
      </c>
      <c r="P54" s="140">
        <f t="shared" si="5"/>
        <v>0</v>
      </c>
      <c r="Q54" s="123">
        <f>Q46+Q53</f>
        <v>0</v>
      </c>
    </row>
    <row r="55" spans="3:17" x14ac:dyDescent="0.25">
      <c r="C55" s="446" t="s">
        <v>358</v>
      </c>
      <c r="D55" s="447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</row>
    <row r="56" spans="3:17" x14ac:dyDescent="0.25">
      <c r="C56" s="18"/>
      <c r="D56" s="18" t="s">
        <v>683</v>
      </c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</row>
    <row r="57" spans="3:17" x14ac:dyDescent="0.25">
      <c r="C57" s="18"/>
      <c r="D57" s="18" t="s">
        <v>684</v>
      </c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</row>
    <row r="58" spans="3:17" x14ac:dyDescent="0.25">
      <c r="C58" s="449" t="s">
        <v>355</v>
      </c>
      <c r="D58" s="450"/>
      <c r="E58" s="140">
        <f>SUM(E56:E57)</f>
        <v>0</v>
      </c>
      <c r="F58" s="140">
        <f t="shared" ref="F58:P58" si="6">SUM(F56:F57)</f>
        <v>0</v>
      </c>
      <c r="G58" s="140">
        <f t="shared" si="6"/>
        <v>0</v>
      </c>
      <c r="H58" s="140">
        <f t="shared" si="6"/>
        <v>0</v>
      </c>
      <c r="I58" s="140">
        <f t="shared" si="6"/>
        <v>0</v>
      </c>
      <c r="J58" s="140">
        <f t="shared" si="6"/>
        <v>0</v>
      </c>
      <c r="K58" s="140">
        <f t="shared" si="6"/>
        <v>0</v>
      </c>
      <c r="L58" s="140">
        <f t="shared" si="6"/>
        <v>0</v>
      </c>
      <c r="M58" s="140">
        <f t="shared" si="6"/>
        <v>0</v>
      </c>
      <c r="N58" s="140">
        <f t="shared" si="6"/>
        <v>0</v>
      </c>
      <c r="O58" s="140">
        <f t="shared" si="6"/>
        <v>0</v>
      </c>
      <c r="P58" s="140">
        <f t="shared" si="6"/>
        <v>0</v>
      </c>
      <c r="Q58" s="123">
        <f>SUM(E58:P58)</f>
        <v>0</v>
      </c>
    </row>
    <row r="59" spans="3:17" x14ac:dyDescent="0.25">
      <c r="C59" s="446" t="s">
        <v>357</v>
      </c>
      <c r="D59" s="447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18"/>
    </row>
    <row r="60" spans="3:17" x14ac:dyDescent="0.25">
      <c r="C60" s="95"/>
      <c r="D60" s="100" t="s">
        <v>685</v>
      </c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18"/>
    </row>
    <row r="61" spans="3:17" x14ac:dyDescent="0.25">
      <c r="C61" s="95"/>
      <c r="D61" s="100" t="s">
        <v>686</v>
      </c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18"/>
    </row>
    <row r="62" spans="3:17" x14ac:dyDescent="0.25">
      <c r="C62" s="18"/>
      <c r="D62" s="100" t="s">
        <v>687</v>
      </c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18"/>
    </row>
    <row r="63" spans="3:17" x14ac:dyDescent="0.25">
      <c r="C63" s="18"/>
      <c r="D63" s="18" t="s">
        <v>688</v>
      </c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18"/>
    </row>
    <row r="64" spans="3:17" x14ac:dyDescent="0.25">
      <c r="C64" s="449" t="s">
        <v>356</v>
      </c>
      <c r="D64" s="450"/>
      <c r="E64" s="140">
        <f>SUM(E60:E63)</f>
        <v>0</v>
      </c>
      <c r="F64" s="140">
        <f t="shared" ref="F64:P64" si="7">SUM(F60:F63)</f>
        <v>0</v>
      </c>
      <c r="G64" s="140">
        <f t="shared" si="7"/>
        <v>0</v>
      </c>
      <c r="H64" s="140">
        <f t="shared" si="7"/>
        <v>0</v>
      </c>
      <c r="I64" s="140">
        <f t="shared" si="7"/>
        <v>0</v>
      </c>
      <c r="J64" s="140">
        <f t="shared" si="7"/>
        <v>0</v>
      </c>
      <c r="K64" s="140">
        <f t="shared" si="7"/>
        <v>0</v>
      </c>
      <c r="L64" s="140">
        <f t="shared" si="7"/>
        <v>0</v>
      </c>
      <c r="M64" s="140">
        <f t="shared" si="7"/>
        <v>0</v>
      </c>
      <c r="N64" s="140">
        <f t="shared" si="7"/>
        <v>0</v>
      </c>
      <c r="O64" s="140">
        <f t="shared" si="7"/>
        <v>0</v>
      </c>
      <c r="P64" s="140">
        <f t="shared" si="7"/>
        <v>0</v>
      </c>
      <c r="Q64" s="123">
        <f>SUM(E64:P64)</f>
        <v>0</v>
      </c>
    </row>
    <row r="65" spans="3:17" x14ac:dyDescent="0.25">
      <c r="C65" s="446" t="s">
        <v>361</v>
      </c>
      <c r="D65" s="447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</row>
    <row r="66" spans="3:17" x14ac:dyDescent="0.25">
      <c r="C66" s="95"/>
      <c r="D66" s="100" t="s">
        <v>690</v>
      </c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</row>
    <row r="67" spans="3:17" x14ac:dyDescent="0.25">
      <c r="C67" s="95"/>
      <c r="D67" s="100" t="s">
        <v>691</v>
      </c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</row>
    <row r="68" spans="3:17" x14ac:dyDescent="0.25">
      <c r="C68" s="95"/>
      <c r="D68" s="100" t="s">
        <v>692</v>
      </c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</row>
    <row r="69" spans="3:17" x14ac:dyDescent="0.25">
      <c r="C69" s="95"/>
      <c r="D69" s="100" t="s">
        <v>693</v>
      </c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</row>
    <row r="70" spans="3:17" x14ac:dyDescent="0.25">
      <c r="C70" s="95"/>
      <c r="D70" s="100" t="s">
        <v>694</v>
      </c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</row>
    <row r="71" spans="3:17" x14ac:dyDescent="0.25">
      <c r="C71" s="95"/>
      <c r="D71" s="100" t="s">
        <v>663</v>
      </c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</row>
    <row r="72" spans="3:17" x14ac:dyDescent="0.25">
      <c r="C72" s="158" t="s">
        <v>707</v>
      </c>
      <c r="D72" s="100" t="s">
        <v>695</v>
      </c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</row>
    <row r="73" spans="3:17" x14ac:dyDescent="0.25">
      <c r="C73" s="158" t="s">
        <v>707</v>
      </c>
      <c r="D73" s="100" t="s">
        <v>696</v>
      </c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</row>
    <row r="74" spans="3:17" x14ac:dyDescent="0.25">
      <c r="C74" s="158" t="s">
        <v>707</v>
      </c>
      <c r="D74" s="100" t="s">
        <v>697</v>
      </c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</row>
    <row r="75" spans="3:17" x14ac:dyDescent="0.25">
      <c r="C75" s="158" t="s">
        <v>707</v>
      </c>
      <c r="D75" s="100" t="s">
        <v>698</v>
      </c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</row>
    <row r="76" spans="3:17" x14ac:dyDescent="0.25">
      <c r="C76" s="158" t="s">
        <v>707</v>
      </c>
      <c r="D76" s="100" t="s">
        <v>699</v>
      </c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</row>
    <row r="77" spans="3:17" x14ac:dyDescent="0.25">
      <c r="C77" s="158" t="s">
        <v>707</v>
      </c>
      <c r="D77" s="100" t="s">
        <v>700</v>
      </c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</row>
    <row r="78" spans="3:17" x14ac:dyDescent="0.25">
      <c r="C78" s="158" t="s">
        <v>707</v>
      </c>
      <c r="D78" s="18" t="s">
        <v>701</v>
      </c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</row>
    <row r="79" spans="3:17" x14ac:dyDescent="0.25">
      <c r="C79" s="158" t="s">
        <v>707</v>
      </c>
      <c r="D79" s="18" t="s">
        <v>702</v>
      </c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</row>
    <row r="80" spans="3:17" x14ac:dyDescent="0.25">
      <c r="C80" s="449" t="s">
        <v>359</v>
      </c>
      <c r="D80" s="450"/>
      <c r="E80" s="140">
        <f>SUM(E66:E79)</f>
        <v>0</v>
      </c>
      <c r="F80" s="140">
        <f t="shared" ref="F80:P80" si="8">SUM(F66:F79)</f>
        <v>0</v>
      </c>
      <c r="G80" s="140">
        <f t="shared" si="8"/>
        <v>0</v>
      </c>
      <c r="H80" s="140">
        <f t="shared" si="8"/>
        <v>0</v>
      </c>
      <c r="I80" s="140">
        <f t="shared" si="8"/>
        <v>0</v>
      </c>
      <c r="J80" s="140">
        <f t="shared" si="8"/>
        <v>0</v>
      </c>
      <c r="K80" s="140">
        <f t="shared" si="8"/>
        <v>0</v>
      </c>
      <c r="L80" s="140">
        <f t="shared" si="8"/>
        <v>0</v>
      </c>
      <c r="M80" s="140">
        <f t="shared" si="8"/>
        <v>0</v>
      </c>
      <c r="N80" s="140">
        <f t="shared" si="8"/>
        <v>0</v>
      </c>
      <c r="O80" s="140">
        <f t="shared" si="8"/>
        <v>0</v>
      </c>
      <c r="P80" s="140">
        <f t="shared" si="8"/>
        <v>0</v>
      </c>
      <c r="Q80" s="123">
        <f>SUM(E80:P80)</f>
        <v>0</v>
      </c>
    </row>
    <row r="81" spans="3:17" x14ac:dyDescent="0.25">
      <c r="C81" s="446" t="s">
        <v>360</v>
      </c>
      <c r="D81" s="447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</row>
    <row r="82" spans="3:17" x14ac:dyDescent="0.25">
      <c r="C82" s="18"/>
      <c r="D82" s="159" t="s">
        <v>689</v>
      </c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</row>
    <row r="83" spans="3:17" x14ac:dyDescent="0.25"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</row>
    <row r="84" spans="3:17" x14ac:dyDescent="0.25">
      <c r="C84" s="449" t="s">
        <v>362</v>
      </c>
      <c r="D84" s="450"/>
      <c r="E84" s="140">
        <f>SUM(E82:E83)</f>
        <v>0</v>
      </c>
      <c r="F84" s="140">
        <f t="shared" ref="F84:P84" si="9">SUM(F82:F83)</f>
        <v>0</v>
      </c>
      <c r="G84" s="140">
        <f t="shared" si="9"/>
        <v>0</v>
      </c>
      <c r="H84" s="140">
        <f t="shared" si="9"/>
        <v>0</v>
      </c>
      <c r="I84" s="140">
        <f t="shared" si="9"/>
        <v>0</v>
      </c>
      <c r="J84" s="140">
        <f t="shared" si="9"/>
        <v>0</v>
      </c>
      <c r="K84" s="140">
        <f t="shared" si="9"/>
        <v>0</v>
      </c>
      <c r="L84" s="140">
        <f t="shared" si="9"/>
        <v>0</v>
      </c>
      <c r="M84" s="140">
        <f t="shared" si="9"/>
        <v>0</v>
      </c>
      <c r="N84" s="140">
        <f t="shared" si="9"/>
        <v>0</v>
      </c>
      <c r="O84" s="140">
        <f t="shared" si="9"/>
        <v>0</v>
      </c>
      <c r="P84" s="140">
        <f t="shared" si="9"/>
        <v>0</v>
      </c>
      <c r="Q84" s="123">
        <f>SUM(E84:P84)</f>
        <v>0</v>
      </c>
    </row>
    <row r="85" spans="3:17" x14ac:dyDescent="0.25">
      <c r="C85" s="446" t="s">
        <v>363</v>
      </c>
      <c r="D85" s="447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</row>
    <row r="86" spans="3:17" x14ac:dyDescent="0.25">
      <c r="C86" s="18" t="s">
        <v>365</v>
      </c>
      <c r="D86" s="18" t="s">
        <v>366</v>
      </c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</row>
    <row r="87" spans="3:17" x14ac:dyDescent="0.25">
      <c r="C87" s="18" t="s">
        <v>365</v>
      </c>
      <c r="D87" s="18" t="s">
        <v>367</v>
      </c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</row>
    <row r="88" spans="3:17" x14ac:dyDescent="0.25">
      <c r="C88" s="449" t="s">
        <v>364</v>
      </c>
      <c r="D88" s="450"/>
      <c r="E88" s="140">
        <f>E86-E87</f>
        <v>0</v>
      </c>
      <c r="F88" s="140">
        <f t="shared" ref="F88:P88" si="10">F86-F87</f>
        <v>0</v>
      </c>
      <c r="G88" s="140">
        <f t="shared" si="10"/>
        <v>0</v>
      </c>
      <c r="H88" s="140">
        <f t="shared" si="10"/>
        <v>0</v>
      </c>
      <c r="I88" s="140">
        <f t="shared" si="10"/>
        <v>0</v>
      </c>
      <c r="J88" s="140">
        <f t="shared" si="10"/>
        <v>0</v>
      </c>
      <c r="K88" s="140">
        <f t="shared" si="10"/>
        <v>0</v>
      </c>
      <c r="L88" s="140">
        <f t="shared" si="10"/>
        <v>0</v>
      </c>
      <c r="M88" s="140">
        <f t="shared" si="10"/>
        <v>0</v>
      </c>
      <c r="N88" s="140">
        <f t="shared" si="10"/>
        <v>0</v>
      </c>
      <c r="O88" s="140">
        <f t="shared" si="10"/>
        <v>0</v>
      </c>
      <c r="P88" s="140">
        <f t="shared" si="10"/>
        <v>0</v>
      </c>
      <c r="Q88" s="123">
        <f>Q86-Q87</f>
        <v>0</v>
      </c>
    </row>
    <row r="89" spans="3:17" x14ac:dyDescent="0.25">
      <c r="C89" s="449" t="s">
        <v>261</v>
      </c>
      <c r="D89" s="450"/>
      <c r="E89" s="140">
        <f>E29+E54+E58+E64+E80+E84+E88</f>
        <v>0</v>
      </c>
      <c r="F89" s="140">
        <f t="shared" ref="F89:P89" si="11">F29+F54+F58+F64+F80+F84+F88</f>
        <v>0</v>
      </c>
      <c r="G89" s="140">
        <f t="shared" si="11"/>
        <v>0</v>
      </c>
      <c r="H89" s="140">
        <f t="shared" si="11"/>
        <v>0</v>
      </c>
      <c r="I89" s="140">
        <f t="shared" si="11"/>
        <v>0</v>
      </c>
      <c r="J89" s="140">
        <f t="shared" si="11"/>
        <v>0</v>
      </c>
      <c r="K89" s="140">
        <f t="shared" si="11"/>
        <v>0</v>
      </c>
      <c r="L89" s="140">
        <f t="shared" si="11"/>
        <v>0</v>
      </c>
      <c r="M89" s="140">
        <f t="shared" si="11"/>
        <v>0</v>
      </c>
      <c r="N89" s="140">
        <f t="shared" si="11"/>
        <v>0</v>
      </c>
      <c r="O89" s="140">
        <f t="shared" si="11"/>
        <v>0</v>
      </c>
      <c r="P89" s="140">
        <f t="shared" si="11"/>
        <v>0</v>
      </c>
      <c r="Q89" s="123">
        <f>Q29+Q54+Q58+Q64+Q80+Q84+Q88</f>
        <v>0</v>
      </c>
    </row>
    <row r="91" spans="3:17" x14ac:dyDescent="0.25">
      <c r="D91" s="24"/>
      <c r="E91" s="24"/>
    </row>
    <row r="92" spans="3:17" x14ac:dyDescent="0.25">
      <c r="D92" s="26"/>
      <c r="E92" s="26"/>
    </row>
    <row r="93" spans="3:17" x14ac:dyDescent="0.25">
      <c r="E93" s="26"/>
    </row>
    <row r="94" spans="3:17" x14ac:dyDescent="0.25">
      <c r="E94" s="26"/>
    </row>
  </sheetData>
  <mergeCells count="26">
    <mergeCell ref="C89:D89"/>
    <mergeCell ref="C54:D54"/>
    <mergeCell ref="C55:D55"/>
    <mergeCell ref="C58:D58"/>
    <mergeCell ref="C59:D59"/>
    <mergeCell ref="C64:D64"/>
    <mergeCell ref="C65:D65"/>
    <mergeCell ref="C80:D80"/>
    <mergeCell ref="C81:D81"/>
    <mergeCell ref="C84:D84"/>
    <mergeCell ref="C85:D85"/>
    <mergeCell ref="C88:D88"/>
    <mergeCell ref="C53:D53"/>
    <mergeCell ref="E5:Q5"/>
    <mergeCell ref="C8:D8"/>
    <mergeCell ref="C9:D9"/>
    <mergeCell ref="C19:D19"/>
    <mergeCell ref="C20:D20"/>
    <mergeCell ref="C28:D28"/>
    <mergeCell ref="C5:C7"/>
    <mergeCell ref="D5:D7"/>
    <mergeCell ref="C29:D29"/>
    <mergeCell ref="C30:D30"/>
    <mergeCell ref="C31:D31"/>
    <mergeCell ref="C46:D46"/>
    <mergeCell ref="C47:D47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271"/>
  <sheetViews>
    <sheetView showGridLines="0" zoomScale="70" zoomScaleNormal="70" workbookViewId="0">
      <selection activeCell="E11" sqref="E11"/>
    </sheetView>
  </sheetViews>
  <sheetFormatPr defaultColWidth="9.109375" defaultRowHeight="13.8" x14ac:dyDescent="0.25"/>
  <cols>
    <col min="1" max="1" width="3.109375" style="4" customWidth="1"/>
    <col min="2" max="2" width="8.33203125" style="4" customWidth="1"/>
    <col min="3" max="3" width="22.33203125" style="4" customWidth="1"/>
    <col min="4" max="4" width="24.88671875" style="4" customWidth="1"/>
    <col min="5" max="7" width="16.44140625" style="4" customWidth="1"/>
    <col min="8" max="8" width="16.88671875" style="4" customWidth="1"/>
    <col min="9" max="9" width="13.6640625" style="4" bestFit="1" customWidth="1"/>
    <col min="10" max="10" width="12.5546875" style="4" bestFit="1" customWidth="1"/>
    <col min="11" max="11" width="13.44140625" style="4" bestFit="1" customWidth="1"/>
    <col min="12" max="12" width="13.6640625" style="4" bestFit="1" customWidth="1"/>
    <col min="13" max="13" width="12.5546875" style="4" bestFit="1" customWidth="1"/>
    <col min="14" max="14" width="14.6640625" style="4" customWidth="1"/>
    <col min="15" max="15" width="12.5546875" style="4" customWidth="1"/>
    <col min="16" max="16" width="11.88671875" style="4" bestFit="1" customWidth="1"/>
    <col min="17" max="17" width="13.88671875" style="4" bestFit="1" customWidth="1"/>
    <col min="18" max="20" width="11.88671875" style="4" bestFit="1" customWidth="1"/>
    <col min="21" max="21" width="11.44140625" style="4" bestFit="1" customWidth="1"/>
    <col min="22" max="22" width="12.44140625" style="4" customWidth="1"/>
    <col min="23" max="23" width="12.6640625" style="4" customWidth="1"/>
    <col min="24" max="16384" width="9.109375" style="4"/>
  </cols>
  <sheetData>
    <row r="2" spans="2:23" x14ac:dyDescent="0.25">
      <c r="I2" s="25" t="s">
        <v>240</v>
      </c>
    </row>
    <row r="3" spans="2:23" x14ac:dyDescent="0.25">
      <c r="I3" s="27" t="s">
        <v>413</v>
      </c>
    </row>
    <row r="4" spans="2:23" x14ac:dyDescent="0.25">
      <c r="C4" s="24" t="s">
        <v>386</v>
      </c>
      <c r="I4" s="27"/>
    </row>
    <row r="5" spans="2:23" x14ac:dyDescent="0.25">
      <c r="B5" s="15"/>
      <c r="C5" s="15"/>
      <c r="D5" s="71"/>
      <c r="E5" s="71"/>
      <c r="F5" s="71"/>
      <c r="G5" s="71"/>
      <c r="H5" s="71"/>
      <c r="I5" s="71"/>
      <c r="J5" s="71"/>
      <c r="K5" s="71"/>
      <c r="P5" s="16" t="s">
        <v>4</v>
      </c>
      <c r="W5" s="27" t="s">
        <v>109</v>
      </c>
    </row>
    <row r="6" spans="2:23" x14ac:dyDescent="0.25">
      <c r="B6" s="74"/>
      <c r="C6" s="431" t="s">
        <v>343</v>
      </c>
      <c r="D6" s="431" t="s">
        <v>344</v>
      </c>
      <c r="E6" s="418" t="s">
        <v>160</v>
      </c>
      <c r="F6" s="419"/>
      <c r="G6" s="420"/>
      <c r="H6" s="418" t="s">
        <v>641</v>
      </c>
      <c r="I6" s="419"/>
      <c r="J6" s="419"/>
      <c r="K6" s="419"/>
      <c r="L6" s="421" t="s">
        <v>153</v>
      </c>
      <c r="M6" s="421"/>
      <c r="N6" s="421"/>
      <c r="O6" s="421"/>
      <c r="P6" s="421"/>
    </row>
    <row r="7" spans="2:23" ht="27.6" x14ac:dyDescent="0.25">
      <c r="B7" s="74"/>
      <c r="C7" s="433"/>
      <c r="D7" s="433"/>
      <c r="E7" s="7" t="s">
        <v>224</v>
      </c>
      <c r="F7" s="7" t="s">
        <v>169</v>
      </c>
      <c r="G7" s="7" t="s">
        <v>141</v>
      </c>
      <c r="H7" s="7" t="s">
        <v>224</v>
      </c>
      <c r="I7" s="7" t="s">
        <v>163</v>
      </c>
      <c r="J7" s="7" t="s">
        <v>164</v>
      </c>
      <c r="K7" s="7" t="s">
        <v>168</v>
      </c>
      <c r="L7" s="7" t="s">
        <v>154</v>
      </c>
      <c r="M7" s="7" t="s">
        <v>155</v>
      </c>
      <c r="N7" s="7" t="s">
        <v>156</v>
      </c>
      <c r="O7" s="7" t="s">
        <v>157</v>
      </c>
      <c r="P7" s="7" t="s">
        <v>158</v>
      </c>
    </row>
    <row r="8" spans="2:23" ht="15" customHeight="1" x14ac:dyDescent="0.25">
      <c r="B8" s="74"/>
      <c r="C8" s="435"/>
      <c r="D8" s="435"/>
      <c r="E8" s="7" t="s">
        <v>10</v>
      </c>
      <c r="F8" s="7" t="s">
        <v>12</v>
      </c>
      <c r="G8" s="7" t="s">
        <v>162</v>
      </c>
      <c r="H8" s="7" t="s">
        <v>10</v>
      </c>
      <c r="I8" s="7" t="s">
        <v>3</v>
      </c>
      <c r="J8" s="7" t="s">
        <v>5</v>
      </c>
      <c r="K8" s="7" t="s">
        <v>5</v>
      </c>
      <c r="L8" s="7" t="s">
        <v>8</v>
      </c>
      <c r="M8" s="7" t="s">
        <v>8</v>
      </c>
      <c r="N8" s="7" t="s">
        <v>8</v>
      </c>
      <c r="O8" s="7" t="s">
        <v>8</v>
      </c>
      <c r="P8" s="7" t="s">
        <v>8</v>
      </c>
    </row>
    <row r="9" spans="2:23" x14ac:dyDescent="0.25">
      <c r="B9" s="74"/>
      <c r="C9" s="446" t="s">
        <v>348</v>
      </c>
      <c r="D9" s="447"/>
      <c r="E9" s="73"/>
      <c r="F9" s="73"/>
      <c r="G9" s="72"/>
      <c r="H9" s="73"/>
      <c r="I9" s="18"/>
      <c r="J9" s="18"/>
      <c r="K9" s="18"/>
      <c r="L9" s="18"/>
      <c r="M9" s="18"/>
      <c r="N9" s="18"/>
      <c r="O9" s="18"/>
      <c r="P9" s="18"/>
    </row>
    <row r="10" spans="2:23" x14ac:dyDescent="0.25">
      <c r="C10" s="428" t="s">
        <v>350</v>
      </c>
      <c r="D10" s="429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</row>
    <row r="11" spans="2:23" x14ac:dyDescent="0.25">
      <c r="C11" s="158" t="s">
        <v>703</v>
      </c>
      <c r="D11" s="100" t="s">
        <v>648</v>
      </c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</row>
    <row r="12" spans="2:23" x14ac:dyDescent="0.25">
      <c r="C12" s="158" t="s">
        <v>703</v>
      </c>
      <c r="D12" s="100" t="s">
        <v>649</v>
      </c>
      <c r="E12" s="82"/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</row>
    <row r="13" spans="2:23" x14ac:dyDescent="0.25">
      <c r="C13" s="158" t="s">
        <v>703</v>
      </c>
      <c r="D13" s="100" t="s">
        <v>650</v>
      </c>
      <c r="E13" s="82"/>
      <c r="F13" s="82"/>
      <c r="G13" s="82"/>
      <c r="H13" s="82"/>
      <c r="I13" s="82"/>
      <c r="J13" s="82"/>
      <c r="K13" s="82"/>
      <c r="L13" s="82"/>
      <c r="M13" s="82"/>
      <c r="N13" s="82"/>
      <c r="O13" s="82"/>
      <c r="P13" s="82"/>
    </row>
    <row r="14" spans="2:23" x14ac:dyDescent="0.25">
      <c r="C14" s="158" t="s">
        <v>703</v>
      </c>
      <c r="D14" s="100" t="s">
        <v>651</v>
      </c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</row>
    <row r="15" spans="2:23" x14ac:dyDescent="0.25">
      <c r="C15" s="158" t="s">
        <v>703</v>
      </c>
      <c r="D15" s="100" t="s">
        <v>652</v>
      </c>
      <c r="E15" s="82"/>
      <c r="F15" s="82"/>
      <c r="G15" s="82"/>
      <c r="H15" s="82"/>
      <c r="I15" s="82"/>
      <c r="J15" s="82"/>
      <c r="K15" s="82"/>
      <c r="L15" s="82"/>
      <c r="M15" s="82"/>
      <c r="N15" s="82"/>
      <c r="O15" s="82"/>
      <c r="P15" s="82"/>
    </row>
    <row r="16" spans="2:23" x14ac:dyDescent="0.25">
      <c r="C16" s="158" t="s">
        <v>703</v>
      </c>
      <c r="D16" s="100" t="s">
        <v>653</v>
      </c>
      <c r="E16" s="82"/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</row>
    <row r="17" spans="2:16" x14ac:dyDescent="0.25">
      <c r="C17" s="158" t="s">
        <v>703</v>
      </c>
      <c r="D17" s="100" t="s">
        <v>654</v>
      </c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</row>
    <row r="18" spans="2:16" ht="14.25" customHeight="1" x14ac:dyDescent="0.25">
      <c r="B18" s="74"/>
      <c r="C18" s="158" t="s">
        <v>703</v>
      </c>
      <c r="D18" s="100" t="s">
        <v>655</v>
      </c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</row>
    <row r="19" spans="2:16" x14ac:dyDescent="0.25">
      <c r="C19" s="158" t="s">
        <v>703</v>
      </c>
      <c r="D19" s="20" t="s">
        <v>656</v>
      </c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82"/>
      <c r="P19" s="82"/>
    </row>
    <row r="20" spans="2:16" x14ac:dyDescent="0.25">
      <c r="C20" s="439" t="s">
        <v>225</v>
      </c>
      <c r="D20" s="441"/>
      <c r="E20" s="123">
        <f>SUM(E11:E19)</f>
        <v>0</v>
      </c>
      <c r="F20" s="123">
        <f t="shared" ref="F20:P20" si="0">SUM(F11:F19)</f>
        <v>0</v>
      </c>
      <c r="G20" s="123">
        <f>F20-E20</f>
        <v>0</v>
      </c>
      <c r="H20" s="123">
        <f t="shared" si="0"/>
        <v>0</v>
      </c>
      <c r="I20" s="123">
        <f t="shared" si="0"/>
        <v>0</v>
      </c>
      <c r="J20" s="123">
        <f t="shared" si="0"/>
        <v>0</v>
      </c>
      <c r="K20" s="123">
        <f t="shared" si="0"/>
        <v>0</v>
      </c>
      <c r="L20" s="123">
        <f t="shared" si="0"/>
        <v>0</v>
      </c>
      <c r="M20" s="123">
        <f t="shared" si="0"/>
        <v>0</v>
      </c>
      <c r="N20" s="123">
        <f t="shared" si="0"/>
        <v>0</v>
      </c>
      <c r="O20" s="123">
        <f t="shared" si="0"/>
        <v>0</v>
      </c>
      <c r="P20" s="123">
        <f t="shared" si="0"/>
        <v>0</v>
      </c>
    </row>
    <row r="21" spans="2:16" x14ac:dyDescent="0.25">
      <c r="C21" s="428" t="s">
        <v>351</v>
      </c>
      <c r="D21" s="429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2:16" x14ac:dyDescent="0.25">
      <c r="C22" s="158" t="s">
        <v>703</v>
      </c>
      <c r="D22" s="100" t="s">
        <v>657</v>
      </c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</row>
    <row r="23" spans="2:16" x14ac:dyDescent="0.25">
      <c r="C23" s="158" t="s">
        <v>703</v>
      </c>
      <c r="D23" s="100" t="s">
        <v>658</v>
      </c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</row>
    <row r="24" spans="2:16" x14ac:dyDescent="0.25">
      <c r="C24" s="158" t="s">
        <v>703</v>
      </c>
      <c r="D24" s="100" t="s">
        <v>659</v>
      </c>
      <c r="E24" s="82"/>
      <c r="F24" s="82"/>
      <c r="G24" s="82"/>
      <c r="H24" s="82"/>
      <c r="I24" s="82"/>
      <c r="J24" s="82"/>
      <c r="K24" s="82"/>
      <c r="L24" s="82"/>
      <c r="M24" s="82"/>
      <c r="N24" s="82"/>
      <c r="O24" s="82"/>
      <c r="P24" s="82"/>
    </row>
    <row r="25" spans="2:16" x14ac:dyDescent="0.25">
      <c r="C25" s="158" t="s">
        <v>703</v>
      </c>
      <c r="D25" s="100" t="s">
        <v>660</v>
      </c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</row>
    <row r="26" spans="2:16" x14ac:dyDescent="0.25">
      <c r="C26" s="158" t="s">
        <v>703</v>
      </c>
      <c r="D26" s="100" t="s">
        <v>661</v>
      </c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</row>
    <row r="27" spans="2:16" x14ac:dyDescent="0.25">
      <c r="C27" s="158" t="s">
        <v>703</v>
      </c>
      <c r="D27" s="20" t="s">
        <v>662</v>
      </c>
      <c r="E27" s="82"/>
      <c r="F27" s="82"/>
      <c r="G27" s="82"/>
      <c r="H27" s="82"/>
      <c r="I27" s="82"/>
      <c r="J27" s="82"/>
      <c r="K27" s="82"/>
      <c r="L27" s="82"/>
      <c r="M27" s="82"/>
      <c r="N27" s="82"/>
      <c r="O27" s="82"/>
      <c r="P27" s="82"/>
    </row>
    <row r="28" spans="2:16" x14ac:dyDescent="0.25">
      <c r="C28" s="158" t="s">
        <v>703</v>
      </c>
      <c r="D28" s="20" t="s">
        <v>663</v>
      </c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</row>
    <row r="29" spans="2:16" x14ac:dyDescent="0.25">
      <c r="C29" s="439" t="s">
        <v>225</v>
      </c>
      <c r="D29" s="441"/>
      <c r="E29" s="123">
        <f>SUM(E22:E28)</f>
        <v>0</v>
      </c>
      <c r="F29" s="123">
        <f t="shared" ref="F29:P29" si="1">SUM(F22:F28)</f>
        <v>0</v>
      </c>
      <c r="G29" s="123">
        <f>F29-E29</f>
        <v>0</v>
      </c>
      <c r="H29" s="123">
        <f t="shared" si="1"/>
        <v>0</v>
      </c>
      <c r="I29" s="123">
        <f t="shared" si="1"/>
        <v>0</v>
      </c>
      <c r="J29" s="123">
        <f t="shared" si="1"/>
        <v>0</v>
      </c>
      <c r="K29" s="123">
        <f t="shared" si="1"/>
        <v>0</v>
      </c>
      <c r="L29" s="123">
        <f t="shared" si="1"/>
        <v>0</v>
      </c>
      <c r="M29" s="123">
        <f t="shared" si="1"/>
        <v>0</v>
      </c>
      <c r="N29" s="123">
        <f t="shared" si="1"/>
        <v>0</v>
      </c>
      <c r="O29" s="123">
        <f t="shared" si="1"/>
        <v>0</v>
      </c>
      <c r="P29" s="123">
        <f t="shared" si="1"/>
        <v>0</v>
      </c>
    </row>
    <row r="30" spans="2:16" x14ac:dyDescent="0.25">
      <c r="C30" s="428" t="s">
        <v>349</v>
      </c>
      <c r="D30" s="429"/>
      <c r="E30" s="123">
        <f>E29+E20</f>
        <v>0</v>
      </c>
      <c r="F30" s="123">
        <f t="shared" ref="F30:P30" si="2">F29+F20</f>
        <v>0</v>
      </c>
      <c r="G30" s="123">
        <f>F30-E30</f>
        <v>0</v>
      </c>
      <c r="H30" s="123">
        <f t="shared" si="2"/>
        <v>0</v>
      </c>
      <c r="I30" s="123">
        <f t="shared" si="2"/>
        <v>0</v>
      </c>
      <c r="J30" s="123">
        <f t="shared" si="2"/>
        <v>0</v>
      </c>
      <c r="K30" s="123">
        <f t="shared" si="2"/>
        <v>0</v>
      </c>
      <c r="L30" s="123">
        <f t="shared" si="2"/>
        <v>0</v>
      </c>
      <c r="M30" s="123">
        <f t="shared" si="2"/>
        <v>0</v>
      </c>
      <c r="N30" s="123">
        <f t="shared" si="2"/>
        <v>0</v>
      </c>
      <c r="O30" s="123">
        <f t="shared" si="2"/>
        <v>0</v>
      </c>
      <c r="P30" s="123">
        <f t="shared" si="2"/>
        <v>0</v>
      </c>
    </row>
    <row r="31" spans="2:16" x14ac:dyDescent="0.25">
      <c r="C31" s="446" t="s">
        <v>352</v>
      </c>
      <c r="D31" s="447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</row>
    <row r="32" spans="2:16" x14ac:dyDescent="0.25">
      <c r="C32" s="428" t="s">
        <v>350</v>
      </c>
      <c r="D32" s="429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</row>
    <row r="33" spans="3:16" x14ac:dyDescent="0.25">
      <c r="C33" s="158" t="s">
        <v>704</v>
      </c>
      <c r="D33" s="100" t="s">
        <v>664</v>
      </c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82"/>
      <c r="P33" s="82"/>
    </row>
    <row r="34" spans="3:16" x14ac:dyDescent="0.25">
      <c r="C34" s="158" t="s">
        <v>704</v>
      </c>
      <c r="D34" s="100" t="s">
        <v>665</v>
      </c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</row>
    <row r="35" spans="3:16" x14ac:dyDescent="0.25">
      <c r="C35" s="158" t="s">
        <v>704</v>
      </c>
      <c r="D35" s="100" t="s">
        <v>666</v>
      </c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</row>
    <row r="36" spans="3:16" x14ac:dyDescent="0.25">
      <c r="C36" s="158" t="s">
        <v>704</v>
      </c>
      <c r="D36" s="100" t="s">
        <v>667</v>
      </c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</row>
    <row r="37" spans="3:16" x14ac:dyDescent="0.25">
      <c r="C37" s="158" t="s">
        <v>704</v>
      </c>
      <c r="D37" s="100" t="s">
        <v>668</v>
      </c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</row>
    <row r="38" spans="3:16" x14ac:dyDescent="0.25">
      <c r="C38" s="158" t="s">
        <v>704</v>
      </c>
      <c r="D38" s="100" t="s">
        <v>669</v>
      </c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</row>
    <row r="39" spans="3:16" x14ac:dyDescent="0.25">
      <c r="C39" s="158" t="s">
        <v>705</v>
      </c>
      <c r="D39" s="100" t="s">
        <v>670</v>
      </c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</row>
    <row r="40" spans="3:16" x14ac:dyDescent="0.25">
      <c r="C40" s="158" t="s">
        <v>705</v>
      </c>
      <c r="D40" s="100" t="s">
        <v>671</v>
      </c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</row>
    <row r="41" spans="3:16" x14ac:dyDescent="0.25">
      <c r="C41" s="158"/>
      <c r="D41" s="100" t="s">
        <v>672</v>
      </c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</row>
    <row r="42" spans="3:16" x14ac:dyDescent="0.25">
      <c r="C42" s="158"/>
      <c r="D42" s="100" t="s">
        <v>673</v>
      </c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</row>
    <row r="43" spans="3:16" x14ac:dyDescent="0.25">
      <c r="C43" s="158"/>
      <c r="D43" s="100" t="s">
        <v>674</v>
      </c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2"/>
    </row>
    <row r="44" spans="3:16" x14ac:dyDescent="0.25">
      <c r="C44" s="158"/>
      <c r="D44" s="100" t="s">
        <v>675</v>
      </c>
      <c r="E44" s="82"/>
      <c r="F44" s="82"/>
      <c r="G44" s="82"/>
      <c r="H44" s="82"/>
      <c r="I44" s="82"/>
      <c r="J44" s="82"/>
      <c r="K44" s="82"/>
      <c r="L44" s="82"/>
      <c r="M44" s="82"/>
      <c r="N44" s="82"/>
      <c r="O44" s="82"/>
      <c r="P44" s="82"/>
    </row>
    <row r="45" spans="3:16" x14ac:dyDescent="0.25">
      <c r="C45" s="158"/>
      <c r="D45" s="100" t="s">
        <v>676</v>
      </c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</row>
    <row r="46" spans="3:16" x14ac:dyDescent="0.25">
      <c r="C46" s="158" t="s">
        <v>705</v>
      </c>
      <c r="D46" s="100" t="s">
        <v>677</v>
      </c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</row>
    <row r="47" spans="3:16" x14ac:dyDescent="0.25">
      <c r="C47" s="439" t="s">
        <v>225</v>
      </c>
      <c r="D47" s="441"/>
      <c r="E47" s="123">
        <f>SUM(E33:E46)</f>
        <v>0</v>
      </c>
      <c r="F47" s="123">
        <f t="shared" ref="F47:P47" si="3">SUM(F33:F46)</f>
        <v>0</v>
      </c>
      <c r="G47" s="123">
        <f>F47-E47</f>
        <v>0</v>
      </c>
      <c r="H47" s="123">
        <f t="shared" si="3"/>
        <v>0</v>
      </c>
      <c r="I47" s="123">
        <f t="shared" si="3"/>
        <v>0</v>
      </c>
      <c r="J47" s="123">
        <f t="shared" si="3"/>
        <v>0</v>
      </c>
      <c r="K47" s="123">
        <f t="shared" si="3"/>
        <v>0</v>
      </c>
      <c r="L47" s="123">
        <f t="shared" si="3"/>
        <v>0</v>
      </c>
      <c r="M47" s="123">
        <f t="shared" si="3"/>
        <v>0</v>
      </c>
      <c r="N47" s="123">
        <f t="shared" si="3"/>
        <v>0</v>
      </c>
      <c r="O47" s="123">
        <f t="shared" si="3"/>
        <v>0</v>
      </c>
      <c r="P47" s="123">
        <f t="shared" si="3"/>
        <v>0</v>
      </c>
    </row>
    <row r="48" spans="3:16" x14ac:dyDescent="0.25">
      <c r="C48" s="428" t="s">
        <v>354</v>
      </c>
      <c r="D48" s="429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</row>
    <row r="49" spans="3:16" x14ac:dyDescent="0.25">
      <c r="C49" s="158" t="s">
        <v>706</v>
      </c>
      <c r="D49" s="100" t="s">
        <v>678</v>
      </c>
      <c r="E49" s="82"/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82"/>
    </row>
    <row r="50" spans="3:16" x14ac:dyDescent="0.25">
      <c r="C50" s="158" t="s">
        <v>706</v>
      </c>
      <c r="D50" s="100" t="s">
        <v>679</v>
      </c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</row>
    <row r="51" spans="3:16" x14ac:dyDescent="0.25">
      <c r="C51" s="158" t="s">
        <v>706</v>
      </c>
      <c r="D51" s="100" t="s">
        <v>680</v>
      </c>
      <c r="E51" s="82"/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</row>
    <row r="52" spans="3:16" x14ac:dyDescent="0.25">
      <c r="C52" s="158" t="s">
        <v>706</v>
      </c>
      <c r="D52" s="20" t="s">
        <v>681</v>
      </c>
      <c r="E52" s="82"/>
      <c r="F52" s="82"/>
      <c r="G52" s="82"/>
      <c r="H52" s="82"/>
      <c r="I52" s="82"/>
      <c r="J52" s="82"/>
      <c r="K52" s="82"/>
      <c r="L52" s="82"/>
      <c r="M52" s="82"/>
      <c r="N52" s="82"/>
      <c r="O52" s="82"/>
      <c r="P52" s="82"/>
    </row>
    <row r="53" spans="3:16" x14ac:dyDescent="0.25">
      <c r="C53" s="158" t="s">
        <v>706</v>
      </c>
      <c r="D53" s="20" t="s">
        <v>682</v>
      </c>
      <c r="E53" s="82"/>
      <c r="F53" s="82"/>
      <c r="G53" s="82"/>
      <c r="H53" s="82"/>
      <c r="I53" s="82"/>
      <c r="J53" s="82"/>
      <c r="K53" s="82"/>
      <c r="L53" s="82"/>
      <c r="M53" s="82"/>
      <c r="N53" s="82"/>
      <c r="O53" s="82"/>
      <c r="P53" s="82"/>
    </row>
    <row r="54" spans="3:16" x14ac:dyDescent="0.25">
      <c r="C54" s="439" t="s">
        <v>225</v>
      </c>
      <c r="D54" s="441"/>
      <c r="E54" s="123">
        <f>SUM(E49:E53)</f>
        <v>0</v>
      </c>
      <c r="F54" s="123">
        <f t="shared" ref="F54:P54" si="4">SUM(F49:F53)</f>
        <v>0</v>
      </c>
      <c r="G54" s="123">
        <f>F54-E54</f>
        <v>0</v>
      </c>
      <c r="H54" s="123">
        <f t="shared" si="4"/>
        <v>0</v>
      </c>
      <c r="I54" s="123">
        <f t="shared" si="4"/>
        <v>0</v>
      </c>
      <c r="J54" s="123">
        <f t="shared" si="4"/>
        <v>0</v>
      </c>
      <c r="K54" s="123">
        <f t="shared" si="4"/>
        <v>0</v>
      </c>
      <c r="L54" s="123">
        <f t="shared" si="4"/>
        <v>0</v>
      </c>
      <c r="M54" s="123">
        <f t="shared" si="4"/>
        <v>0</v>
      </c>
      <c r="N54" s="123">
        <f t="shared" si="4"/>
        <v>0</v>
      </c>
      <c r="O54" s="123">
        <f t="shared" si="4"/>
        <v>0</v>
      </c>
      <c r="P54" s="123">
        <f t="shared" si="4"/>
        <v>0</v>
      </c>
    </row>
    <row r="55" spans="3:16" x14ac:dyDescent="0.25">
      <c r="C55" s="428" t="s">
        <v>353</v>
      </c>
      <c r="D55" s="429"/>
      <c r="E55" s="123">
        <f>E54+E47</f>
        <v>0</v>
      </c>
      <c r="F55" s="123">
        <f t="shared" ref="F55:P55" si="5">F54+F47</f>
        <v>0</v>
      </c>
      <c r="G55" s="123">
        <f>F55-E55</f>
        <v>0</v>
      </c>
      <c r="H55" s="123">
        <f t="shared" si="5"/>
        <v>0</v>
      </c>
      <c r="I55" s="123">
        <f t="shared" si="5"/>
        <v>0</v>
      </c>
      <c r="J55" s="123">
        <f t="shared" si="5"/>
        <v>0</v>
      </c>
      <c r="K55" s="123">
        <f t="shared" si="5"/>
        <v>0</v>
      </c>
      <c r="L55" s="123">
        <f t="shared" si="5"/>
        <v>0</v>
      </c>
      <c r="M55" s="123">
        <f t="shared" si="5"/>
        <v>0</v>
      </c>
      <c r="N55" s="123">
        <f t="shared" si="5"/>
        <v>0</v>
      </c>
      <c r="O55" s="123">
        <f t="shared" si="5"/>
        <v>0</v>
      </c>
      <c r="P55" s="123">
        <f t="shared" si="5"/>
        <v>0</v>
      </c>
    </row>
    <row r="56" spans="3:16" x14ac:dyDescent="0.25">
      <c r="C56" s="446" t="s">
        <v>358</v>
      </c>
      <c r="D56" s="447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</row>
    <row r="57" spans="3:16" x14ac:dyDescent="0.25">
      <c r="C57" s="18"/>
      <c r="D57" s="18" t="s">
        <v>683</v>
      </c>
      <c r="E57" s="82"/>
      <c r="F57" s="82"/>
      <c r="G57" s="82"/>
      <c r="H57" s="82"/>
      <c r="I57" s="82"/>
      <c r="J57" s="82"/>
      <c r="K57" s="82"/>
      <c r="L57" s="82"/>
      <c r="M57" s="82"/>
      <c r="N57" s="82"/>
      <c r="O57" s="82"/>
      <c r="P57" s="82"/>
    </row>
    <row r="58" spans="3:16" x14ac:dyDescent="0.25">
      <c r="C58" s="18"/>
      <c r="D58" s="18" t="s">
        <v>684</v>
      </c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82"/>
    </row>
    <row r="59" spans="3:16" x14ac:dyDescent="0.25">
      <c r="C59" s="428" t="s">
        <v>355</v>
      </c>
      <c r="D59" s="429"/>
      <c r="E59" s="123">
        <f>SUM(E57:E58)</f>
        <v>0</v>
      </c>
      <c r="F59" s="123">
        <f t="shared" ref="F59:P59" si="6">SUM(F57:F58)</f>
        <v>0</v>
      </c>
      <c r="G59" s="123">
        <f>F59-E59</f>
        <v>0</v>
      </c>
      <c r="H59" s="123">
        <f t="shared" si="6"/>
        <v>0</v>
      </c>
      <c r="I59" s="123">
        <f t="shared" si="6"/>
        <v>0</v>
      </c>
      <c r="J59" s="123">
        <f t="shared" si="6"/>
        <v>0</v>
      </c>
      <c r="K59" s="123">
        <f t="shared" si="6"/>
        <v>0</v>
      </c>
      <c r="L59" s="123">
        <f t="shared" si="6"/>
        <v>0</v>
      </c>
      <c r="M59" s="123">
        <f t="shared" si="6"/>
        <v>0</v>
      </c>
      <c r="N59" s="123">
        <f t="shared" si="6"/>
        <v>0</v>
      </c>
      <c r="O59" s="123">
        <f t="shared" si="6"/>
        <v>0</v>
      </c>
      <c r="P59" s="123">
        <f t="shared" si="6"/>
        <v>0</v>
      </c>
    </row>
    <row r="60" spans="3:16" x14ac:dyDescent="0.25">
      <c r="C60" s="446" t="s">
        <v>357</v>
      </c>
      <c r="D60" s="447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</row>
    <row r="61" spans="3:16" x14ac:dyDescent="0.25">
      <c r="C61" s="95"/>
      <c r="D61" s="100" t="s">
        <v>685</v>
      </c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</row>
    <row r="62" spans="3:16" x14ac:dyDescent="0.25">
      <c r="C62" s="95"/>
      <c r="D62" s="100" t="s">
        <v>686</v>
      </c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</row>
    <row r="63" spans="3:16" x14ac:dyDescent="0.25">
      <c r="C63" s="18"/>
      <c r="D63" s="100" t="s">
        <v>687</v>
      </c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</row>
    <row r="64" spans="3:16" x14ac:dyDescent="0.25">
      <c r="C64" s="18"/>
      <c r="D64" s="18" t="s">
        <v>688</v>
      </c>
      <c r="E64" s="82"/>
      <c r="F64" s="82"/>
      <c r="G64" s="82"/>
      <c r="H64" s="82"/>
      <c r="I64" s="82"/>
      <c r="J64" s="82"/>
      <c r="K64" s="82"/>
      <c r="L64" s="82"/>
      <c r="M64" s="82"/>
      <c r="N64" s="82"/>
      <c r="O64" s="82"/>
      <c r="P64" s="82"/>
    </row>
    <row r="65" spans="3:16" x14ac:dyDescent="0.25">
      <c r="C65" s="453" t="s">
        <v>356</v>
      </c>
      <c r="D65" s="454"/>
      <c r="E65" s="123">
        <f>SUM(E63:E64)</f>
        <v>0</v>
      </c>
      <c r="F65" s="123">
        <f t="shared" ref="F65:P65" si="7">SUM(F63:F64)</f>
        <v>0</v>
      </c>
      <c r="G65" s="123">
        <f>F65-E65</f>
        <v>0</v>
      </c>
      <c r="H65" s="123">
        <f t="shared" si="7"/>
        <v>0</v>
      </c>
      <c r="I65" s="123">
        <f t="shared" si="7"/>
        <v>0</v>
      </c>
      <c r="J65" s="123">
        <f t="shared" si="7"/>
        <v>0</v>
      </c>
      <c r="K65" s="123">
        <f t="shared" si="7"/>
        <v>0</v>
      </c>
      <c r="L65" s="123">
        <f t="shared" si="7"/>
        <v>0</v>
      </c>
      <c r="M65" s="123">
        <f t="shared" si="7"/>
        <v>0</v>
      </c>
      <c r="N65" s="123">
        <f t="shared" si="7"/>
        <v>0</v>
      </c>
      <c r="O65" s="123">
        <f t="shared" si="7"/>
        <v>0</v>
      </c>
      <c r="P65" s="123">
        <f t="shared" si="7"/>
        <v>0</v>
      </c>
    </row>
    <row r="66" spans="3:16" x14ac:dyDescent="0.25">
      <c r="C66" s="446" t="s">
        <v>361</v>
      </c>
      <c r="D66" s="447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</row>
    <row r="67" spans="3:16" x14ac:dyDescent="0.25">
      <c r="C67" s="95"/>
      <c r="D67" s="100" t="s">
        <v>690</v>
      </c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</row>
    <row r="68" spans="3:16" x14ac:dyDescent="0.25">
      <c r="C68" s="95"/>
      <c r="D68" s="100" t="s">
        <v>691</v>
      </c>
      <c r="E68" s="82"/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82"/>
    </row>
    <row r="69" spans="3:16" x14ac:dyDescent="0.25">
      <c r="C69" s="95"/>
      <c r="D69" s="100" t="s">
        <v>692</v>
      </c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</row>
    <row r="70" spans="3:16" x14ac:dyDescent="0.25">
      <c r="C70" s="95"/>
      <c r="D70" s="100" t="s">
        <v>693</v>
      </c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</row>
    <row r="71" spans="3:16" x14ac:dyDescent="0.25">
      <c r="C71" s="95"/>
      <c r="D71" s="100" t="s">
        <v>694</v>
      </c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2"/>
      <c r="P71" s="82"/>
    </row>
    <row r="72" spans="3:16" x14ac:dyDescent="0.25">
      <c r="C72" s="95"/>
      <c r="D72" s="100" t="s">
        <v>663</v>
      </c>
      <c r="E72" s="82"/>
      <c r="F72" s="82"/>
      <c r="G72" s="82"/>
      <c r="H72" s="82"/>
      <c r="I72" s="82"/>
      <c r="J72" s="82"/>
      <c r="K72" s="82"/>
      <c r="L72" s="82"/>
      <c r="M72" s="82"/>
      <c r="N72" s="82"/>
      <c r="O72" s="82"/>
      <c r="P72" s="82"/>
    </row>
    <row r="73" spans="3:16" x14ac:dyDescent="0.25">
      <c r="C73" s="158" t="s">
        <v>707</v>
      </c>
      <c r="D73" s="100" t="s">
        <v>695</v>
      </c>
      <c r="E73" s="82"/>
      <c r="F73" s="82"/>
      <c r="G73" s="82"/>
      <c r="H73" s="82"/>
      <c r="I73" s="82"/>
      <c r="J73" s="82"/>
      <c r="K73" s="82"/>
      <c r="L73" s="82"/>
      <c r="M73" s="82"/>
      <c r="N73" s="82"/>
      <c r="O73" s="82"/>
      <c r="P73" s="82"/>
    </row>
    <row r="74" spans="3:16" x14ac:dyDescent="0.25">
      <c r="C74" s="158" t="s">
        <v>707</v>
      </c>
      <c r="D74" s="100" t="s">
        <v>696</v>
      </c>
      <c r="E74" s="82"/>
      <c r="F74" s="82"/>
      <c r="G74" s="82"/>
      <c r="H74" s="82"/>
      <c r="I74" s="82"/>
      <c r="J74" s="82"/>
      <c r="K74" s="82"/>
      <c r="L74" s="82"/>
      <c r="M74" s="82"/>
      <c r="N74" s="82"/>
      <c r="O74" s="82"/>
      <c r="P74" s="82"/>
    </row>
    <row r="75" spans="3:16" x14ac:dyDescent="0.25">
      <c r="C75" s="158" t="s">
        <v>707</v>
      </c>
      <c r="D75" s="100" t="s">
        <v>697</v>
      </c>
      <c r="E75" s="82"/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</row>
    <row r="76" spans="3:16" x14ac:dyDescent="0.25">
      <c r="C76" s="158" t="s">
        <v>707</v>
      </c>
      <c r="D76" s="100" t="s">
        <v>698</v>
      </c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</row>
    <row r="77" spans="3:16" x14ac:dyDescent="0.25">
      <c r="C77" s="158" t="s">
        <v>707</v>
      </c>
      <c r="D77" s="100" t="s">
        <v>699</v>
      </c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</row>
    <row r="78" spans="3:16" x14ac:dyDescent="0.25">
      <c r="C78" s="158" t="s">
        <v>707</v>
      </c>
      <c r="D78" s="100" t="s">
        <v>700</v>
      </c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</row>
    <row r="79" spans="3:16" x14ac:dyDescent="0.25">
      <c r="C79" s="158" t="s">
        <v>707</v>
      </c>
      <c r="D79" s="18" t="s">
        <v>701</v>
      </c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</row>
    <row r="80" spans="3:16" x14ac:dyDescent="0.25">
      <c r="C80" s="158" t="s">
        <v>707</v>
      </c>
      <c r="D80" s="18" t="s">
        <v>702</v>
      </c>
      <c r="E80" s="82"/>
      <c r="F80" s="82"/>
      <c r="G80" s="82"/>
      <c r="H80" s="82"/>
      <c r="I80" s="82"/>
      <c r="J80" s="82"/>
      <c r="K80" s="82"/>
      <c r="L80" s="82"/>
      <c r="M80" s="82"/>
      <c r="N80" s="82"/>
      <c r="O80" s="82"/>
      <c r="P80" s="82"/>
    </row>
    <row r="81" spans="2:23" x14ac:dyDescent="0.25">
      <c r="C81" s="453" t="s">
        <v>359</v>
      </c>
      <c r="D81" s="454"/>
      <c r="E81" s="123">
        <f>SUM(E67:E80)</f>
        <v>0</v>
      </c>
      <c r="F81" s="123">
        <f t="shared" ref="F81:P81" si="8">SUM(F67:F80)</f>
        <v>0</v>
      </c>
      <c r="G81" s="123">
        <f>F81-E81</f>
        <v>0</v>
      </c>
      <c r="H81" s="123">
        <f t="shared" si="8"/>
        <v>0</v>
      </c>
      <c r="I81" s="123">
        <f t="shared" si="8"/>
        <v>0</v>
      </c>
      <c r="J81" s="123">
        <f t="shared" si="8"/>
        <v>0</v>
      </c>
      <c r="K81" s="123">
        <f t="shared" si="8"/>
        <v>0</v>
      </c>
      <c r="L81" s="123">
        <f t="shared" si="8"/>
        <v>0</v>
      </c>
      <c r="M81" s="123">
        <f t="shared" si="8"/>
        <v>0</v>
      </c>
      <c r="N81" s="123">
        <f t="shared" si="8"/>
        <v>0</v>
      </c>
      <c r="O81" s="123">
        <f t="shared" si="8"/>
        <v>0</v>
      </c>
      <c r="P81" s="123">
        <f t="shared" si="8"/>
        <v>0</v>
      </c>
    </row>
    <row r="82" spans="2:23" x14ac:dyDescent="0.25">
      <c r="C82" s="446" t="s">
        <v>360</v>
      </c>
      <c r="D82" s="447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</row>
    <row r="83" spans="2:23" x14ac:dyDescent="0.25">
      <c r="C83" s="18"/>
      <c r="D83" s="159" t="s">
        <v>689</v>
      </c>
      <c r="E83" s="82"/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82"/>
    </row>
    <row r="84" spans="2:23" x14ac:dyDescent="0.25"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</row>
    <row r="85" spans="2:23" x14ac:dyDescent="0.25">
      <c r="C85" s="428" t="s">
        <v>362</v>
      </c>
      <c r="D85" s="429"/>
      <c r="E85" s="123">
        <f>SUM(E83:E84)</f>
        <v>0</v>
      </c>
      <c r="F85" s="123">
        <f t="shared" ref="F85:P85" si="9">SUM(F83:F84)</f>
        <v>0</v>
      </c>
      <c r="G85" s="123">
        <f>F85-E85</f>
        <v>0</v>
      </c>
      <c r="H85" s="123">
        <f t="shared" si="9"/>
        <v>0</v>
      </c>
      <c r="I85" s="123">
        <f t="shared" si="9"/>
        <v>0</v>
      </c>
      <c r="J85" s="123">
        <f t="shared" si="9"/>
        <v>0</v>
      </c>
      <c r="K85" s="123">
        <f t="shared" si="9"/>
        <v>0</v>
      </c>
      <c r="L85" s="123">
        <f t="shared" si="9"/>
        <v>0</v>
      </c>
      <c r="M85" s="123">
        <f t="shared" si="9"/>
        <v>0</v>
      </c>
      <c r="N85" s="123">
        <f t="shared" si="9"/>
        <v>0</v>
      </c>
      <c r="O85" s="123">
        <f t="shared" si="9"/>
        <v>0</v>
      </c>
      <c r="P85" s="123">
        <f t="shared" si="9"/>
        <v>0</v>
      </c>
    </row>
    <row r="86" spans="2:23" x14ac:dyDescent="0.25">
      <c r="C86" s="446" t="s">
        <v>363</v>
      </c>
      <c r="D86" s="447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</row>
    <row r="87" spans="2:23" x14ac:dyDescent="0.25">
      <c r="C87" s="18" t="s">
        <v>365</v>
      </c>
      <c r="D87" s="18" t="s">
        <v>366</v>
      </c>
      <c r="E87" s="82"/>
      <c r="F87" s="82"/>
      <c r="G87" s="82"/>
      <c r="H87" s="82"/>
      <c r="I87" s="82"/>
      <c r="J87" s="82"/>
      <c r="K87" s="82"/>
      <c r="L87" s="82"/>
      <c r="M87" s="82"/>
      <c r="N87" s="82"/>
      <c r="O87" s="82"/>
      <c r="P87" s="82"/>
    </row>
    <row r="88" spans="2:23" x14ac:dyDescent="0.25">
      <c r="C88" s="18" t="s">
        <v>365</v>
      </c>
      <c r="D88" s="18" t="s">
        <v>367</v>
      </c>
      <c r="E88" s="82"/>
      <c r="F88" s="82"/>
      <c r="G88" s="82"/>
      <c r="H88" s="82"/>
      <c r="I88" s="82"/>
      <c r="J88" s="82"/>
      <c r="K88" s="82"/>
      <c r="L88" s="82"/>
      <c r="M88" s="82"/>
      <c r="N88" s="82"/>
      <c r="O88" s="82"/>
      <c r="P88" s="82"/>
    </row>
    <row r="89" spans="2:23" x14ac:dyDescent="0.25">
      <c r="C89" s="428" t="s">
        <v>364</v>
      </c>
      <c r="D89" s="429"/>
      <c r="E89" s="123">
        <f>E87-E88</f>
        <v>0</v>
      </c>
      <c r="F89" s="123">
        <f t="shared" ref="F89:P89" si="10">F87-F88</f>
        <v>0</v>
      </c>
      <c r="G89" s="123">
        <f>F89-E89</f>
        <v>0</v>
      </c>
      <c r="H89" s="123">
        <f t="shared" si="10"/>
        <v>0</v>
      </c>
      <c r="I89" s="123">
        <f t="shared" si="10"/>
        <v>0</v>
      </c>
      <c r="J89" s="123">
        <f t="shared" si="10"/>
        <v>0</v>
      </c>
      <c r="K89" s="123">
        <f t="shared" si="10"/>
        <v>0</v>
      </c>
      <c r="L89" s="123">
        <f t="shared" si="10"/>
        <v>0</v>
      </c>
      <c r="M89" s="123">
        <f t="shared" si="10"/>
        <v>0</v>
      </c>
      <c r="N89" s="123">
        <f t="shared" si="10"/>
        <v>0</v>
      </c>
      <c r="O89" s="123">
        <f t="shared" si="10"/>
        <v>0</v>
      </c>
      <c r="P89" s="123">
        <f t="shared" si="10"/>
        <v>0</v>
      </c>
    </row>
    <row r="90" spans="2:23" x14ac:dyDescent="0.25">
      <c r="C90" s="428" t="s">
        <v>261</v>
      </c>
      <c r="D90" s="429"/>
      <c r="E90" s="123">
        <f>E30+E55+E59+E65+E81+E85+E89</f>
        <v>0</v>
      </c>
      <c r="F90" s="123">
        <f t="shared" ref="F90:P90" si="11">F30+F55+F59+F65+F81+F85+F89</f>
        <v>0</v>
      </c>
      <c r="G90" s="123">
        <f>F90-E90</f>
        <v>0</v>
      </c>
      <c r="H90" s="123">
        <f t="shared" si="11"/>
        <v>0</v>
      </c>
      <c r="I90" s="123">
        <f t="shared" si="11"/>
        <v>0</v>
      </c>
      <c r="J90" s="123">
        <f t="shared" si="11"/>
        <v>0</v>
      </c>
      <c r="K90" s="123">
        <f t="shared" si="11"/>
        <v>0</v>
      </c>
      <c r="L90" s="123">
        <f t="shared" si="11"/>
        <v>0</v>
      </c>
      <c r="M90" s="123">
        <f t="shared" si="11"/>
        <v>0</v>
      </c>
      <c r="N90" s="123">
        <f t="shared" si="11"/>
        <v>0</v>
      </c>
      <c r="O90" s="123">
        <f t="shared" si="11"/>
        <v>0</v>
      </c>
      <c r="P90" s="123">
        <f t="shared" si="11"/>
        <v>0</v>
      </c>
    </row>
    <row r="92" spans="2:23" x14ac:dyDescent="0.25">
      <c r="C92" s="24" t="s">
        <v>387</v>
      </c>
      <c r="I92" s="27"/>
    </row>
    <row r="93" spans="2:23" x14ac:dyDescent="0.25">
      <c r="B93" s="15"/>
      <c r="C93" s="15"/>
      <c r="D93" s="71"/>
      <c r="E93" s="71"/>
      <c r="F93" s="71"/>
      <c r="G93" s="71"/>
      <c r="H93" s="71"/>
      <c r="I93" s="71"/>
      <c r="J93" s="71"/>
      <c r="K93" s="71"/>
      <c r="P93" s="16" t="s">
        <v>4</v>
      </c>
      <c r="W93" s="27" t="s">
        <v>109</v>
      </c>
    </row>
    <row r="94" spans="2:23" x14ac:dyDescent="0.25">
      <c r="B94" s="74"/>
      <c r="C94" s="431" t="s">
        <v>343</v>
      </c>
      <c r="D94" s="431" t="s">
        <v>344</v>
      </c>
      <c r="E94" s="418" t="s">
        <v>160</v>
      </c>
      <c r="F94" s="419"/>
      <c r="G94" s="420"/>
      <c r="H94" s="418" t="s">
        <v>159</v>
      </c>
      <c r="I94" s="419"/>
      <c r="J94" s="419"/>
      <c r="K94" s="419"/>
      <c r="L94" s="421" t="s">
        <v>153</v>
      </c>
      <c r="M94" s="421"/>
      <c r="N94" s="421"/>
      <c r="O94" s="421"/>
      <c r="P94" s="421"/>
    </row>
    <row r="95" spans="2:23" ht="27.6" x14ac:dyDescent="0.25">
      <c r="B95" s="74"/>
      <c r="C95" s="433"/>
      <c r="D95" s="433"/>
      <c r="E95" s="7" t="s">
        <v>224</v>
      </c>
      <c r="F95" s="7" t="s">
        <v>169</v>
      </c>
      <c r="G95" s="7" t="s">
        <v>141</v>
      </c>
      <c r="H95" s="7" t="s">
        <v>224</v>
      </c>
      <c r="I95" s="7" t="s">
        <v>163</v>
      </c>
      <c r="J95" s="7" t="s">
        <v>164</v>
      </c>
      <c r="K95" s="7" t="s">
        <v>168</v>
      </c>
      <c r="L95" s="7" t="s">
        <v>154</v>
      </c>
      <c r="M95" s="7" t="s">
        <v>155</v>
      </c>
      <c r="N95" s="7" t="s">
        <v>156</v>
      </c>
      <c r="O95" s="7" t="s">
        <v>157</v>
      </c>
      <c r="P95" s="7" t="s">
        <v>158</v>
      </c>
    </row>
    <row r="96" spans="2:23" ht="15" customHeight="1" x14ac:dyDescent="0.25">
      <c r="B96" s="74"/>
      <c r="C96" s="435"/>
      <c r="D96" s="435"/>
      <c r="E96" s="7" t="s">
        <v>10</v>
      </c>
      <c r="F96" s="7" t="s">
        <v>12</v>
      </c>
      <c r="G96" s="7" t="s">
        <v>162</v>
      </c>
      <c r="H96" s="7" t="s">
        <v>10</v>
      </c>
      <c r="I96" s="7" t="s">
        <v>3</v>
      </c>
      <c r="J96" s="7" t="s">
        <v>5</v>
      </c>
      <c r="K96" s="7" t="s">
        <v>5</v>
      </c>
      <c r="L96" s="7" t="s">
        <v>8</v>
      </c>
      <c r="M96" s="7" t="s">
        <v>8</v>
      </c>
      <c r="N96" s="7" t="s">
        <v>8</v>
      </c>
      <c r="O96" s="7" t="s">
        <v>8</v>
      </c>
      <c r="P96" s="7" t="s">
        <v>8</v>
      </c>
    </row>
    <row r="97" spans="2:16" x14ac:dyDescent="0.25">
      <c r="B97" s="74"/>
      <c r="C97" s="446" t="s">
        <v>348</v>
      </c>
      <c r="D97" s="447"/>
      <c r="E97" s="73"/>
      <c r="F97" s="73"/>
      <c r="G97" s="72"/>
      <c r="H97" s="73"/>
      <c r="I97" s="18"/>
      <c r="J97" s="18"/>
      <c r="K97" s="18"/>
      <c r="L97" s="18"/>
      <c r="M97" s="18"/>
      <c r="N97" s="18"/>
      <c r="O97" s="18"/>
      <c r="P97" s="18"/>
    </row>
    <row r="98" spans="2:16" x14ac:dyDescent="0.25">
      <c r="C98" s="428" t="s">
        <v>350</v>
      </c>
      <c r="D98" s="429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</row>
    <row r="99" spans="2:16" x14ac:dyDescent="0.25">
      <c r="C99" s="158" t="s">
        <v>703</v>
      </c>
      <c r="D99" s="100" t="s">
        <v>648</v>
      </c>
      <c r="E99" s="18"/>
      <c r="F99" s="82">
        <f>'F13-Year(n-1)'!Q97</f>
        <v>0</v>
      </c>
      <c r="G99" s="82">
        <f>F99-E99</f>
        <v>0</v>
      </c>
      <c r="H99" s="18"/>
      <c r="I99" s="82">
        <f>SUM('F13-Year(n)'!E99:J99)</f>
        <v>0</v>
      </c>
      <c r="J99" s="82">
        <f>SUM('F13-Year(n)'!K99:P99)</f>
        <v>0</v>
      </c>
      <c r="K99" s="82">
        <f>I99+J99</f>
        <v>0</v>
      </c>
      <c r="L99" s="82">
        <f>'F13-Year(n+1)'!Q99</f>
        <v>0</v>
      </c>
      <c r="M99" s="82">
        <f>'F13-Year(n+2)'!Q99</f>
        <v>0</v>
      </c>
      <c r="N99" s="82">
        <f>'F13-Year(n+3)'!Q99</f>
        <v>0</v>
      </c>
      <c r="O99" s="82">
        <f>'F13-Year(n+4)'!Q99</f>
        <v>0</v>
      </c>
      <c r="P99" s="82">
        <f>'F13-Year(n+5)'!Q99</f>
        <v>0</v>
      </c>
    </row>
    <row r="100" spans="2:16" x14ac:dyDescent="0.25">
      <c r="C100" s="158" t="s">
        <v>703</v>
      </c>
      <c r="D100" s="100" t="s">
        <v>649</v>
      </c>
      <c r="E100" s="18"/>
      <c r="F100" s="82">
        <f>'F13-Year(n-1)'!Q98</f>
        <v>0</v>
      </c>
      <c r="G100" s="82">
        <f t="shared" ref="G100:G163" si="12">F100-E100</f>
        <v>0</v>
      </c>
      <c r="H100" s="18"/>
      <c r="I100" s="82">
        <f>SUM('F13-Year(n)'!E100:J100)</f>
        <v>0</v>
      </c>
      <c r="J100" s="82">
        <f>SUM('F13-Year(n)'!K100:P100)</f>
        <v>0</v>
      </c>
      <c r="K100" s="82">
        <f t="shared" ref="K100:K163" si="13">I100+J100</f>
        <v>0</v>
      </c>
      <c r="L100" s="82">
        <f>'F13-Year(n+1)'!Q100</f>
        <v>0</v>
      </c>
      <c r="M100" s="82">
        <f>'F13-Year(n+2)'!Q100</f>
        <v>0</v>
      </c>
      <c r="N100" s="82">
        <f>'F13-Year(n+3)'!Q100</f>
        <v>0</v>
      </c>
      <c r="O100" s="82">
        <f>'F13-Year(n+4)'!Q100</f>
        <v>0</v>
      </c>
      <c r="P100" s="82">
        <f>'F13-Year(n+5)'!Q100</f>
        <v>0</v>
      </c>
    </row>
    <row r="101" spans="2:16" x14ac:dyDescent="0.25">
      <c r="C101" s="158" t="s">
        <v>703</v>
      </c>
      <c r="D101" s="100" t="s">
        <v>650</v>
      </c>
      <c r="E101" s="18"/>
      <c r="F101" s="82">
        <f>'F13-Year(n-1)'!Q99</f>
        <v>0</v>
      </c>
      <c r="G101" s="82">
        <f t="shared" si="12"/>
        <v>0</v>
      </c>
      <c r="H101" s="18"/>
      <c r="I101" s="82">
        <f>SUM('F13-Year(n)'!E101:J101)</f>
        <v>0</v>
      </c>
      <c r="J101" s="82">
        <f>SUM('F13-Year(n)'!K101:P101)</f>
        <v>0</v>
      </c>
      <c r="K101" s="82">
        <f t="shared" si="13"/>
        <v>0</v>
      </c>
      <c r="L101" s="82">
        <f>'F13-Year(n+1)'!Q101</f>
        <v>0</v>
      </c>
      <c r="M101" s="82">
        <f>'F13-Year(n+2)'!Q101</f>
        <v>0</v>
      </c>
      <c r="N101" s="82">
        <f>'F13-Year(n+3)'!Q101</f>
        <v>0</v>
      </c>
      <c r="O101" s="82">
        <f>'F13-Year(n+4)'!Q101</f>
        <v>0</v>
      </c>
      <c r="P101" s="82">
        <f>'F13-Year(n+5)'!Q101</f>
        <v>0</v>
      </c>
    </row>
    <row r="102" spans="2:16" x14ac:dyDescent="0.25">
      <c r="C102" s="158" t="s">
        <v>703</v>
      </c>
      <c r="D102" s="100" t="s">
        <v>651</v>
      </c>
      <c r="E102" s="18"/>
      <c r="F102" s="82">
        <f>'F13-Year(n-1)'!Q100</f>
        <v>0</v>
      </c>
      <c r="G102" s="82">
        <f t="shared" si="12"/>
        <v>0</v>
      </c>
      <c r="H102" s="18"/>
      <c r="I102" s="82">
        <f>SUM('F13-Year(n)'!E102:J102)</f>
        <v>0</v>
      </c>
      <c r="J102" s="82">
        <f>SUM('F13-Year(n)'!K102:P102)</f>
        <v>0</v>
      </c>
      <c r="K102" s="82">
        <f t="shared" si="13"/>
        <v>0</v>
      </c>
      <c r="L102" s="82">
        <f>'F13-Year(n+1)'!Q102</f>
        <v>0</v>
      </c>
      <c r="M102" s="82">
        <f>'F13-Year(n+2)'!Q102</f>
        <v>0</v>
      </c>
      <c r="N102" s="82">
        <f>'F13-Year(n+3)'!Q102</f>
        <v>0</v>
      </c>
      <c r="O102" s="82">
        <f>'F13-Year(n+4)'!Q102</f>
        <v>0</v>
      </c>
      <c r="P102" s="82">
        <f>'F13-Year(n+5)'!Q102</f>
        <v>0</v>
      </c>
    </row>
    <row r="103" spans="2:16" x14ac:dyDescent="0.25">
      <c r="C103" s="158" t="s">
        <v>703</v>
      </c>
      <c r="D103" s="100" t="s">
        <v>652</v>
      </c>
      <c r="E103" s="18"/>
      <c r="F103" s="82">
        <f>'F13-Year(n-1)'!Q101</f>
        <v>0</v>
      </c>
      <c r="G103" s="82">
        <f t="shared" si="12"/>
        <v>0</v>
      </c>
      <c r="H103" s="18"/>
      <c r="I103" s="82">
        <f>SUM('F13-Year(n)'!E103:J103)</f>
        <v>0</v>
      </c>
      <c r="J103" s="82">
        <f>SUM('F13-Year(n)'!K103:P103)</f>
        <v>0</v>
      </c>
      <c r="K103" s="82">
        <f t="shared" si="13"/>
        <v>0</v>
      </c>
      <c r="L103" s="82">
        <f>'F13-Year(n+1)'!Q103</f>
        <v>0</v>
      </c>
      <c r="M103" s="82">
        <f>'F13-Year(n+2)'!Q103</f>
        <v>0</v>
      </c>
      <c r="N103" s="82">
        <f>'F13-Year(n+3)'!Q103</f>
        <v>0</v>
      </c>
      <c r="O103" s="82">
        <f>'F13-Year(n+4)'!Q103</f>
        <v>0</v>
      </c>
      <c r="P103" s="82">
        <f>'F13-Year(n+5)'!Q103</f>
        <v>0</v>
      </c>
    </row>
    <row r="104" spans="2:16" x14ac:dyDescent="0.25">
      <c r="C104" s="158" t="s">
        <v>703</v>
      </c>
      <c r="D104" s="100" t="s">
        <v>653</v>
      </c>
      <c r="E104" s="18"/>
      <c r="F104" s="82">
        <f>'F13-Year(n-1)'!Q102</f>
        <v>0</v>
      </c>
      <c r="G104" s="82">
        <f t="shared" si="12"/>
        <v>0</v>
      </c>
      <c r="H104" s="18"/>
      <c r="I104" s="82">
        <f>SUM('F13-Year(n)'!E104:J104)</f>
        <v>0</v>
      </c>
      <c r="J104" s="82">
        <f>SUM('F13-Year(n)'!K104:P104)</f>
        <v>0</v>
      </c>
      <c r="K104" s="82">
        <f t="shared" si="13"/>
        <v>0</v>
      </c>
      <c r="L104" s="82">
        <f>'F13-Year(n+1)'!Q104</f>
        <v>0</v>
      </c>
      <c r="M104" s="82">
        <f>'F13-Year(n+2)'!Q104</f>
        <v>0</v>
      </c>
      <c r="N104" s="82">
        <f>'F13-Year(n+3)'!Q104</f>
        <v>0</v>
      </c>
      <c r="O104" s="82">
        <f>'F13-Year(n+4)'!Q104</f>
        <v>0</v>
      </c>
      <c r="P104" s="82">
        <f>'F13-Year(n+5)'!Q104</f>
        <v>0</v>
      </c>
    </row>
    <row r="105" spans="2:16" x14ac:dyDescent="0.25">
      <c r="C105" s="158" t="s">
        <v>703</v>
      </c>
      <c r="D105" s="100" t="s">
        <v>654</v>
      </c>
      <c r="E105" s="18"/>
      <c r="F105" s="82">
        <f>'F13-Year(n-1)'!Q103</f>
        <v>0</v>
      </c>
      <c r="G105" s="82">
        <f t="shared" si="12"/>
        <v>0</v>
      </c>
      <c r="H105" s="18"/>
      <c r="I105" s="82">
        <f>SUM('F13-Year(n)'!E105:J105)</f>
        <v>0</v>
      </c>
      <c r="J105" s="82">
        <f>SUM('F13-Year(n)'!K105:P105)</f>
        <v>0</v>
      </c>
      <c r="K105" s="82">
        <f t="shared" si="13"/>
        <v>0</v>
      </c>
      <c r="L105" s="82">
        <f>'F13-Year(n+1)'!Q105</f>
        <v>0</v>
      </c>
      <c r="M105" s="82">
        <f>'F13-Year(n+2)'!Q105</f>
        <v>0</v>
      </c>
      <c r="N105" s="82">
        <f>'F13-Year(n+3)'!Q105</f>
        <v>0</v>
      </c>
      <c r="O105" s="82">
        <f>'F13-Year(n+4)'!Q105</f>
        <v>0</v>
      </c>
      <c r="P105" s="82">
        <f>'F13-Year(n+5)'!Q105</f>
        <v>0</v>
      </c>
    </row>
    <row r="106" spans="2:16" ht="14.25" customHeight="1" x14ac:dyDescent="0.25">
      <c r="B106" s="74"/>
      <c r="C106" s="158" t="s">
        <v>703</v>
      </c>
      <c r="D106" s="100" t="s">
        <v>655</v>
      </c>
      <c r="E106" s="73"/>
      <c r="F106" s="82">
        <f>'F13-Year(n-1)'!Q104</f>
        <v>0</v>
      </c>
      <c r="G106" s="82">
        <f t="shared" si="12"/>
        <v>0</v>
      </c>
      <c r="H106" s="73"/>
      <c r="I106" s="82">
        <f>SUM('F13-Year(n)'!E106:J106)</f>
        <v>0</v>
      </c>
      <c r="J106" s="82">
        <f>SUM('F13-Year(n)'!K106:P106)</f>
        <v>0</v>
      </c>
      <c r="K106" s="82">
        <f t="shared" si="13"/>
        <v>0</v>
      </c>
      <c r="L106" s="82">
        <f>'F13-Year(n+1)'!Q106</f>
        <v>0</v>
      </c>
      <c r="M106" s="82">
        <f>'F13-Year(n+2)'!Q106</f>
        <v>0</v>
      </c>
      <c r="N106" s="82">
        <f>'F13-Year(n+3)'!Q106</f>
        <v>0</v>
      </c>
      <c r="O106" s="82">
        <f>'F13-Year(n+4)'!Q106</f>
        <v>0</v>
      </c>
      <c r="P106" s="82">
        <f>'F13-Year(n+5)'!Q106</f>
        <v>0</v>
      </c>
    </row>
    <row r="107" spans="2:16" x14ac:dyDescent="0.25">
      <c r="C107" s="158" t="s">
        <v>703</v>
      </c>
      <c r="D107" s="20" t="s">
        <v>656</v>
      </c>
      <c r="E107" s="18"/>
      <c r="F107" s="82">
        <f>'F13-Year(n-1)'!Q105</f>
        <v>0</v>
      </c>
      <c r="G107" s="82">
        <f t="shared" si="12"/>
        <v>0</v>
      </c>
      <c r="H107" s="18"/>
      <c r="I107" s="82">
        <f>SUM('F13-Year(n)'!E107:J107)</f>
        <v>0</v>
      </c>
      <c r="J107" s="82">
        <f>SUM('F13-Year(n)'!K107:P107)</f>
        <v>0</v>
      </c>
      <c r="K107" s="82">
        <f t="shared" si="13"/>
        <v>0</v>
      </c>
      <c r="L107" s="82">
        <f>'F13-Year(n+1)'!Q107</f>
        <v>0</v>
      </c>
      <c r="M107" s="82">
        <f>'F13-Year(n+2)'!Q107</f>
        <v>0</v>
      </c>
      <c r="N107" s="82">
        <f>'F13-Year(n+3)'!Q107</f>
        <v>0</v>
      </c>
      <c r="O107" s="82">
        <f>'F13-Year(n+4)'!Q107</f>
        <v>0</v>
      </c>
      <c r="P107" s="82">
        <f>'F13-Year(n+5)'!Q107</f>
        <v>0</v>
      </c>
    </row>
    <row r="108" spans="2:16" x14ac:dyDescent="0.25">
      <c r="C108" s="439" t="s">
        <v>225</v>
      </c>
      <c r="D108" s="441"/>
      <c r="E108" s="123">
        <f>SUM(E99:E107)</f>
        <v>0</v>
      </c>
      <c r="F108" s="123">
        <f>'F13-Year(n-1)'!Q106</f>
        <v>0</v>
      </c>
      <c r="G108" s="123">
        <f t="shared" si="12"/>
        <v>0</v>
      </c>
      <c r="H108" s="123">
        <f t="shared" ref="H108" si="14">SUM(H99:H107)</f>
        <v>0</v>
      </c>
      <c r="I108" s="123">
        <f>SUM('F13-Year(n)'!E108:J108)</f>
        <v>0</v>
      </c>
      <c r="J108" s="123">
        <f>SUM('F13-Year(n)'!K108:P108)</f>
        <v>0</v>
      </c>
      <c r="K108" s="123">
        <f t="shared" si="13"/>
        <v>0</v>
      </c>
      <c r="L108" s="123">
        <f>'F13-Year(n+1)'!Q108</f>
        <v>0</v>
      </c>
      <c r="M108" s="123">
        <f>'F13-Year(n+2)'!Q108</f>
        <v>0</v>
      </c>
      <c r="N108" s="123">
        <f>'F13-Year(n+3)'!Q108</f>
        <v>0</v>
      </c>
      <c r="O108" s="123">
        <f>'F13-Year(n+4)'!Q108</f>
        <v>0</v>
      </c>
      <c r="P108" s="123">
        <f>'F13-Year(n+5)'!Q108</f>
        <v>0</v>
      </c>
    </row>
    <row r="109" spans="2:16" x14ac:dyDescent="0.25">
      <c r="C109" s="428" t="s">
        <v>351</v>
      </c>
      <c r="D109" s="429"/>
      <c r="E109" s="18"/>
      <c r="F109" s="82">
        <f>'F13-Year(n-1)'!Q107</f>
        <v>0</v>
      </c>
      <c r="G109" s="82">
        <f t="shared" si="12"/>
        <v>0</v>
      </c>
      <c r="H109" s="18"/>
      <c r="I109" s="82">
        <f>SUM('F13-Year(n)'!E109:J109)</f>
        <v>0</v>
      </c>
      <c r="J109" s="82">
        <f>SUM('F13-Year(n)'!K109:P109)</f>
        <v>0</v>
      </c>
      <c r="K109" s="82">
        <f t="shared" si="13"/>
        <v>0</v>
      </c>
      <c r="L109" s="82">
        <f>'F13-Year(n+1)'!Q109</f>
        <v>0</v>
      </c>
      <c r="M109" s="82">
        <f>'F13-Year(n+2)'!Q109</f>
        <v>0</v>
      </c>
      <c r="N109" s="82">
        <f>'F13-Year(n+3)'!Q109</f>
        <v>0</v>
      </c>
      <c r="O109" s="82">
        <f>'F13-Year(n+4)'!Q109</f>
        <v>0</v>
      </c>
      <c r="P109" s="82">
        <f>'F13-Year(n+5)'!Q109</f>
        <v>0</v>
      </c>
    </row>
    <row r="110" spans="2:16" x14ac:dyDescent="0.25">
      <c r="C110" s="158" t="s">
        <v>703</v>
      </c>
      <c r="D110" s="100" t="s">
        <v>657</v>
      </c>
      <c r="E110" s="82"/>
      <c r="F110" s="82">
        <f>'F13-Year(n-1)'!Q108</f>
        <v>0</v>
      </c>
      <c r="G110" s="82">
        <f t="shared" si="12"/>
        <v>0</v>
      </c>
      <c r="H110" s="82"/>
      <c r="I110" s="82">
        <f>SUM('F13-Year(n)'!E110:J110)</f>
        <v>0</v>
      </c>
      <c r="J110" s="82">
        <f>SUM('F13-Year(n)'!K110:P110)</f>
        <v>0</v>
      </c>
      <c r="K110" s="82">
        <f t="shared" si="13"/>
        <v>0</v>
      </c>
      <c r="L110" s="82">
        <f>'F13-Year(n+1)'!Q110</f>
        <v>0</v>
      </c>
      <c r="M110" s="82">
        <f>'F13-Year(n+2)'!Q110</f>
        <v>0</v>
      </c>
      <c r="N110" s="82">
        <f>'F13-Year(n+3)'!Q110</f>
        <v>0</v>
      </c>
      <c r="O110" s="82">
        <f>'F13-Year(n+4)'!Q110</f>
        <v>0</v>
      </c>
      <c r="P110" s="82">
        <f>'F13-Year(n+5)'!Q110</f>
        <v>0</v>
      </c>
    </row>
    <row r="111" spans="2:16" x14ac:dyDescent="0.25">
      <c r="C111" s="158" t="s">
        <v>703</v>
      </c>
      <c r="D111" s="100" t="s">
        <v>658</v>
      </c>
      <c r="E111" s="82"/>
      <c r="F111" s="82">
        <f>'F13-Year(n-1)'!Q109</f>
        <v>0</v>
      </c>
      <c r="G111" s="82">
        <f t="shared" si="12"/>
        <v>0</v>
      </c>
      <c r="H111" s="82"/>
      <c r="I111" s="82">
        <f>SUM('F13-Year(n)'!E111:J111)</f>
        <v>0</v>
      </c>
      <c r="J111" s="82">
        <f>SUM('F13-Year(n)'!K111:P111)</f>
        <v>0</v>
      </c>
      <c r="K111" s="82">
        <f t="shared" si="13"/>
        <v>0</v>
      </c>
      <c r="L111" s="82">
        <f>'F13-Year(n+1)'!Q111</f>
        <v>0</v>
      </c>
      <c r="M111" s="82">
        <f>'F13-Year(n+2)'!Q111</f>
        <v>0</v>
      </c>
      <c r="N111" s="82">
        <f>'F13-Year(n+3)'!Q111</f>
        <v>0</v>
      </c>
      <c r="O111" s="82">
        <f>'F13-Year(n+4)'!Q111</f>
        <v>0</v>
      </c>
      <c r="P111" s="82">
        <f>'F13-Year(n+5)'!Q111</f>
        <v>0</v>
      </c>
    </row>
    <row r="112" spans="2:16" x14ac:dyDescent="0.25">
      <c r="C112" s="158" t="s">
        <v>703</v>
      </c>
      <c r="D112" s="100" t="s">
        <v>659</v>
      </c>
      <c r="E112" s="82"/>
      <c r="F112" s="82">
        <f>'F13-Year(n-1)'!Q110</f>
        <v>0</v>
      </c>
      <c r="G112" s="82">
        <f t="shared" si="12"/>
        <v>0</v>
      </c>
      <c r="H112" s="82"/>
      <c r="I112" s="82">
        <f>SUM('F13-Year(n)'!E112:J112)</f>
        <v>0</v>
      </c>
      <c r="J112" s="82">
        <f>SUM('F13-Year(n)'!K112:P112)</f>
        <v>0</v>
      </c>
      <c r="K112" s="82">
        <f t="shared" si="13"/>
        <v>0</v>
      </c>
      <c r="L112" s="82">
        <f>'F13-Year(n+1)'!Q112</f>
        <v>0</v>
      </c>
      <c r="M112" s="82">
        <f>'F13-Year(n+2)'!Q112</f>
        <v>0</v>
      </c>
      <c r="N112" s="82">
        <f>'F13-Year(n+3)'!Q112</f>
        <v>0</v>
      </c>
      <c r="O112" s="82">
        <f>'F13-Year(n+4)'!Q112</f>
        <v>0</v>
      </c>
      <c r="P112" s="82">
        <f>'F13-Year(n+5)'!Q112</f>
        <v>0</v>
      </c>
    </row>
    <row r="113" spans="3:16" x14ac:dyDescent="0.25">
      <c r="C113" s="158" t="s">
        <v>703</v>
      </c>
      <c r="D113" s="100" t="s">
        <v>660</v>
      </c>
      <c r="E113" s="82"/>
      <c r="F113" s="82">
        <f>'F13-Year(n-1)'!Q111</f>
        <v>0</v>
      </c>
      <c r="G113" s="82">
        <f t="shared" si="12"/>
        <v>0</v>
      </c>
      <c r="H113" s="82"/>
      <c r="I113" s="82">
        <f>SUM('F13-Year(n)'!E113:J113)</f>
        <v>0</v>
      </c>
      <c r="J113" s="82">
        <f>SUM('F13-Year(n)'!K113:P113)</f>
        <v>0</v>
      </c>
      <c r="K113" s="82">
        <f t="shared" si="13"/>
        <v>0</v>
      </c>
      <c r="L113" s="82">
        <f>'F13-Year(n+1)'!Q113</f>
        <v>0</v>
      </c>
      <c r="M113" s="82">
        <f>'F13-Year(n+2)'!Q113</f>
        <v>0</v>
      </c>
      <c r="N113" s="82">
        <f>'F13-Year(n+3)'!Q113</f>
        <v>0</v>
      </c>
      <c r="O113" s="82">
        <f>'F13-Year(n+4)'!Q113</f>
        <v>0</v>
      </c>
      <c r="P113" s="82">
        <f>'F13-Year(n+5)'!Q113</f>
        <v>0</v>
      </c>
    </row>
    <row r="114" spans="3:16" x14ac:dyDescent="0.25">
      <c r="C114" s="158" t="s">
        <v>703</v>
      </c>
      <c r="D114" s="100" t="s">
        <v>661</v>
      </c>
      <c r="E114" s="82"/>
      <c r="F114" s="82">
        <f>'F13-Year(n-1)'!Q112</f>
        <v>0</v>
      </c>
      <c r="G114" s="82">
        <f t="shared" si="12"/>
        <v>0</v>
      </c>
      <c r="H114" s="82"/>
      <c r="I114" s="82">
        <f>SUM('F13-Year(n)'!E114:J114)</f>
        <v>0</v>
      </c>
      <c r="J114" s="82">
        <f>SUM('F13-Year(n)'!K114:P114)</f>
        <v>0</v>
      </c>
      <c r="K114" s="82">
        <f t="shared" si="13"/>
        <v>0</v>
      </c>
      <c r="L114" s="82">
        <f>'F13-Year(n+1)'!Q114</f>
        <v>0</v>
      </c>
      <c r="M114" s="82">
        <f>'F13-Year(n+2)'!Q114</f>
        <v>0</v>
      </c>
      <c r="N114" s="82">
        <f>'F13-Year(n+3)'!Q114</f>
        <v>0</v>
      </c>
      <c r="O114" s="82">
        <f>'F13-Year(n+4)'!Q114</f>
        <v>0</v>
      </c>
      <c r="P114" s="82">
        <f>'F13-Year(n+5)'!Q114</f>
        <v>0</v>
      </c>
    </row>
    <row r="115" spans="3:16" x14ac:dyDescent="0.25">
      <c r="C115" s="158" t="s">
        <v>703</v>
      </c>
      <c r="D115" s="20" t="s">
        <v>662</v>
      </c>
      <c r="E115" s="82"/>
      <c r="F115" s="82">
        <f>'F13-Year(n-1)'!Q113</f>
        <v>0</v>
      </c>
      <c r="G115" s="82">
        <f t="shared" si="12"/>
        <v>0</v>
      </c>
      <c r="H115" s="82"/>
      <c r="I115" s="82">
        <f>SUM('F13-Year(n)'!E115:J115)</f>
        <v>0</v>
      </c>
      <c r="J115" s="82">
        <f>SUM('F13-Year(n)'!K115:P115)</f>
        <v>0</v>
      </c>
      <c r="K115" s="82">
        <f t="shared" si="13"/>
        <v>0</v>
      </c>
      <c r="L115" s="82">
        <f>'F13-Year(n+1)'!Q115</f>
        <v>0</v>
      </c>
      <c r="M115" s="82">
        <f>'F13-Year(n+2)'!Q115</f>
        <v>0</v>
      </c>
      <c r="N115" s="82">
        <f>'F13-Year(n+3)'!Q115</f>
        <v>0</v>
      </c>
      <c r="O115" s="82">
        <f>'F13-Year(n+4)'!Q115</f>
        <v>0</v>
      </c>
      <c r="P115" s="82">
        <f>'F13-Year(n+5)'!Q115</f>
        <v>0</v>
      </c>
    </row>
    <row r="116" spans="3:16" x14ac:dyDescent="0.25">
      <c r="C116" s="158" t="s">
        <v>703</v>
      </c>
      <c r="D116" s="20" t="s">
        <v>663</v>
      </c>
      <c r="E116" s="82"/>
      <c r="F116" s="82">
        <f>'F13-Year(n-1)'!Q114</f>
        <v>0</v>
      </c>
      <c r="G116" s="82">
        <f t="shared" si="12"/>
        <v>0</v>
      </c>
      <c r="H116" s="82"/>
      <c r="I116" s="82">
        <f>SUM('F13-Year(n)'!E116:J116)</f>
        <v>0</v>
      </c>
      <c r="J116" s="82">
        <f>SUM('F13-Year(n)'!K116:P116)</f>
        <v>0</v>
      </c>
      <c r="K116" s="82">
        <f t="shared" si="13"/>
        <v>0</v>
      </c>
      <c r="L116" s="82">
        <f>'F13-Year(n+1)'!Q116</f>
        <v>0</v>
      </c>
      <c r="M116" s="82">
        <f>'F13-Year(n+2)'!Q116</f>
        <v>0</v>
      </c>
      <c r="N116" s="82">
        <f>'F13-Year(n+3)'!Q116</f>
        <v>0</v>
      </c>
      <c r="O116" s="82">
        <f>'F13-Year(n+4)'!Q116</f>
        <v>0</v>
      </c>
      <c r="P116" s="82">
        <f>'F13-Year(n+5)'!Q116</f>
        <v>0</v>
      </c>
    </row>
    <row r="117" spans="3:16" x14ac:dyDescent="0.25">
      <c r="C117" s="439" t="s">
        <v>225</v>
      </c>
      <c r="D117" s="441"/>
      <c r="E117" s="123">
        <f>SUM(E110:E116)</f>
        <v>0</v>
      </c>
      <c r="F117" s="123">
        <f>'F13-Year(n-1)'!Q115</f>
        <v>0</v>
      </c>
      <c r="G117" s="123">
        <f t="shared" si="12"/>
        <v>0</v>
      </c>
      <c r="H117" s="123">
        <f t="shared" ref="H117" si="15">SUM(H110:H116)</f>
        <v>0</v>
      </c>
      <c r="I117" s="123">
        <f>SUM('F13-Year(n)'!E117:J117)</f>
        <v>0</v>
      </c>
      <c r="J117" s="123">
        <f>SUM('F13-Year(n)'!K117:P117)</f>
        <v>0</v>
      </c>
      <c r="K117" s="123">
        <f t="shared" si="13"/>
        <v>0</v>
      </c>
      <c r="L117" s="123">
        <f>'F13-Year(n+1)'!Q117</f>
        <v>0</v>
      </c>
      <c r="M117" s="123">
        <f>'F13-Year(n+2)'!Q117</f>
        <v>0</v>
      </c>
      <c r="N117" s="123">
        <f>'F13-Year(n+3)'!Q117</f>
        <v>0</v>
      </c>
      <c r="O117" s="123">
        <f>'F13-Year(n+4)'!Q117</f>
        <v>0</v>
      </c>
      <c r="P117" s="123">
        <f>'F13-Year(n+5)'!Q117</f>
        <v>0</v>
      </c>
    </row>
    <row r="118" spans="3:16" x14ac:dyDescent="0.25">
      <c r="C118" s="428" t="s">
        <v>349</v>
      </c>
      <c r="D118" s="429"/>
      <c r="E118" s="123">
        <f>E117+E108</f>
        <v>0</v>
      </c>
      <c r="F118" s="123">
        <f>'F13-Year(n-1)'!Q116</f>
        <v>0</v>
      </c>
      <c r="G118" s="123">
        <f t="shared" si="12"/>
        <v>0</v>
      </c>
      <c r="H118" s="123">
        <f t="shared" ref="H118" si="16">H117+H108</f>
        <v>0</v>
      </c>
      <c r="I118" s="123">
        <f>SUM('F13-Year(n)'!E118:J118)</f>
        <v>0</v>
      </c>
      <c r="J118" s="123">
        <f>SUM('F13-Year(n)'!K118:P118)</f>
        <v>0</v>
      </c>
      <c r="K118" s="123">
        <f t="shared" si="13"/>
        <v>0</v>
      </c>
      <c r="L118" s="123">
        <f>'F13-Year(n+1)'!Q118</f>
        <v>0</v>
      </c>
      <c r="M118" s="123">
        <f>'F13-Year(n+2)'!Q118</f>
        <v>0</v>
      </c>
      <c r="N118" s="123">
        <f>'F13-Year(n+3)'!Q118</f>
        <v>0</v>
      </c>
      <c r="O118" s="123">
        <f>'F13-Year(n+4)'!Q118</f>
        <v>0</v>
      </c>
      <c r="P118" s="123">
        <f>'F13-Year(n+5)'!Q118</f>
        <v>0</v>
      </c>
    </row>
    <row r="119" spans="3:16" x14ac:dyDescent="0.25">
      <c r="C119" s="446" t="s">
        <v>352</v>
      </c>
      <c r="D119" s="447"/>
      <c r="E119" s="18"/>
      <c r="F119" s="82">
        <f>'F13-Year(n-1)'!Q117</f>
        <v>0</v>
      </c>
      <c r="G119" s="82">
        <f t="shared" si="12"/>
        <v>0</v>
      </c>
      <c r="H119" s="18"/>
      <c r="I119" s="82">
        <f>SUM('F13-Year(n)'!E119:J119)</f>
        <v>0</v>
      </c>
      <c r="J119" s="82">
        <f>SUM('F13-Year(n)'!K119:P119)</f>
        <v>0</v>
      </c>
      <c r="K119" s="82">
        <f t="shared" si="13"/>
        <v>0</v>
      </c>
      <c r="L119" s="82">
        <f>'F13-Year(n+1)'!Q119</f>
        <v>0</v>
      </c>
      <c r="M119" s="82">
        <f>'F13-Year(n+2)'!Q119</f>
        <v>0</v>
      </c>
      <c r="N119" s="82">
        <f>'F13-Year(n+3)'!Q119</f>
        <v>0</v>
      </c>
      <c r="O119" s="82">
        <f>'F13-Year(n+4)'!Q119</f>
        <v>0</v>
      </c>
      <c r="P119" s="82">
        <f>'F13-Year(n+5)'!Q119</f>
        <v>0</v>
      </c>
    </row>
    <row r="120" spans="3:16" x14ac:dyDescent="0.25">
      <c r="C120" s="428" t="s">
        <v>350</v>
      </c>
      <c r="D120" s="429"/>
      <c r="E120" s="18"/>
      <c r="F120" s="82">
        <f>'F13-Year(n-1)'!Q118</f>
        <v>0</v>
      </c>
      <c r="G120" s="82">
        <f t="shared" si="12"/>
        <v>0</v>
      </c>
      <c r="H120" s="18"/>
      <c r="I120" s="82">
        <f>SUM('F13-Year(n)'!E120:J120)</f>
        <v>0</v>
      </c>
      <c r="J120" s="82">
        <f>SUM('F13-Year(n)'!K120:P120)</f>
        <v>0</v>
      </c>
      <c r="K120" s="82">
        <f t="shared" si="13"/>
        <v>0</v>
      </c>
      <c r="L120" s="82">
        <f>'F13-Year(n+1)'!Q120</f>
        <v>0</v>
      </c>
      <c r="M120" s="82">
        <f>'F13-Year(n+2)'!Q120</f>
        <v>0</v>
      </c>
      <c r="N120" s="82">
        <f>'F13-Year(n+3)'!Q120</f>
        <v>0</v>
      </c>
      <c r="O120" s="82">
        <f>'F13-Year(n+4)'!Q120</f>
        <v>0</v>
      </c>
      <c r="P120" s="82">
        <f>'F13-Year(n+5)'!Q120</f>
        <v>0</v>
      </c>
    </row>
    <row r="121" spans="3:16" x14ac:dyDescent="0.25">
      <c r="C121" s="158" t="s">
        <v>704</v>
      </c>
      <c r="D121" s="100" t="s">
        <v>664</v>
      </c>
      <c r="E121" s="82"/>
      <c r="F121" s="82">
        <f>'F13-Year(n-1)'!Q119</f>
        <v>0</v>
      </c>
      <c r="G121" s="82">
        <f t="shared" si="12"/>
        <v>0</v>
      </c>
      <c r="H121" s="82"/>
      <c r="I121" s="82">
        <f>SUM('F13-Year(n)'!E121:J121)</f>
        <v>0</v>
      </c>
      <c r="J121" s="82">
        <f>SUM('F13-Year(n)'!K121:P121)</f>
        <v>0</v>
      </c>
      <c r="K121" s="82">
        <f t="shared" si="13"/>
        <v>0</v>
      </c>
      <c r="L121" s="82">
        <f>'F13-Year(n+1)'!Q121</f>
        <v>0</v>
      </c>
      <c r="M121" s="82">
        <f>'F13-Year(n+2)'!Q121</f>
        <v>0</v>
      </c>
      <c r="N121" s="82">
        <f>'F13-Year(n+3)'!Q121</f>
        <v>0</v>
      </c>
      <c r="O121" s="82">
        <f>'F13-Year(n+4)'!Q121</f>
        <v>0</v>
      </c>
      <c r="P121" s="82">
        <f>'F13-Year(n+5)'!Q121</f>
        <v>0</v>
      </c>
    </row>
    <row r="122" spans="3:16" x14ac:dyDescent="0.25">
      <c r="C122" s="158" t="s">
        <v>704</v>
      </c>
      <c r="D122" s="100" t="s">
        <v>665</v>
      </c>
      <c r="E122" s="82"/>
      <c r="F122" s="82">
        <f>'F13-Year(n-1)'!Q120</f>
        <v>0</v>
      </c>
      <c r="G122" s="82">
        <f t="shared" si="12"/>
        <v>0</v>
      </c>
      <c r="H122" s="82"/>
      <c r="I122" s="82">
        <f>SUM('F13-Year(n)'!E122:J122)</f>
        <v>0</v>
      </c>
      <c r="J122" s="82">
        <f>SUM('F13-Year(n)'!K122:P122)</f>
        <v>0</v>
      </c>
      <c r="K122" s="82">
        <f t="shared" si="13"/>
        <v>0</v>
      </c>
      <c r="L122" s="82">
        <f>'F13-Year(n+1)'!Q122</f>
        <v>0</v>
      </c>
      <c r="M122" s="82">
        <f>'F13-Year(n+2)'!Q122</f>
        <v>0</v>
      </c>
      <c r="N122" s="82">
        <f>'F13-Year(n+3)'!Q122</f>
        <v>0</v>
      </c>
      <c r="O122" s="82">
        <f>'F13-Year(n+4)'!Q122</f>
        <v>0</v>
      </c>
      <c r="P122" s="82">
        <f>'F13-Year(n+5)'!Q122</f>
        <v>0</v>
      </c>
    </row>
    <row r="123" spans="3:16" x14ac:dyDescent="0.25">
      <c r="C123" s="158" t="s">
        <v>704</v>
      </c>
      <c r="D123" s="100" t="s">
        <v>666</v>
      </c>
      <c r="E123" s="82"/>
      <c r="F123" s="82">
        <f>'F13-Year(n-1)'!Q121</f>
        <v>0</v>
      </c>
      <c r="G123" s="82">
        <f t="shared" si="12"/>
        <v>0</v>
      </c>
      <c r="H123" s="82"/>
      <c r="I123" s="82">
        <f>SUM('F13-Year(n)'!E123:J123)</f>
        <v>0</v>
      </c>
      <c r="J123" s="82">
        <f>SUM('F13-Year(n)'!K123:P123)</f>
        <v>0</v>
      </c>
      <c r="K123" s="82">
        <f t="shared" si="13"/>
        <v>0</v>
      </c>
      <c r="L123" s="82">
        <f>'F13-Year(n+1)'!Q123</f>
        <v>0</v>
      </c>
      <c r="M123" s="82">
        <f>'F13-Year(n+2)'!Q123</f>
        <v>0</v>
      </c>
      <c r="N123" s="82">
        <f>'F13-Year(n+3)'!Q123</f>
        <v>0</v>
      </c>
      <c r="O123" s="82">
        <f>'F13-Year(n+4)'!Q123</f>
        <v>0</v>
      </c>
      <c r="P123" s="82">
        <f>'F13-Year(n+5)'!Q123</f>
        <v>0</v>
      </c>
    </row>
    <row r="124" spans="3:16" x14ac:dyDescent="0.25">
      <c r="C124" s="158" t="s">
        <v>704</v>
      </c>
      <c r="D124" s="100" t="s">
        <v>667</v>
      </c>
      <c r="E124" s="82"/>
      <c r="F124" s="82">
        <f>'F13-Year(n-1)'!Q122</f>
        <v>0</v>
      </c>
      <c r="G124" s="82">
        <f t="shared" si="12"/>
        <v>0</v>
      </c>
      <c r="H124" s="82"/>
      <c r="I124" s="82">
        <f>SUM('F13-Year(n)'!E124:J124)</f>
        <v>0</v>
      </c>
      <c r="J124" s="82">
        <f>SUM('F13-Year(n)'!K124:P124)</f>
        <v>0</v>
      </c>
      <c r="K124" s="82">
        <f t="shared" si="13"/>
        <v>0</v>
      </c>
      <c r="L124" s="82">
        <f>'F13-Year(n+1)'!Q124</f>
        <v>0</v>
      </c>
      <c r="M124" s="82">
        <f>'F13-Year(n+2)'!Q124</f>
        <v>0</v>
      </c>
      <c r="N124" s="82">
        <f>'F13-Year(n+3)'!Q124</f>
        <v>0</v>
      </c>
      <c r="O124" s="82">
        <f>'F13-Year(n+4)'!Q124</f>
        <v>0</v>
      </c>
      <c r="P124" s="82">
        <f>'F13-Year(n+5)'!Q124</f>
        <v>0</v>
      </c>
    </row>
    <row r="125" spans="3:16" x14ac:dyDescent="0.25">
      <c r="C125" s="158" t="s">
        <v>704</v>
      </c>
      <c r="D125" s="100" t="s">
        <v>668</v>
      </c>
      <c r="E125" s="82"/>
      <c r="F125" s="82">
        <f>'F13-Year(n-1)'!Q123</f>
        <v>0</v>
      </c>
      <c r="G125" s="82">
        <f t="shared" si="12"/>
        <v>0</v>
      </c>
      <c r="H125" s="82"/>
      <c r="I125" s="82">
        <f>SUM('F13-Year(n)'!E125:J125)</f>
        <v>0</v>
      </c>
      <c r="J125" s="82">
        <f>SUM('F13-Year(n)'!K125:P125)</f>
        <v>0</v>
      </c>
      <c r="K125" s="82">
        <f t="shared" si="13"/>
        <v>0</v>
      </c>
      <c r="L125" s="82">
        <f>'F13-Year(n+1)'!Q125</f>
        <v>0</v>
      </c>
      <c r="M125" s="82">
        <f>'F13-Year(n+2)'!Q125</f>
        <v>0</v>
      </c>
      <c r="N125" s="82">
        <f>'F13-Year(n+3)'!Q125</f>
        <v>0</v>
      </c>
      <c r="O125" s="82">
        <f>'F13-Year(n+4)'!Q125</f>
        <v>0</v>
      </c>
      <c r="P125" s="82">
        <f>'F13-Year(n+5)'!Q125</f>
        <v>0</v>
      </c>
    </row>
    <row r="126" spans="3:16" x14ac:dyDescent="0.25">
      <c r="C126" s="158" t="s">
        <v>704</v>
      </c>
      <c r="D126" s="100" t="s">
        <v>669</v>
      </c>
      <c r="E126" s="82"/>
      <c r="F126" s="82">
        <f>'F13-Year(n-1)'!Q124</f>
        <v>0</v>
      </c>
      <c r="G126" s="82">
        <f t="shared" si="12"/>
        <v>0</v>
      </c>
      <c r="H126" s="82"/>
      <c r="I126" s="82">
        <f>SUM('F13-Year(n)'!E126:J126)</f>
        <v>0</v>
      </c>
      <c r="J126" s="82">
        <f>SUM('F13-Year(n)'!K126:P126)</f>
        <v>0</v>
      </c>
      <c r="K126" s="82">
        <f t="shared" si="13"/>
        <v>0</v>
      </c>
      <c r="L126" s="82">
        <f>'F13-Year(n+1)'!Q126</f>
        <v>0</v>
      </c>
      <c r="M126" s="82">
        <f>'F13-Year(n+2)'!Q126</f>
        <v>0</v>
      </c>
      <c r="N126" s="82">
        <f>'F13-Year(n+3)'!Q126</f>
        <v>0</v>
      </c>
      <c r="O126" s="82">
        <f>'F13-Year(n+4)'!Q126</f>
        <v>0</v>
      </c>
      <c r="P126" s="82">
        <f>'F13-Year(n+5)'!Q126</f>
        <v>0</v>
      </c>
    </row>
    <row r="127" spans="3:16" x14ac:dyDescent="0.25">
      <c r="C127" s="158" t="s">
        <v>705</v>
      </c>
      <c r="D127" s="100" t="s">
        <v>670</v>
      </c>
      <c r="E127" s="82"/>
      <c r="F127" s="82">
        <f>'F13-Year(n-1)'!Q125</f>
        <v>0</v>
      </c>
      <c r="G127" s="82">
        <f t="shared" si="12"/>
        <v>0</v>
      </c>
      <c r="H127" s="82"/>
      <c r="I127" s="82">
        <f>SUM('F13-Year(n)'!E127:J127)</f>
        <v>0</v>
      </c>
      <c r="J127" s="82">
        <f>SUM('F13-Year(n)'!K127:P127)</f>
        <v>0</v>
      </c>
      <c r="K127" s="82">
        <f t="shared" si="13"/>
        <v>0</v>
      </c>
      <c r="L127" s="82">
        <f>'F13-Year(n+1)'!Q127</f>
        <v>0</v>
      </c>
      <c r="M127" s="82">
        <f>'F13-Year(n+2)'!Q127</f>
        <v>0</v>
      </c>
      <c r="N127" s="82">
        <f>'F13-Year(n+3)'!Q127</f>
        <v>0</v>
      </c>
      <c r="O127" s="82">
        <f>'F13-Year(n+4)'!Q127</f>
        <v>0</v>
      </c>
      <c r="P127" s="82">
        <f>'F13-Year(n+5)'!Q127</f>
        <v>0</v>
      </c>
    </row>
    <row r="128" spans="3:16" x14ac:dyDescent="0.25">
      <c r="C128" s="158" t="s">
        <v>705</v>
      </c>
      <c r="D128" s="100" t="s">
        <v>671</v>
      </c>
      <c r="E128" s="82"/>
      <c r="F128" s="82">
        <f>'F13-Year(n-1)'!Q126</f>
        <v>0</v>
      </c>
      <c r="G128" s="82">
        <f t="shared" si="12"/>
        <v>0</v>
      </c>
      <c r="H128" s="82"/>
      <c r="I128" s="82">
        <f>SUM('F13-Year(n)'!E128:J128)</f>
        <v>0</v>
      </c>
      <c r="J128" s="82">
        <f>SUM('F13-Year(n)'!K128:P128)</f>
        <v>0</v>
      </c>
      <c r="K128" s="82">
        <f t="shared" si="13"/>
        <v>0</v>
      </c>
      <c r="L128" s="82">
        <f>'F13-Year(n+1)'!Q128</f>
        <v>0</v>
      </c>
      <c r="M128" s="82">
        <f>'F13-Year(n+2)'!Q128</f>
        <v>0</v>
      </c>
      <c r="N128" s="82">
        <f>'F13-Year(n+3)'!Q128</f>
        <v>0</v>
      </c>
      <c r="O128" s="82">
        <f>'F13-Year(n+4)'!Q128</f>
        <v>0</v>
      </c>
      <c r="P128" s="82">
        <f>'F13-Year(n+5)'!Q128</f>
        <v>0</v>
      </c>
    </row>
    <row r="129" spans="3:16" x14ac:dyDescent="0.25">
      <c r="C129" s="158"/>
      <c r="D129" s="100" t="s">
        <v>672</v>
      </c>
      <c r="E129" s="82"/>
      <c r="F129" s="82">
        <f>'F13-Year(n-1)'!Q127</f>
        <v>0</v>
      </c>
      <c r="G129" s="82">
        <f t="shared" si="12"/>
        <v>0</v>
      </c>
      <c r="H129" s="82"/>
      <c r="I129" s="82">
        <f>SUM('F13-Year(n)'!E129:J129)</f>
        <v>0</v>
      </c>
      <c r="J129" s="82">
        <f>SUM('F13-Year(n)'!K129:P129)</f>
        <v>0</v>
      </c>
      <c r="K129" s="82">
        <f t="shared" si="13"/>
        <v>0</v>
      </c>
      <c r="L129" s="82">
        <f>'F13-Year(n+1)'!Q129</f>
        <v>0</v>
      </c>
      <c r="M129" s="82">
        <f>'F13-Year(n+2)'!Q129</f>
        <v>0</v>
      </c>
      <c r="N129" s="82">
        <f>'F13-Year(n+3)'!Q129</f>
        <v>0</v>
      </c>
      <c r="O129" s="82">
        <f>'F13-Year(n+4)'!Q129</f>
        <v>0</v>
      </c>
      <c r="P129" s="82">
        <f>'F13-Year(n+5)'!Q129</f>
        <v>0</v>
      </c>
    </row>
    <row r="130" spans="3:16" x14ac:dyDescent="0.25">
      <c r="C130" s="158"/>
      <c r="D130" s="100" t="s">
        <v>673</v>
      </c>
      <c r="E130" s="82"/>
      <c r="F130" s="82">
        <f>'F13-Year(n-1)'!Q128</f>
        <v>0</v>
      </c>
      <c r="G130" s="82">
        <f t="shared" si="12"/>
        <v>0</v>
      </c>
      <c r="H130" s="82"/>
      <c r="I130" s="82">
        <f>SUM('F13-Year(n)'!E130:J130)</f>
        <v>0</v>
      </c>
      <c r="J130" s="82">
        <f>SUM('F13-Year(n)'!K130:P130)</f>
        <v>0</v>
      </c>
      <c r="K130" s="82">
        <f t="shared" si="13"/>
        <v>0</v>
      </c>
      <c r="L130" s="82">
        <f>'F13-Year(n+1)'!Q130</f>
        <v>0</v>
      </c>
      <c r="M130" s="82">
        <f>'F13-Year(n+2)'!Q130</f>
        <v>0</v>
      </c>
      <c r="N130" s="82">
        <f>'F13-Year(n+3)'!Q130</f>
        <v>0</v>
      </c>
      <c r="O130" s="82">
        <f>'F13-Year(n+4)'!Q130</f>
        <v>0</v>
      </c>
      <c r="P130" s="82">
        <f>'F13-Year(n+5)'!Q130</f>
        <v>0</v>
      </c>
    </row>
    <row r="131" spans="3:16" x14ac:dyDescent="0.25">
      <c r="C131" s="158"/>
      <c r="D131" s="100" t="s">
        <v>674</v>
      </c>
      <c r="E131" s="82"/>
      <c r="F131" s="82">
        <f>'F13-Year(n-1)'!Q129</f>
        <v>0</v>
      </c>
      <c r="G131" s="82">
        <f t="shared" si="12"/>
        <v>0</v>
      </c>
      <c r="H131" s="82"/>
      <c r="I131" s="82">
        <f>SUM('F13-Year(n)'!E131:J131)</f>
        <v>0</v>
      </c>
      <c r="J131" s="82">
        <f>SUM('F13-Year(n)'!K131:P131)</f>
        <v>0</v>
      </c>
      <c r="K131" s="82">
        <f t="shared" si="13"/>
        <v>0</v>
      </c>
      <c r="L131" s="82">
        <f>'F13-Year(n+1)'!Q131</f>
        <v>0</v>
      </c>
      <c r="M131" s="82">
        <f>'F13-Year(n+2)'!Q131</f>
        <v>0</v>
      </c>
      <c r="N131" s="82">
        <f>'F13-Year(n+3)'!Q131</f>
        <v>0</v>
      </c>
      <c r="O131" s="82">
        <f>'F13-Year(n+4)'!Q131</f>
        <v>0</v>
      </c>
      <c r="P131" s="82">
        <f>'F13-Year(n+5)'!Q131</f>
        <v>0</v>
      </c>
    </row>
    <row r="132" spans="3:16" x14ac:dyDescent="0.25">
      <c r="C132" s="158"/>
      <c r="D132" s="100" t="s">
        <v>675</v>
      </c>
      <c r="E132" s="82"/>
      <c r="F132" s="82">
        <f>'F13-Year(n-1)'!Q130</f>
        <v>0</v>
      </c>
      <c r="G132" s="82">
        <f t="shared" si="12"/>
        <v>0</v>
      </c>
      <c r="H132" s="82"/>
      <c r="I132" s="82">
        <f>SUM('F13-Year(n)'!E132:J132)</f>
        <v>0</v>
      </c>
      <c r="J132" s="82">
        <f>SUM('F13-Year(n)'!K132:P132)</f>
        <v>0</v>
      </c>
      <c r="K132" s="82">
        <f t="shared" si="13"/>
        <v>0</v>
      </c>
      <c r="L132" s="82">
        <f>'F13-Year(n+1)'!Q132</f>
        <v>0</v>
      </c>
      <c r="M132" s="82">
        <f>'F13-Year(n+2)'!Q132</f>
        <v>0</v>
      </c>
      <c r="N132" s="82">
        <f>'F13-Year(n+3)'!Q132</f>
        <v>0</v>
      </c>
      <c r="O132" s="82">
        <f>'F13-Year(n+4)'!Q132</f>
        <v>0</v>
      </c>
      <c r="P132" s="82">
        <f>'F13-Year(n+5)'!Q132</f>
        <v>0</v>
      </c>
    </row>
    <row r="133" spans="3:16" x14ac:dyDescent="0.25">
      <c r="C133" s="158"/>
      <c r="D133" s="100" t="s">
        <v>676</v>
      </c>
      <c r="E133" s="82"/>
      <c r="F133" s="82">
        <f>'F13-Year(n-1)'!Q131</f>
        <v>0</v>
      </c>
      <c r="G133" s="82">
        <f t="shared" si="12"/>
        <v>0</v>
      </c>
      <c r="H133" s="82"/>
      <c r="I133" s="82">
        <f>SUM('F13-Year(n)'!E133:J133)</f>
        <v>0</v>
      </c>
      <c r="J133" s="82">
        <f>SUM('F13-Year(n)'!K133:P133)</f>
        <v>0</v>
      </c>
      <c r="K133" s="82">
        <f t="shared" si="13"/>
        <v>0</v>
      </c>
      <c r="L133" s="82">
        <f>'F13-Year(n+1)'!Q133</f>
        <v>0</v>
      </c>
      <c r="M133" s="82">
        <f>'F13-Year(n+2)'!Q133</f>
        <v>0</v>
      </c>
      <c r="N133" s="82">
        <f>'F13-Year(n+3)'!Q133</f>
        <v>0</v>
      </c>
      <c r="O133" s="82">
        <f>'F13-Year(n+4)'!Q133</f>
        <v>0</v>
      </c>
      <c r="P133" s="82">
        <f>'F13-Year(n+5)'!Q133</f>
        <v>0</v>
      </c>
    </row>
    <row r="134" spans="3:16" x14ac:dyDescent="0.25">
      <c r="C134" s="158" t="s">
        <v>705</v>
      </c>
      <c r="D134" s="100" t="s">
        <v>677</v>
      </c>
      <c r="E134" s="82"/>
      <c r="F134" s="82">
        <f>'F13-Year(n-1)'!Q132</f>
        <v>0</v>
      </c>
      <c r="G134" s="82">
        <f t="shared" si="12"/>
        <v>0</v>
      </c>
      <c r="H134" s="82"/>
      <c r="I134" s="82">
        <f>SUM('F13-Year(n)'!E134:J134)</f>
        <v>0</v>
      </c>
      <c r="J134" s="82">
        <f>SUM('F13-Year(n)'!K134:P134)</f>
        <v>0</v>
      </c>
      <c r="K134" s="82">
        <f t="shared" si="13"/>
        <v>0</v>
      </c>
      <c r="L134" s="82">
        <f>'F13-Year(n+1)'!Q134</f>
        <v>0</v>
      </c>
      <c r="M134" s="82">
        <f>'F13-Year(n+2)'!Q134</f>
        <v>0</v>
      </c>
      <c r="N134" s="82">
        <f>'F13-Year(n+3)'!Q134</f>
        <v>0</v>
      </c>
      <c r="O134" s="82">
        <f>'F13-Year(n+4)'!Q134</f>
        <v>0</v>
      </c>
      <c r="P134" s="82">
        <f>'F13-Year(n+5)'!Q134</f>
        <v>0</v>
      </c>
    </row>
    <row r="135" spans="3:16" x14ac:dyDescent="0.25">
      <c r="C135" s="439" t="s">
        <v>225</v>
      </c>
      <c r="D135" s="441"/>
      <c r="E135" s="123">
        <f>SUM(E121:E134)</f>
        <v>0</v>
      </c>
      <c r="F135" s="123">
        <f>'F13-Year(n-1)'!Q133</f>
        <v>0</v>
      </c>
      <c r="G135" s="123">
        <f t="shared" si="12"/>
        <v>0</v>
      </c>
      <c r="H135" s="123">
        <f t="shared" ref="H135" si="17">SUM(H121:H134)</f>
        <v>0</v>
      </c>
      <c r="I135" s="123">
        <f>SUM('F13-Year(n)'!E135:J135)</f>
        <v>0</v>
      </c>
      <c r="J135" s="123">
        <f>SUM('F13-Year(n)'!K135:P135)</f>
        <v>0</v>
      </c>
      <c r="K135" s="123">
        <f t="shared" si="13"/>
        <v>0</v>
      </c>
      <c r="L135" s="123">
        <f>'F13-Year(n+1)'!Q135</f>
        <v>0</v>
      </c>
      <c r="M135" s="123">
        <f>'F13-Year(n+2)'!Q135</f>
        <v>0</v>
      </c>
      <c r="N135" s="123">
        <f>'F13-Year(n+3)'!Q135</f>
        <v>0</v>
      </c>
      <c r="O135" s="123">
        <f>'F13-Year(n+4)'!Q135</f>
        <v>0</v>
      </c>
      <c r="P135" s="123">
        <f>'F13-Year(n+5)'!Q135</f>
        <v>0</v>
      </c>
    </row>
    <row r="136" spans="3:16" x14ac:dyDescent="0.25">
      <c r="C136" s="428" t="s">
        <v>354</v>
      </c>
      <c r="D136" s="429"/>
      <c r="E136" s="18"/>
      <c r="F136" s="82">
        <f>'F13-Year(n-1)'!Q134</f>
        <v>0</v>
      </c>
      <c r="G136" s="82">
        <f t="shared" si="12"/>
        <v>0</v>
      </c>
      <c r="H136" s="18"/>
      <c r="I136" s="82">
        <f>SUM('F13-Year(n)'!E136:J136)</f>
        <v>0</v>
      </c>
      <c r="J136" s="82">
        <f>SUM('F13-Year(n)'!K136:P136)</f>
        <v>0</v>
      </c>
      <c r="K136" s="82">
        <f t="shared" si="13"/>
        <v>0</v>
      </c>
      <c r="L136" s="82">
        <f>'F13-Year(n+1)'!Q136</f>
        <v>0</v>
      </c>
      <c r="M136" s="82">
        <f>'F13-Year(n+2)'!Q136</f>
        <v>0</v>
      </c>
      <c r="N136" s="82">
        <f>'F13-Year(n+3)'!Q136</f>
        <v>0</v>
      </c>
      <c r="O136" s="82">
        <f>'F13-Year(n+4)'!Q136</f>
        <v>0</v>
      </c>
      <c r="P136" s="82">
        <f>'F13-Year(n+5)'!Q136</f>
        <v>0</v>
      </c>
    </row>
    <row r="137" spans="3:16" x14ac:dyDescent="0.25">
      <c r="C137" s="158" t="s">
        <v>706</v>
      </c>
      <c r="D137" s="100" t="s">
        <v>678</v>
      </c>
      <c r="E137" s="82"/>
      <c r="F137" s="82">
        <f>'F13-Year(n-1)'!Q135</f>
        <v>0</v>
      </c>
      <c r="G137" s="82">
        <f t="shared" si="12"/>
        <v>0</v>
      </c>
      <c r="H137" s="82"/>
      <c r="I137" s="82">
        <f>SUM('F13-Year(n)'!E137:J137)</f>
        <v>0</v>
      </c>
      <c r="J137" s="82">
        <f>SUM('F13-Year(n)'!K137:P137)</f>
        <v>0</v>
      </c>
      <c r="K137" s="82">
        <f t="shared" si="13"/>
        <v>0</v>
      </c>
      <c r="L137" s="82">
        <f>'F13-Year(n+1)'!Q137</f>
        <v>0</v>
      </c>
      <c r="M137" s="82">
        <f>'F13-Year(n+2)'!Q137</f>
        <v>0</v>
      </c>
      <c r="N137" s="82">
        <f>'F13-Year(n+3)'!Q137</f>
        <v>0</v>
      </c>
      <c r="O137" s="82">
        <f>'F13-Year(n+4)'!Q137</f>
        <v>0</v>
      </c>
      <c r="P137" s="82">
        <f>'F13-Year(n+5)'!Q137</f>
        <v>0</v>
      </c>
    </row>
    <row r="138" spans="3:16" x14ac:dyDescent="0.25">
      <c r="C138" s="158" t="s">
        <v>706</v>
      </c>
      <c r="D138" s="100" t="s">
        <v>679</v>
      </c>
      <c r="E138" s="82"/>
      <c r="F138" s="82">
        <f>'F13-Year(n-1)'!Q136</f>
        <v>0</v>
      </c>
      <c r="G138" s="82">
        <f t="shared" si="12"/>
        <v>0</v>
      </c>
      <c r="H138" s="82"/>
      <c r="I138" s="82">
        <f>SUM('F13-Year(n)'!E138:J138)</f>
        <v>0</v>
      </c>
      <c r="J138" s="82">
        <f>SUM('F13-Year(n)'!K138:P138)</f>
        <v>0</v>
      </c>
      <c r="K138" s="82">
        <f t="shared" si="13"/>
        <v>0</v>
      </c>
      <c r="L138" s="82">
        <f>'F13-Year(n+1)'!Q138</f>
        <v>0</v>
      </c>
      <c r="M138" s="82">
        <f>'F13-Year(n+2)'!Q138</f>
        <v>0</v>
      </c>
      <c r="N138" s="82">
        <f>'F13-Year(n+3)'!Q138</f>
        <v>0</v>
      </c>
      <c r="O138" s="82">
        <f>'F13-Year(n+4)'!Q138</f>
        <v>0</v>
      </c>
      <c r="P138" s="82">
        <f>'F13-Year(n+5)'!Q138</f>
        <v>0</v>
      </c>
    </row>
    <row r="139" spans="3:16" x14ac:dyDescent="0.25">
      <c r="C139" s="158" t="s">
        <v>706</v>
      </c>
      <c r="D139" s="100" t="s">
        <v>680</v>
      </c>
      <c r="E139" s="82"/>
      <c r="F139" s="82">
        <f>'F13-Year(n-1)'!Q137</f>
        <v>0</v>
      </c>
      <c r="G139" s="82">
        <f t="shared" si="12"/>
        <v>0</v>
      </c>
      <c r="H139" s="82"/>
      <c r="I139" s="82">
        <f>SUM('F13-Year(n)'!E139:J139)</f>
        <v>0</v>
      </c>
      <c r="J139" s="82">
        <f>SUM('F13-Year(n)'!K139:P139)</f>
        <v>0</v>
      </c>
      <c r="K139" s="82">
        <f t="shared" si="13"/>
        <v>0</v>
      </c>
      <c r="L139" s="82">
        <f>'F13-Year(n+1)'!Q139</f>
        <v>0</v>
      </c>
      <c r="M139" s="82">
        <f>'F13-Year(n+2)'!Q139</f>
        <v>0</v>
      </c>
      <c r="N139" s="82">
        <f>'F13-Year(n+3)'!Q139</f>
        <v>0</v>
      </c>
      <c r="O139" s="82">
        <f>'F13-Year(n+4)'!Q139</f>
        <v>0</v>
      </c>
      <c r="P139" s="82">
        <f>'F13-Year(n+5)'!Q139</f>
        <v>0</v>
      </c>
    </row>
    <row r="140" spans="3:16" x14ac:dyDescent="0.25">
      <c r="C140" s="158" t="s">
        <v>706</v>
      </c>
      <c r="D140" s="20" t="s">
        <v>681</v>
      </c>
      <c r="E140" s="82"/>
      <c r="F140" s="82">
        <f>'F13-Year(n-1)'!Q138</f>
        <v>0</v>
      </c>
      <c r="G140" s="82">
        <f t="shared" si="12"/>
        <v>0</v>
      </c>
      <c r="H140" s="82"/>
      <c r="I140" s="82">
        <f>SUM('F13-Year(n)'!E140:J140)</f>
        <v>0</v>
      </c>
      <c r="J140" s="82">
        <f>SUM('F13-Year(n)'!K140:P140)</f>
        <v>0</v>
      </c>
      <c r="K140" s="82">
        <f t="shared" si="13"/>
        <v>0</v>
      </c>
      <c r="L140" s="82">
        <f>'F13-Year(n+1)'!Q140</f>
        <v>0</v>
      </c>
      <c r="M140" s="82">
        <f>'F13-Year(n+2)'!Q140</f>
        <v>0</v>
      </c>
      <c r="N140" s="82">
        <f>'F13-Year(n+3)'!Q140</f>
        <v>0</v>
      </c>
      <c r="O140" s="82">
        <f>'F13-Year(n+4)'!Q140</f>
        <v>0</v>
      </c>
      <c r="P140" s="82">
        <f>'F13-Year(n+5)'!Q140</f>
        <v>0</v>
      </c>
    </row>
    <row r="141" spans="3:16" x14ac:dyDescent="0.25">
      <c r="C141" s="158" t="s">
        <v>706</v>
      </c>
      <c r="D141" s="20" t="s">
        <v>682</v>
      </c>
      <c r="E141" s="82"/>
      <c r="F141" s="82">
        <f>'F13-Year(n-1)'!Q139</f>
        <v>0</v>
      </c>
      <c r="G141" s="82">
        <f t="shared" si="12"/>
        <v>0</v>
      </c>
      <c r="H141" s="82"/>
      <c r="I141" s="82">
        <f>SUM('F13-Year(n)'!E141:J141)</f>
        <v>0</v>
      </c>
      <c r="J141" s="82">
        <f>SUM('F13-Year(n)'!K141:P141)</f>
        <v>0</v>
      </c>
      <c r="K141" s="82">
        <f t="shared" si="13"/>
        <v>0</v>
      </c>
      <c r="L141" s="82">
        <f>'F13-Year(n+1)'!Q141</f>
        <v>0</v>
      </c>
      <c r="M141" s="82">
        <f>'F13-Year(n+2)'!Q141</f>
        <v>0</v>
      </c>
      <c r="N141" s="82">
        <f>'F13-Year(n+3)'!Q141</f>
        <v>0</v>
      </c>
      <c r="O141" s="82">
        <f>'F13-Year(n+4)'!Q141</f>
        <v>0</v>
      </c>
      <c r="P141" s="82">
        <f>'F13-Year(n+5)'!Q141</f>
        <v>0</v>
      </c>
    </row>
    <row r="142" spans="3:16" x14ac:dyDescent="0.25">
      <c r="C142" s="439" t="s">
        <v>225</v>
      </c>
      <c r="D142" s="441"/>
      <c r="E142" s="123">
        <f>SUM(E137:E141)</f>
        <v>0</v>
      </c>
      <c r="F142" s="123">
        <f>'F13-Year(n-1)'!Q140</f>
        <v>0</v>
      </c>
      <c r="G142" s="123">
        <f t="shared" si="12"/>
        <v>0</v>
      </c>
      <c r="H142" s="123">
        <f t="shared" ref="H142" si="18">SUM(H137:H141)</f>
        <v>0</v>
      </c>
      <c r="I142" s="123">
        <f>SUM('F13-Year(n)'!E142:J142)</f>
        <v>0</v>
      </c>
      <c r="J142" s="123">
        <f>SUM('F13-Year(n)'!K142:P142)</f>
        <v>0</v>
      </c>
      <c r="K142" s="123">
        <f t="shared" si="13"/>
        <v>0</v>
      </c>
      <c r="L142" s="123">
        <f>'F13-Year(n+1)'!Q142</f>
        <v>0</v>
      </c>
      <c r="M142" s="123">
        <f>'F13-Year(n+2)'!Q142</f>
        <v>0</v>
      </c>
      <c r="N142" s="123">
        <f>'F13-Year(n+3)'!Q142</f>
        <v>0</v>
      </c>
      <c r="O142" s="123">
        <f>'F13-Year(n+4)'!Q142</f>
        <v>0</v>
      </c>
      <c r="P142" s="123">
        <f>'F13-Year(n+5)'!Q142</f>
        <v>0</v>
      </c>
    </row>
    <row r="143" spans="3:16" x14ac:dyDescent="0.25">
      <c r="C143" s="428" t="s">
        <v>353</v>
      </c>
      <c r="D143" s="429"/>
      <c r="E143" s="123">
        <f>E142+E135</f>
        <v>0</v>
      </c>
      <c r="F143" s="123">
        <f>'F13-Year(n-1)'!Q141</f>
        <v>0</v>
      </c>
      <c r="G143" s="123">
        <f t="shared" si="12"/>
        <v>0</v>
      </c>
      <c r="H143" s="123">
        <f t="shared" ref="H143" si="19">H142+H135</f>
        <v>0</v>
      </c>
      <c r="I143" s="123">
        <f>SUM('F13-Year(n)'!E143:J143)</f>
        <v>0</v>
      </c>
      <c r="J143" s="123">
        <f>SUM('F13-Year(n)'!K143:P143)</f>
        <v>0</v>
      </c>
      <c r="K143" s="123">
        <f t="shared" si="13"/>
        <v>0</v>
      </c>
      <c r="L143" s="123">
        <f>'F13-Year(n+1)'!Q143</f>
        <v>0</v>
      </c>
      <c r="M143" s="123">
        <f>'F13-Year(n+2)'!Q143</f>
        <v>0</v>
      </c>
      <c r="N143" s="123">
        <f>'F13-Year(n+3)'!Q143</f>
        <v>0</v>
      </c>
      <c r="O143" s="123">
        <f>'F13-Year(n+4)'!Q143</f>
        <v>0</v>
      </c>
      <c r="P143" s="123">
        <f>'F13-Year(n+5)'!Q143</f>
        <v>0</v>
      </c>
    </row>
    <row r="144" spans="3:16" x14ac:dyDescent="0.25">
      <c r="C144" s="446" t="s">
        <v>358</v>
      </c>
      <c r="D144" s="447"/>
      <c r="E144" s="18"/>
      <c r="F144" s="82">
        <f>'F13-Year(n-1)'!Q142</f>
        <v>0</v>
      </c>
      <c r="G144" s="82">
        <f t="shared" si="12"/>
        <v>0</v>
      </c>
      <c r="H144" s="18"/>
      <c r="I144" s="82">
        <f>SUM('F13-Year(n)'!E144:J144)</f>
        <v>0</v>
      </c>
      <c r="J144" s="82">
        <f>SUM('F13-Year(n)'!K144:P144)</f>
        <v>0</v>
      </c>
      <c r="K144" s="82">
        <f t="shared" si="13"/>
        <v>0</v>
      </c>
      <c r="L144" s="82">
        <f>'F13-Year(n+1)'!Q144</f>
        <v>0</v>
      </c>
      <c r="M144" s="82">
        <f>'F13-Year(n+2)'!Q144</f>
        <v>0</v>
      </c>
      <c r="N144" s="82">
        <f>'F13-Year(n+3)'!Q144</f>
        <v>0</v>
      </c>
      <c r="O144" s="82">
        <f>'F13-Year(n+4)'!Q144</f>
        <v>0</v>
      </c>
      <c r="P144" s="82">
        <f>'F13-Year(n+5)'!Q144</f>
        <v>0</v>
      </c>
    </row>
    <row r="145" spans="3:16" x14ac:dyDescent="0.25">
      <c r="C145" s="18"/>
      <c r="D145" s="18" t="s">
        <v>683</v>
      </c>
      <c r="E145" s="82"/>
      <c r="F145" s="82">
        <f>'F13-Year(n-1)'!Q143</f>
        <v>0</v>
      </c>
      <c r="G145" s="82">
        <f t="shared" si="12"/>
        <v>0</v>
      </c>
      <c r="H145" s="82"/>
      <c r="I145" s="82">
        <f>SUM('F13-Year(n)'!E145:J145)</f>
        <v>0</v>
      </c>
      <c r="J145" s="82">
        <f>SUM('F13-Year(n)'!K145:P145)</f>
        <v>0</v>
      </c>
      <c r="K145" s="82">
        <f t="shared" si="13"/>
        <v>0</v>
      </c>
      <c r="L145" s="82">
        <f>'F13-Year(n+1)'!Q145</f>
        <v>0</v>
      </c>
      <c r="M145" s="82">
        <f>'F13-Year(n+2)'!Q145</f>
        <v>0</v>
      </c>
      <c r="N145" s="82">
        <f>'F13-Year(n+3)'!Q145</f>
        <v>0</v>
      </c>
      <c r="O145" s="82">
        <f>'F13-Year(n+4)'!Q145</f>
        <v>0</v>
      </c>
      <c r="P145" s="82">
        <f>'F13-Year(n+5)'!Q145</f>
        <v>0</v>
      </c>
    </row>
    <row r="146" spans="3:16" x14ac:dyDescent="0.25">
      <c r="C146" s="18"/>
      <c r="D146" s="18" t="s">
        <v>684</v>
      </c>
      <c r="E146" s="82"/>
      <c r="F146" s="82">
        <f>'F13-Year(n-1)'!Q144</f>
        <v>0</v>
      </c>
      <c r="G146" s="82">
        <f t="shared" si="12"/>
        <v>0</v>
      </c>
      <c r="H146" s="82"/>
      <c r="I146" s="82">
        <f>SUM('F13-Year(n)'!E146:J146)</f>
        <v>0</v>
      </c>
      <c r="J146" s="82">
        <f>SUM('F13-Year(n)'!K146:P146)</f>
        <v>0</v>
      </c>
      <c r="K146" s="82">
        <f t="shared" si="13"/>
        <v>0</v>
      </c>
      <c r="L146" s="82">
        <f>'F13-Year(n+1)'!Q146</f>
        <v>0</v>
      </c>
      <c r="M146" s="82">
        <f>'F13-Year(n+2)'!Q146</f>
        <v>0</v>
      </c>
      <c r="N146" s="82">
        <f>'F13-Year(n+3)'!Q146</f>
        <v>0</v>
      </c>
      <c r="O146" s="82">
        <f>'F13-Year(n+4)'!Q146</f>
        <v>0</v>
      </c>
      <c r="P146" s="82">
        <f>'F13-Year(n+5)'!Q146</f>
        <v>0</v>
      </c>
    </row>
    <row r="147" spans="3:16" x14ac:dyDescent="0.25">
      <c r="C147" s="428" t="s">
        <v>355</v>
      </c>
      <c r="D147" s="429"/>
      <c r="E147" s="123">
        <f>SUM(E145:E146)</f>
        <v>0</v>
      </c>
      <c r="F147" s="123">
        <f>'F13-Year(n-1)'!Q145</f>
        <v>0</v>
      </c>
      <c r="G147" s="123">
        <f t="shared" si="12"/>
        <v>0</v>
      </c>
      <c r="H147" s="123">
        <f t="shared" ref="H147" si="20">SUM(H145:H146)</f>
        <v>0</v>
      </c>
      <c r="I147" s="123">
        <f>SUM('F13-Year(n)'!E147:J147)</f>
        <v>0</v>
      </c>
      <c r="J147" s="123">
        <f>SUM('F13-Year(n)'!K147:P147)</f>
        <v>0</v>
      </c>
      <c r="K147" s="123">
        <f t="shared" si="13"/>
        <v>0</v>
      </c>
      <c r="L147" s="123">
        <f>'F13-Year(n+1)'!Q147</f>
        <v>0</v>
      </c>
      <c r="M147" s="123">
        <f>'F13-Year(n+2)'!Q147</f>
        <v>0</v>
      </c>
      <c r="N147" s="123">
        <f>'F13-Year(n+3)'!Q147</f>
        <v>0</v>
      </c>
      <c r="O147" s="123">
        <f>'F13-Year(n+4)'!Q147</f>
        <v>0</v>
      </c>
      <c r="P147" s="123">
        <f>'F13-Year(n+5)'!Q147</f>
        <v>0</v>
      </c>
    </row>
    <row r="148" spans="3:16" x14ac:dyDescent="0.25">
      <c r="C148" s="446" t="s">
        <v>357</v>
      </c>
      <c r="D148" s="447"/>
      <c r="E148" s="18"/>
      <c r="F148" s="82">
        <f>'F13-Year(n-1)'!Q146</f>
        <v>0</v>
      </c>
      <c r="G148" s="82">
        <f t="shared" si="12"/>
        <v>0</v>
      </c>
      <c r="H148" s="18"/>
      <c r="I148" s="82">
        <f>SUM('F13-Year(n)'!E148:J148)</f>
        <v>0</v>
      </c>
      <c r="J148" s="82">
        <f>SUM('F13-Year(n)'!K148:P148)</f>
        <v>0</v>
      </c>
      <c r="K148" s="82">
        <f t="shared" si="13"/>
        <v>0</v>
      </c>
      <c r="L148" s="82">
        <f>'F13-Year(n+1)'!Q148</f>
        <v>0</v>
      </c>
      <c r="M148" s="82">
        <f>'F13-Year(n+2)'!Q148</f>
        <v>0</v>
      </c>
      <c r="N148" s="82">
        <f>'F13-Year(n+3)'!Q148</f>
        <v>0</v>
      </c>
      <c r="O148" s="82">
        <f>'F13-Year(n+4)'!Q148</f>
        <v>0</v>
      </c>
      <c r="P148" s="82">
        <f>'F13-Year(n+5)'!Q148</f>
        <v>0</v>
      </c>
    </row>
    <row r="149" spans="3:16" x14ac:dyDescent="0.25">
      <c r="C149" s="95"/>
      <c r="D149" s="100" t="s">
        <v>685</v>
      </c>
      <c r="E149" s="82"/>
      <c r="F149" s="82">
        <f>'F13-Year(n-1)'!Q147</f>
        <v>0</v>
      </c>
      <c r="G149" s="82">
        <f t="shared" si="12"/>
        <v>0</v>
      </c>
      <c r="H149" s="82"/>
      <c r="I149" s="82">
        <f>SUM('F13-Year(n)'!E149:J149)</f>
        <v>0</v>
      </c>
      <c r="J149" s="82">
        <f>SUM('F13-Year(n)'!K149:P149)</f>
        <v>0</v>
      </c>
      <c r="K149" s="82">
        <f t="shared" si="13"/>
        <v>0</v>
      </c>
      <c r="L149" s="82">
        <f>'F13-Year(n+1)'!Q149</f>
        <v>0</v>
      </c>
      <c r="M149" s="82">
        <f>'F13-Year(n+2)'!Q149</f>
        <v>0</v>
      </c>
      <c r="N149" s="82">
        <f>'F13-Year(n+3)'!Q149</f>
        <v>0</v>
      </c>
      <c r="O149" s="82">
        <f>'F13-Year(n+4)'!Q149</f>
        <v>0</v>
      </c>
      <c r="P149" s="82">
        <f>'F13-Year(n+5)'!Q149</f>
        <v>0</v>
      </c>
    </row>
    <row r="150" spans="3:16" x14ac:dyDescent="0.25">
      <c r="C150" s="95"/>
      <c r="D150" s="100" t="s">
        <v>686</v>
      </c>
      <c r="E150" s="82"/>
      <c r="F150" s="82">
        <f>'F13-Year(n-1)'!Q148</f>
        <v>0</v>
      </c>
      <c r="G150" s="82">
        <f t="shared" si="12"/>
        <v>0</v>
      </c>
      <c r="H150" s="82"/>
      <c r="I150" s="82">
        <f>SUM('F13-Year(n)'!E150:J150)</f>
        <v>0</v>
      </c>
      <c r="J150" s="82">
        <f>SUM('F13-Year(n)'!K150:P150)</f>
        <v>0</v>
      </c>
      <c r="K150" s="82">
        <f t="shared" si="13"/>
        <v>0</v>
      </c>
      <c r="L150" s="82">
        <f>'F13-Year(n+1)'!Q150</f>
        <v>0</v>
      </c>
      <c r="M150" s="82">
        <f>'F13-Year(n+2)'!Q150</f>
        <v>0</v>
      </c>
      <c r="N150" s="82">
        <f>'F13-Year(n+3)'!Q150</f>
        <v>0</v>
      </c>
      <c r="O150" s="82">
        <f>'F13-Year(n+4)'!Q150</f>
        <v>0</v>
      </c>
      <c r="P150" s="82">
        <f>'F13-Year(n+5)'!Q150</f>
        <v>0</v>
      </c>
    </row>
    <row r="151" spans="3:16" x14ac:dyDescent="0.25">
      <c r="C151" s="18"/>
      <c r="D151" s="100" t="s">
        <v>687</v>
      </c>
      <c r="E151" s="82"/>
      <c r="F151" s="82">
        <f>'F13-Year(n-1)'!Q149</f>
        <v>0</v>
      </c>
      <c r="G151" s="82">
        <f t="shared" si="12"/>
        <v>0</v>
      </c>
      <c r="H151" s="82"/>
      <c r="I151" s="82">
        <f>SUM('F13-Year(n)'!E151:J151)</f>
        <v>0</v>
      </c>
      <c r="J151" s="82">
        <f>SUM('F13-Year(n)'!K151:P151)</f>
        <v>0</v>
      </c>
      <c r="K151" s="82">
        <f t="shared" si="13"/>
        <v>0</v>
      </c>
      <c r="L151" s="82">
        <f>'F13-Year(n+1)'!Q151</f>
        <v>0</v>
      </c>
      <c r="M151" s="82">
        <f>'F13-Year(n+2)'!Q151</f>
        <v>0</v>
      </c>
      <c r="N151" s="82">
        <f>'F13-Year(n+3)'!Q151</f>
        <v>0</v>
      </c>
      <c r="O151" s="82">
        <f>'F13-Year(n+4)'!Q151</f>
        <v>0</v>
      </c>
      <c r="P151" s="82">
        <f>'F13-Year(n+5)'!Q151</f>
        <v>0</v>
      </c>
    </row>
    <row r="152" spans="3:16" x14ac:dyDescent="0.25">
      <c r="C152" s="18"/>
      <c r="D152" s="18" t="s">
        <v>688</v>
      </c>
      <c r="E152" s="82"/>
      <c r="F152" s="82">
        <f>'F13-Year(n-1)'!Q150</f>
        <v>0</v>
      </c>
      <c r="G152" s="82">
        <f t="shared" si="12"/>
        <v>0</v>
      </c>
      <c r="H152" s="82"/>
      <c r="I152" s="82">
        <f>SUM('F13-Year(n)'!E152:J152)</f>
        <v>0</v>
      </c>
      <c r="J152" s="82">
        <f>SUM('F13-Year(n)'!K152:P152)</f>
        <v>0</v>
      </c>
      <c r="K152" s="82">
        <f t="shared" si="13"/>
        <v>0</v>
      </c>
      <c r="L152" s="82">
        <f>'F13-Year(n+1)'!Q152</f>
        <v>0</v>
      </c>
      <c r="M152" s="82">
        <f>'F13-Year(n+2)'!Q152</f>
        <v>0</v>
      </c>
      <c r="N152" s="82">
        <f>'F13-Year(n+3)'!Q152</f>
        <v>0</v>
      </c>
      <c r="O152" s="82">
        <f>'F13-Year(n+4)'!Q152</f>
        <v>0</v>
      </c>
      <c r="P152" s="82">
        <f>'F13-Year(n+5)'!Q152</f>
        <v>0</v>
      </c>
    </row>
    <row r="153" spans="3:16" x14ac:dyDescent="0.25">
      <c r="C153" s="453" t="s">
        <v>356</v>
      </c>
      <c r="D153" s="454"/>
      <c r="E153" s="123">
        <f>SUM(E151:E152)</f>
        <v>0</v>
      </c>
      <c r="F153" s="123">
        <f>'F13-Year(n-1)'!Q151</f>
        <v>0</v>
      </c>
      <c r="G153" s="123">
        <f t="shared" si="12"/>
        <v>0</v>
      </c>
      <c r="H153" s="123">
        <f t="shared" ref="H153" si="21">SUM(H151:H152)</f>
        <v>0</v>
      </c>
      <c r="I153" s="123">
        <f>SUM('F13-Year(n)'!E153:J153)</f>
        <v>0</v>
      </c>
      <c r="J153" s="123">
        <f>SUM('F13-Year(n)'!K153:P153)</f>
        <v>0</v>
      </c>
      <c r="K153" s="123">
        <f t="shared" si="13"/>
        <v>0</v>
      </c>
      <c r="L153" s="123">
        <f>'F13-Year(n+1)'!Q153</f>
        <v>0</v>
      </c>
      <c r="M153" s="123">
        <f>'F13-Year(n+2)'!Q153</f>
        <v>0</v>
      </c>
      <c r="N153" s="123">
        <f>'F13-Year(n+3)'!Q153</f>
        <v>0</v>
      </c>
      <c r="O153" s="123">
        <f>'F13-Year(n+4)'!Q153</f>
        <v>0</v>
      </c>
      <c r="P153" s="123">
        <f>'F13-Year(n+5)'!Q153</f>
        <v>0</v>
      </c>
    </row>
    <row r="154" spans="3:16" x14ac:dyDescent="0.25">
      <c r="C154" s="446" t="s">
        <v>361</v>
      </c>
      <c r="D154" s="447"/>
      <c r="E154" s="18"/>
      <c r="F154" s="82">
        <f>'F13-Year(n-1)'!Q152</f>
        <v>0</v>
      </c>
      <c r="G154" s="82">
        <f t="shared" si="12"/>
        <v>0</v>
      </c>
      <c r="H154" s="18"/>
      <c r="I154" s="82">
        <f>SUM('F13-Year(n)'!E154:J154)</f>
        <v>0</v>
      </c>
      <c r="J154" s="82">
        <f>SUM('F13-Year(n)'!K154:P154)</f>
        <v>0</v>
      </c>
      <c r="K154" s="82">
        <f t="shared" si="13"/>
        <v>0</v>
      </c>
      <c r="L154" s="82">
        <f>'F13-Year(n+1)'!Q154</f>
        <v>0</v>
      </c>
      <c r="M154" s="82">
        <f>'F13-Year(n+2)'!Q154</f>
        <v>0</v>
      </c>
      <c r="N154" s="82">
        <f>'F13-Year(n+3)'!Q154</f>
        <v>0</v>
      </c>
      <c r="O154" s="82">
        <f>'F13-Year(n+4)'!Q154</f>
        <v>0</v>
      </c>
      <c r="P154" s="82">
        <f>'F13-Year(n+5)'!Q154</f>
        <v>0</v>
      </c>
    </row>
    <row r="155" spans="3:16" x14ac:dyDescent="0.25">
      <c r="C155" s="95"/>
      <c r="D155" s="100" t="s">
        <v>690</v>
      </c>
      <c r="E155" s="82"/>
      <c r="F155" s="82">
        <f>'F13-Year(n-1)'!Q153</f>
        <v>0</v>
      </c>
      <c r="G155" s="82">
        <f t="shared" si="12"/>
        <v>0</v>
      </c>
      <c r="H155" s="82"/>
      <c r="I155" s="82">
        <f>SUM('F13-Year(n)'!E155:J155)</f>
        <v>0</v>
      </c>
      <c r="J155" s="82">
        <f>SUM('F13-Year(n)'!K155:P155)</f>
        <v>0</v>
      </c>
      <c r="K155" s="82">
        <f t="shared" si="13"/>
        <v>0</v>
      </c>
      <c r="L155" s="82">
        <f>'F13-Year(n+1)'!Q155</f>
        <v>0</v>
      </c>
      <c r="M155" s="82">
        <f>'F13-Year(n+2)'!Q155</f>
        <v>0</v>
      </c>
      <c r="N155" s="82">
        <f>'F13-Year(n+3)'!Q155</f>
        <v>0</v>
      </c>
      <c r="O155" s="82">
        <f>'F13-Year(n+4)'!Q155</f>
        <v>0</v>
      </c>
      <c r="P155" s="82">
        <f>'F13-Year(n+5)'!Q155</f>
        <v>0</v>
      </c>
    </row>
    <row r="156" spans="3:16" x14ac:dyDescent="0.25">
      <c r="C156" s="95"/>
      <c r="D156" s="100" t="s">
        <v>691</v>
      </c>
      <c r="E156" s="82"/>
      <c r="F156" s="82">
        <f>'F13-Year(n-1)'!Q154</f>
        <v>0</v>
      </c>
      <c r="G156" s="82">
        <f t="shared" si="12"/>
        <v>0</v>
      </c>
      <c r="H156" s="82"/>
      <c r="I156" s="82">
        <f>SUM('F13-Year(n)'!E156:J156)</f>
        <v>0</v>
      </c>
      <c r="J156" s="82">
        <f>SUM('F13-Year(n)'!K156:P156)</f>
        <v>0</v>
      </c>
      <c r="K156" s="82">
        <f t="shared" si="13"/>
        <v>0</v>
      </c>
      <c r="L156" s="82">
        <f>'F13-Year(n+1)'!Q156</f>
        <v>0</v>
      </c>
      <c r="M156" s="82">
        <f>'F13-Year(n+2)'!Q156</f>
        <v>0</v>
      </c>
      <c r="N156" s="82">
        <f>'F13-Year(n+3)'!Q156</f>
        <v>0</v>
      </c>
      <c r="O156" s="82">
        <f>'F13-Year(n+4)'!Q156</f>
        <v>0</v>
      </c>
      <c r="P156" s="82">
        <f>'F13-Year(n+5)'!Q156</f>
        <v>0</v>
      </c>
    </row>
    <row r="157" spans="3:16" x14ac:dyDescent="0.25">
      <c r="C157" s="95"/>
      <c r="D157" s="100" t="s">
        <v>692</v>
      </c>
      <c r="E157" s="82"/>
      <c r="F157" s="82">
        <f>'F13-Year(n-1)'!Q155</f>
        <v>0</v>
      </c>
      <c r="G157" s="82">
        <f t="shared" si="12"/>
        <v>0</v>
      </c>
      <c r="H157" s="82"/>
      <c r="I157" s="82">
        <f>SUM('F13-Year(n)'!E157:J157)</f>
        <v>0</v>
      </c>
      <c r="J157" s="82">
        <f>SUM('F13-Year(n)'!K157:P157)</f>
        <v>0</v>
      </c>
      <c r="K157" s="82">
        <f t="shared" si="13"/>
        <v>0</v>
      </c>
      <c r="L157" s="82">
        <f>'F13-Year(n+1)'!Q157</f>
        <v>0</v>
      </c>
      <c r="M157" s="82">
        <f>'F13-Year(n+2)'!Q157</f>
        <v>0</v>
      </c>
      <c r="N157" s="82">
        <f>'F13-Year(n+3)'!Q157</f>
        <v>0</v>
      </c>
      <c r="O157" s="82">
        <f>'F13-Year(n+4)'!Q157</f>
        <v>0</v>
      </c>
      <c r="P157" s="82">
        <f>'F13-Year(n+5)'!Q157</f>
        <v>0</v>
      </c>
    </row>
    <row r="158" spans="3:16" x14ac:dyDescent="0.25">
      <c r="C158" s="95"/>
      <c r="D158" s="100" t="s">
        <v>693</v>
      </c>
      <c r="E158" s="82"/>
      <c r="F158" s="82">
        <f>'F13-Year(n-1)'!Q156</f>
        <v>0</v>
      </c>
      <c r="G158" s="82">
        <f t="shared" si="12"/>
        <v>0</v>
      </c>
      <c r="H158" s="82"/>
      <c r="I158" s="82">
        <f>SUM('F13-Year(n)'!E158:J158)</f>
        <v>0</v>
      </c>
      <c r="J158" s="82">
        <f>SUM('F13-Year(n)'!K158:P158)</f>
        <v>0</v>
      </c>
      <c r="K158" s="82">
        <f t="shared" si="13"/>
        <v>0</v>
      </c>
      <c r="L158" s="82">
        <f>'F13-Year(n+1)'!Q158</f>
        <v>0</v>
      </c>
      <c r="M158" s="82">
        <f>'F13-Year(n+2)'!Q158</f>
        <v>0</v>
      </c>
      <c r="N158" s="82">
        <f>'F13-Year(n+3)'!Q158</f>
        <v>0</v>
      </c>
      <c r="O158" s="82">
        <f>'F13-Year(n+4)'!Q158</f>
        <v>0</v>
      </c>
      <c r="P158" s="82">
        <f>'F13-Year(n+5)'!Q158</f>
        <v>0</v>
      </c>
    </row>
    <row r="159" spans="3:16" x14ac:dyDescent="0.25">
      <c r="C159" s="95"/>
      <c r="D159" s="100" t="s">
        <v>694</v>
      </c>
      <c r="E159" s="82"/>
      <c r="F159" s="82">
        <f>'F13-Year(n-1)'!Q157</f>
        <v>0</v>
      </c>
      <c r="G159" s="82">
        <f t="shared" si="12"/>
        <v>0</v>
      </c>
      <c r="H159" s="82"/>
      <c r="I159" s="82">
        <f>SUM('F13-Year(n)'!E159:J159)</f>
        <v>0</v>
      </c>
      <c r="J159" s="82">
        <f>SUM('F13-Year(n)'!K159:P159)</f>
        <v>0</v>
      </c>
      <c r="K159" s="82">
        <f t="shared" si="13"/>
        <v>0</v>
      </c>
      <c r="L159" s="82">
        <f>'F13-Year(n+1)'!Q159</f>
        <v>0</v>
      </c>
      <c r="M159" s="82">
        <f>'F13-Year(n+2)'!Q159</f>
        <v>0</v>
      </c>
      <c r="N159" s="82">
        <f>'F13-Year(n+3)'!Q159</f>
        <v>0</v>
      </c>
      <c r="O159" s="82">
        <f>'F13-Year(n+4)'!Q159</f>
        <v>0</v>
      </c>
      <c r="P159" s="82">
        <f>'F13-Year(n+5)'!Q159</f>
        <v>0</v>
      </c>
    </row>
    <row r="160" spans="3:16" x14ac:dyDescent="0.25">
      <c r="C160" s="95"/>
      <c r="D160" s="100" t="s">
        <v>663</v>
      </c>
      <c r="E160" s="82"/>
      <c r="F160" s="82">
        <f>'F13-Year(n-1)'!Q158</f>
        <v>0</v>
      </c>
      <c r="G160" s="82">
        <f t="shared" si="12"/>
        <v>0</v>
      </c>
      <c r="H160" s="82"/>
      <c r="I160" s="82">
        <f>SUM('F13-Year(n)'!E160:J160)</f>
        <v>0</v>
      </c>
      <c r="J160" s="82">
        <f>SUM('F13-Year(n)'!K160:P160)</f>
        <v>0</v>
      </c>
      <c r="K160" s="82">
        <f t="shared" si="13"/>
        <v>0</v>
      </c>
      <c r="L160" s="82">
        <f>'F13-Year(n+1)'!Q160</f>
        <v>0</v>
      </c>
      <c r="M160" s="82">
        <f>'F13-Year(n+2)'!Q160</f>
        <v>0</v>
      </c>
      <c r="N160" s="82">
        <f>'F13-Year(n+3)'!Q160</f>
        <v>0</v>
      </c>
      <c r="O160" s="82">
        <f>'F13-Year(n+4)'!Q160</f>
        <v>0</v>
      </c>
      <c r="P160" s="82">
        <f>'F13-Year(n+5)'!Q160</f>
        <v>0</v>
      </c>
    </row>
    <row r="161" spans="3:16" x14ac:dyDescent="0.25">
      <c r="C161" s="158" t="s">
        <v>707</v>
      </c>
      <c r="D161" s="100" t="s">
        <v>695</v>
      </c>
      <c r="E161" s="82"/>
      <c r="F161" s="82">
        <f>'F13-Year(n-1)'!Q159</f>
        <v>0</v>
      </c>
      <c r="G161" s="82">
        <f t="shared" si="12"/>
        <v>0</v>
      </c>
      <c r="H161" s="82"/>
      <c r="I161" s="82">
        <f>SUM('F13-Year(n)'!E161:J161)</f>
        <v>0</v>
      </c>
      <c r="J161" s="82">
        <f>SUM('F13-Year(n)'!K161:P161)</f>
        <v>0</v>
      </c>
      <c r="K161" s="82">
        <f t="shared" si="13"/>
        <v>0</v>
      </c>
      <c r="L161" s="82">
        <f>'F13-Year(n+1)'!Q161</f>
        <v>0</v>
      </c>
      <c r="M161" s="82">
        <f>'F13-Year(n+2)'!Q161</f>
        <v>0</v>
      </c>
      <c r="N161" s="82">
        <f>'F13-Year(n+3)'!Q161</f>
        <v>0</v>
      </c>
      <c r="O161" s="82">
        <f>'F13-Year(n+4)'!Q161</f>
        <v>0</v>
      </c>
      <c r="P161" s="82">
        <f>'F13-Year(n+5)'!Q161</f>
        <v>0</v>
      </c>
    </row>
    <row r="162" spans="3:16" x14ac:dyDescent="0.25">
      <c r="C162" s="158" t="s">
        <v>707</v>
      </c>
      <c r="D162" s="100" t="s">
        <v>696</v>
      </c>
      <c r="E162" s="82"/>
      <c r="F162" s="82">
        <f>'F13-Year(n-1)'!Q160</f>
        <v>0</v>
      </c>
      <c r="G162" s="82">
        <f t="shared" si="12"/>
        <v>0</v>
      </c>
      <c r="H162" s="82"/>
      <c r="I162" s="82">
        <f>SUM('F13-Year(n)'!E162:J162)</f>
        <v>0</v>
      </c>
      <c r="J162" s="82">
        <f>SUM('F13-Year(n)'!K162:P162)</f>
        <v>0</v>
      </c>
      <c r="K162" s="82">
        <f t="shared" si="13"/>
        <v>0</v>
      </c>
      <c r="L162" s="82">
        <f>'F13-Year(n+1)'!Q162</f>
        <v>0</v>
      </c>
      <c r="M162" s="82">
        <f>'F13-Year(n+2)'!Q162</f>
        <v>0</v>
      </c>
      <c r="N162" s="82">
        <f>'F13-Year(n+3)'!Q162</f>
        <v>0</v>
      </c>
      <c r="O162" s="82">
        <f>'F13-Year(n+4)'!Q162</f>
        <v>0</v>
      </c>
      <c r="P162" s="82">
        <f>'F13-Year(n+5)'!Q162</f>
        <v>0</v>
      </c>
    </row>
    <row r="163" spans="3:16" x14ac:dyDescent="0.25">
      <c r="C163" s="158" t="s">
        <v>707</v>
      </c>
      <c r="D163" s="100" t="s">
        <v>697</v>
      </c>
      <c r="E163" s="82"/>
      <c r="F163" s="82">
        <f>'F13-Year(n-1)'!Q161</f>
        <v>0</v>
      </c>
      <c r="G163" s="82">
        <f t="shared" si="12"/>
        <v>0</v>
      </c>
      <c r="H163" s="82"/>
      <c r="I163" s="82">
        <f>SUM('F13-Year(n)'!E163:J163)</f>
        <v>0</v>
      </c>
      <c r="J163" s="82">
        <f>SUM('F13-Year(n)'!K163:P163)</f>
        <v>0</v>
      </c>
      <c r="K163" s="82">
        <f t="shared" si="13"/>
        <v>0</v>
      </c>
      <c r="L163" s="82">
        <f>'F13-Year(n+1)'!Q163</f>
        <v>0</v>
      </c>
      <c r="M163" s="82">
        <f>'F13-Year(n+2)'!Q163</f>
        <v>0</v>
      </c>
      <c r="N163" s="82">
        <f>'F13-Year(n+3)'!Q163</f>
        <v>0</v>
      </c>
      <c r="O163" s="82">
        <f>'F13-Year(n+4)'!Q163</f>
        <v>0</v>
      </c>
      <c r="P163" s="82">
        <f>'F13-Year(n+5)'!Q163</f>
        <v>0</v>
      </c>
    </row>
    <row r="164" spans="3:16" x14ac:dyDescent="0.25">
      <c r="C164" s="158" t="s">
        <v>707</v>
      </c>
      <c r="D164" s="100" t="s">
        <v>698</v>
      </c>
      <c r="E164" s="82"/>
      <c r="F164" s="82">
        <f>'F13-Year(n-1)'!Q162</f>
        <v>0</v>
      </c>
      <c r="G164" s="82">
        <f t="shared" ref="G164:G178" si="22">F164-E164</f>
        <v>0</v>
      </c>
      <c r="H164" s="82"/>
      <c r="I164" s="82">
        <f>SUM('F13-Year(n)'!E164:J164)</f>
        <v>0</v>
      </c>
      <c r="J164" s="82">
        <f>SUM('F13-Year(n)'!K164:P164)</f>
        <v>0</v>
      </c>
      <c r="K164" s="82">
        <f t="shared" ref="K164:K178" si="23">I164+J164</f>
        <v>0</v>
      </c>
      <c r="L164" s="82">
        <f>'F13-Year(n+1)'!Q164</f>
        <v>0</v>
      </c>
      <c r="M164" s="82">
        <f>'F13-Year(n+2)'!Q164</f>
        <v>0</v>
      </c>
      <c r="N164" s="82">
        <f>'F13-Year(n+3)'!Q164</f>
        <v>0</v>
      </c>
      <c r="O164" s="82">
        <f>'F13-Year(n+4)'!Q164</f>
        <v>0</v>
      </c>
      <c r="P164" s="82">
        <f>'F13-Year(n+5)'!Q164</f>
        <v>0</v>
      </c>
    </row>
    <row r="165" spans="3:16" x14ac:dyDescent="0.25">
      <c r="C165" s="158" t="s">
        <v>707</v>
      </c>
      <c r="D165" s="100" t="s">
        <v>699</v>
      </c>
      <c r="E165" s="82"/>
      <c r="F165" s="82">
        <f>'F13-Year(n-1)'!Q163</f>
        <v>0</v>
      </c>
      <c r="G165" s="82">
        <f t="shared" si="22"/>
        <v>0</v>
      </c>
      <c r="H165" s="82"/>
      <c r="I165" s="82">
        <f>SUM('F13-Year(n)'!E165:J165)</f>
        <v>0</v>
      </c>
      <c r="J165" s="82">
        <f>SUM('F13-Year(n)'!K165:P165)</f>
        <v>0</v>
      </c>
      <c r="K165" s="82">
        <f t="shared" si="23"/>
        <v>0</v>
      </c>
      <c r="L165" s="82">
        <f>'F13-Year(n+1)'!Q165</f>
        <v>0</v>
      </c>
      <c r="M165" s="82">
        <f>'F13-Year(n+2)'!Q165</f>
        <v>0</v>
      </c>
      <c r="N165" s="82">
        <f>'F13-Year(n+3)'!Q165</f>
        <v>0</v>
      </c>
      <c r="O165" s="82">
        <f>'F13-Year(n+4)'!Q165</f>
        <v>0</v>
      </c>
      <c r="P165" s="82">
        <f>'F13-Year(n+5)'!Q165</f>
        <v>0</v>
      </c>
    </row>
    <row r="166" spans="3:16" x14ac:dyDescent="0.25">
      <c r="C166" s="158" t="s">
        <v>707</v>
      </c>
      <c r="D166" s="100" t="s">
        <v>700</v>
      </c>
      <c r="E166" s="82"/>
      <c r="F166" s="82">
        <f>'F13-Year(n-1)'!Q164</f>
        <v>0</v>
      </c>
      <c r="G166" s="82">
        <f t="shared" si="22"/>
        <v>0</v>
      </c>
      <c r="H166" s="82"/>
      <c r="I166" s="82">
        <f>SUM('F13-Year(n)'!E166:J166)</f>
        <v>0</v>
      </c>
      <c r="J166" s="82">
        <f>SUM('F13-Year(n)'!K166:P166)</f>
        <v>0</v>
      </c>
      <c r="K166" s="82">
        <f t="shared" si="23"/>
        <v>0</v>
      </c>
      <c r="L166" s="82">
        <f>'F13-Year(n+1)'!Q166</f>
        <v>0</v>
      </c>
      <c r="M166" s="82">
        <f>'F13-Year(n+2)'!Q166</f>
        <v>0</v>
      </c>
      <c r="N166" s="82">
        <f>'F13-Year(n+3)'!Q166</f>
        <v>0</v>
      </c>
      <c r="O166" s="82">
        <f>'F13-Year(n+4)'!Q166</f>
        <v>0</v>
      </c>
      <c r="P166" s="82">
        <f>'F13-Year(n+5)'!Q166</f>
        <v>0</v>
      </c>
    </row>
    <row r="167" spans="3:16" x14ac:dyDescent="0.25">
      <c r="C167" s="158" t="s">
        <v>707</v>
      </c>
      <c r="D167" s="18" t="s">
        <v>701</v>
      </c>
      <c r="E167" s="82"/>
      <c r="F167" s="82">
        <f>'F13-Year(n-1)'!Q165</f>
        <v>0</v>
      </c>
      <c r="G167" s="82">
        <f t="shared" si="22"/>
        <v>0</v>
      </c>
      <c r="H167" s="82"/>
      <c r="I167" s="82">
        <f>SUM('F13-Year(n)'!E167:J167)</f>
        <v>0</v>
      </c>
      <c r="J167" s="82">
        <f>SUM('F13-Year(n)'!K167:P167)</f>
        <v>0</v>
      </c>
      <c r="K167" s="82">
        <f t="shared" si="23"/>
        <v>0</v>
      </c>
      <c r="L167" s="82">
        <f>'F13-Year(n+1)'!Q167</f>
        <v>0</v>
      </c>
      <c r="M167" s="82">
        <f>'F13-Year(n+2)'!Q167</f>
        <v>0</v>
      </c>
      <c r="N167" s="82">
        <f>'F13-Year(n+3)'!Q167</f>
        <v>0</v>
      </c>
      <c r="O167" s="82">
        <f>'F13-Year(n+4)'!Q167</f>
        <v>0</v>
      </c>
      <c r="P167" s="82">
        <f>'F13-Year(n+5)'!Q167</f>
        <v>0</v>
      </c>
    </row>
    <row r="168" spans="3:16" x14ac:dyDescent="0.25">
      <c r="C168" s="158" t="s">
        <v>707</v>
      </c>
      <c r="D168" s="18" t="s">
        <v>702</v>
      </c>
      <c r="E168" s="82"/>
      <c r="F168" s="82">
        <f>'F13-Year(n-1)'!Q166</f>
        <v>0</v>
      </c>
      <c r="G168" s="82">
        <f t="shared" si="22"/>
        <v>0</v>
      </c>
      <c r="H168" s="82"/>
      <c r="I168" s="82">
        <f>SUM('F13-Year(n)'!E168:J168)</f>
        <v>0</v>
      </c>
      <c r="J168" s="82">
        <f>SUM('F13-Year(n)'!K168:P168)</f>
        <v>0</v>
      </c>
      <c r="K168" s="82">
        <f t="shared" si="23"/>
        <v>0</v>
      </c>
      <c r="L168" s="82">
        <f>'F13-Year(n+1)'!Q168</f>
        <v>0</v>
      </c>
      <c r="M168" s="82">
        <f>'F13-Year(n+2)'!Q168</f>
        <v>0</v>
      </c>
      <c r="N168" s="82">
        <f>'F13-Year(n+3)'!Q168</f>
        <v>0</v>
      </c>
      <c r="O168" s="82">
        <f>'F13-Year(n+4)'!Q168</f>
        <v>0</v>
      </c>
      <c r="P168" s="82">
        <f>'F13-Year(n+5)'!Q168</f>
        <v>0</v>
      </c>
    </row>
    <row r="169" spans="3:16" x14ac:dyDescent="0.25">
      <c r="C169" s="453" t="s">
        <v>359</v>
      </c>
      <c r="D169" s="454"/>
      <c r="E169" s="123">
        <f>SUM(E155:E168)</f>
        <v>0</v>
      </c>
      <c r="F169" s="123">
        <f>'F13-Year(n-1)'!Q167</f>
        <v>0</v>
      </c>
      <c r="G169" s="123">
        <f t="shared" si="22"/>
        <v>0</v>
      </c>
      <c r="H169" s="123">
        <f t="shared" ref="H169" si="24">SUM(H155:H168)</f>
        <v>0</v>
      </c>
      <c r="I169" s="123">
        <f>SUM('F13-Year(n)'!E169:J169)</f>
        <v>0</v>
      </c>
      <c r="J169" s="123">
        <f>SUM('F13-Year(n)'!K169:P169)</f>
        <v>0</v>
      </c>
      <c r="K169" s="123">
        <f t="shared" si="23"/>
        <v>0</v>
      </c>
      <c r="L169" s="123">
        <f>'F13-Year(n+1)'!Q169</f>
        <v>0</v>
      </c>
      <c r="M169" s="123">
        <f>'F13-Year(n+2)'!Q169</f>
        <v>0</v>
      </c>
      <c r="N169" s="123">
        <f>'F13-Year(n+3)'!Q169</f>
        <v>0</v>
      </c>
      <c r="O169" s="123">
        <f>'F13-Year(n+4)'!Q169</f>
        <v>0</v>
      </c>
      <c r="P169" s="123">
        <f>'F13-Year(n+5)'!Q169</f>
        <v>0</v>
      </c>
    </row>
    <row r="170" spans="3:16" x14ac:dyDescent="0.25">
      <c r="C170" s="446" t="s">
        <v>360</v>
      </c>
      <c r="D170" s="447"/>
      <c r="E170" s="18"/>
      <c r="F170" s="82">
        <f>'F13-Year(n-1)'!Q168</f>
        <v>0</v>
      </c>
      <c r="G170" s="82">
        <f t="shared" si="22"/>
        <v>0</v>
      </c>
      <c r="H170" s="18"/>
      <c r="I170" s="82">
        <f>SUM('F13-Year(n)'!E170:J170)</f>
        <v>0</v>
      </c>
      <c r="J170" s="82">
        <f>SUM('F13-Year(n)'!K170:P170)</f>
        <v>0</v>
      </c>
      <c r="K170" s="82">
        <f t="shared" si="23"/>
        <v>0</v>
      </c>
      <c r="L170" s="82">
        <f>'F13-Year(n+1)'!Q170</f>
        <v>0</v>
      </c>
      <c r="M170" s="82">
        <f>'F13-Year(n+2)'!Q170</f>
        <v>0</v>
      </c>
      <c r="N170" s="82">
        <f>'F13-Year(n+3)'!Q170</f>
        <v>0</v>
      </c>
      <c r="O170" s="82">
        <f>'F13-Year(n+4)'!Q170</f>
        <v>0</v>
      </c>
      <c r="P170" s="82">
        <f>'F13-Year(n+5)'!Q170</f>
        <v>0</v>
      </c>
    </row>
    <row r="171" spans="3:16" x14ac:dyDescent="0.25">
      <c r="C171" s="18"/>
      <c r="D171" s="159" t="s">
        <v>689</v>
      </c>
      <c r="E171" s="82"/>
      <c r="F171" s="82">
        <f>'F13-Year(n-1)'!Q169</f>
        <v>0</v>
      </c>
      <c r="G171" s="82">
        <f t="shared" si="22"/>
        <v>0</v>
      </c>
      <c r="H171" s="82"/>
      <c r="I171" s="82">
        <f>SUM('F13-Year(n)'!E171:J171)</f>
        <v>0</v>
      </c>
      <c r="J171" s="82">
        <f>SUM('F13-Year(n)'!K171:P171)</f>
        <v>0</v>
      </c>
      <c r="K171" s="82">
        <f t="shared" si="23"/>
        <v>0</v>
      </c>
      <c r="L171" s="82">
        <f>'F13-Year(n+1)'!Q171</f>
        <v>0</v>
      </c>
      <c r="M171" s="82">
        <f>'F13-Year(n+2)'!Q171</f>
        <v>0</v>
      </c>
      <c r="N171" s="82">
        <f>'F13-Year(n+3)'!Q171</f>
        <v>0</v>
      </c>
      <c r="O171" s="82">
        <f>'F13-Year(n+4)'!Q171</f>
        <v>0</v>
      </c>
      <c r="P171" s="82">
        <f>'F13-Year(n+5)'!Q171</f>
        <v>0</v>
      </c>
    </row>
    <row r="172" spans="3:16" x14ac:dyDescent="0.25">
      <c r="C172" s="18"/>
      <c r="D172" s="18"/>
      <c r="E172" s="18"/>
      <c r="F172" s="82">
        <f>'F13-Year(n-1)'!Q170</f>
        <v>0</v>
      </c>
      <c r="G172" s="82">
        <f t="shared" si="22"/>
        <v>0</v>
      </c>
      <c r="H172" s="18"/>
      <c r="I172" s="82">
        <f>SUM('F13-Year(n)'!E172:J172)</f>
        <v>0</v>
      </c>
      <c r="J172" s="82">
        <f>SUM('F13-Year(n)'!K172:P172)</f>
        <v>0</v>
      </c>
      <c r="K172" s="82">
        <f t="shared" si="23"/>
        <v>0</v>
      </c>
      <c r="L172" s="82">
        <f>'F13-Year(n+1)'!Q172</f>
        <v>0</v>
      </c>
      <c r="M172" s="82">
        <f>'F13-Year(n+2)'!Q172</f>
        <v>0</v>
      </c>
      <c r="N172" s="82">
        <f>'F13-Year(n+3)'!Q172</f>
        <v>0</v>
      </c>
      <c r="O172" s="82">
        <f>'F13-Year(n+4)'!Q172</f>
        <v>0</v>
      </c>
      <c r="P172" s="82">
        <f>'F13-Year(n+5)'!Q172</f>
        <v>0</v>
      </c>
    </row>
    <row r="173" spans="3:16" x14ac:dyDescent="0.25">
      <c r="C173" s="428" t="s">
        <v>362</v>
      </c>
      <c r="D173" s="429"/>
      <c r="E173" s="123">
        <f>SUM(E171:E172)</f>
        <v>0</v>
      </c>
      <c r="F173" s="123">
        <f>'F13-Year(n-1)'!Q171</f>
        <v>0</v>
      </c>
      <c r="G173" s="123">
        <f t="shared" si="22"/>
        <v>0</v>
      </c>
      <c r="H173" s="123">
        <f t="shared" ref="H173" si="25">SUM(H171:H172)</f>
        <v>0</v>
      </c>
      <c r="I173" s="123">
        <f>SUM('F13-Year(n)'!E173:J173)</f>
        <v>0</v>
      </c>
      <c r="J173" s="123">
        <f>SUM('F13-Year(n)'!K173:P173)</f>
        <v>0</v>
      </c>
      <c r="K173" s="123">
        <f t="shared" si="23"/>
        <v>0</v>
      </c>
      <c r="L173" s="123">
        <f>'F13-Year(n+1)'!Q173</f>
        <v>0</v>
      </c>
      <c r="M173" s="123">
        <f>'F13-Year(n+2)'!Q173</f>
        <v>0</v>
      </c>
      <c r="N173" s="123">
        <f>'F13-Year(n+3)'!Q173</f>
        <v>0</v>
      </c>
      <c r="O173" s="123">
        <f>'F13-Year(n+4)'!Q173</f>
        <v>0</v>
      </c>
      <c r="P173" s="123">
        <f>'F13-Year(n+5)'!Q173</f>
        <v>0</v>
      </c>
    </row>
    <row r="174" spans="3:16" x14ac:dyDescent="0.25">
      <c r="C174" s="446" t="s">
        <v>363</v>
      </c>
      <c r="D174" s="447"/>
      <c r="E174" s="18"/>
      <c r="F174" s="82">
        <f>'F13-Year(n-1)'!Q172</f>
        <v>0</v>
      </c>
      <c r="G174" s="82">
        <f t="shared" si="22"/>
        <v>0</v>
      </c>
      <c r="H174" s="18"/>
      <c r="I174" s="82">
        <f>SUM('F13-Year(n)'!E174:J174)</f>
        <v>0</v>
      </c>
      <c r="J174" s="82">
        <f>SUM('F13-Year(n)'!K174:P174)</f>
        <v>0</v>
      </c>
      <c r="K174" s="82">
        <f t="shared" si="23"/>
        <v>0</v>
      </c>
      <c r="L174" s="82">
        <f>'F13-Year(n+1)'!Q174</f>
        <v>0</v>
      </c>
      <c r="M174" s="82">
        <f>'F13-Year(n+2)'!Q174</f>
        <v>0</v>
      </c>
      <c r="N174" s="82">
        <f>'F13-Year(n+3)'!Q174</f>
        <v>0</v>
      </c>
      <c r="O174" s="82">
        <f>'F13-Year(n+4)'!Q174</f>
        <v>0</v>
      </c>
      <c r="P174" s="82">
        <f>'F13-Year(n+5)'!Q174</f>
        <v>0</v>
      </c>
    </row>
    <row r="175" spans="3:16" x14ac:dyDescent="0.25">
      <c r="C175" s="18" t="s">
        <v>365</v>
      </c>
      <c r="D175" s="18" t="s">
        <v>366</v>
      </c>
      <c r="E175" s="82"/>
      <c r="F175" s="82">
        <f>'F13-Year(n-1)'!Q173</f>
        <v>0</v>
      </c>
      <c r="G175" s="82">
        <f t="shared" si="22"/>
        <v>0</v>
      </c>
      <c r="H175" s="82"/>
      <c r="I175" s="82">
        <f>SUM('F13-Year(n)'!E175:J175)</f>
        <v>0</v>
      </c>
      <c r="J175" s="82">
        <f>SUM('F13-Year(n)'!K175:P175)</f>
        <v>0</v>
      </c>
      <c r="K175" s="82">
        <f t="shared" si="23"/>
        <v>0</v>
      </c>
      <c r="L175" s="82">
        <f>'F13-Year(n+1)'!Q175</f>
        <v>0</v>
      </c>
      <c r="M175" s="82">
        <f>'F13-Year(n+2)'!Q175</f>
        <v>0</v>
      </c>
      <c r="N175" s="82">
        <f>'F13-Year(n+3)'!Q175</f>
        <v>0</v>
      </c>
      <c r="O175" s="82">
        <f>'F13-Year(n+4)'!Q175</f>
        <v>0</v>
      </c>
      <c r="P175" s="82">
        <f>'F13-Year(n+5)'!Q175</f>
        <v>0</v>
      </c>
    </row>
    <row r="176" spans="3:16" x14ac:dyDescent="0.25">
      <c r="C176" s="18" t="s">
        <v>365</v>
      </c>
      <c r="D176" s="18" t="s">
        <v>367</v>
      </c>
      <c r="E176" s="82"/>
      <c r="F176" s="82">
        <f>'F13-Year(n-1)'!Q174</f>
        <v>0</v>
      </c>
      <c r="G176" s="82">
        <f t="shared" si="22"/>
        <v>0</v>
      </c>
      <c r="H176" s="82"/>
      <c r="I176" s="82">
        <f>SUM('F13-Year(n)'!E176:J176)</f>
        <v>0</v>
      </c>
      <c r="J176" s="82">
        <f>SUM('F13-Year(n)'!K176:P176)</f>
        <v>0</v>
      </c>
      <c r="K176" s="82">
        <f t="shared" si="23"/>
        <v>0</v>
      </c>
      <c r="L176" s="82">
        <f>'F13-Year(n+1)'!Q176</f>
        <v>0</v>
      </c>
      <c r="M176" s="82">
        <f>'F13-Year(n+2)'!Q176</f>
        <v>0</v>
      </c>
      <c r="N176" s="82">
        <f>'F13-Year(n+3)'!Q176</f>
        <v>0</v>
      </c>
      <c r="O176" s="82">
        <f>'F13-Year(n+4)'!Q176</f>
        <v>0</v>
      </c>
      <c r="P176" s="82">
        <f>'F13-Year(n+5)'!Q176</f>
        <v>0</v>
      </c>
    </row>
    <row r="177" spans="2:23" x14ac:dyDescent="0.25">
      <c r="C177" s="428" t="s">
        <v>364</v>
      </c>
      <c r="D177" s="429"/>
      <c r="E177" s="123">
        <f>E175-E176</f>
        <v>0</v>
      </c>
      <c r="F177" s="123">
        <f>'F13-Year(n-1)'!Q175</f>
        <v>0</v>
      </c>
      <c r="G177" s="123">
        <f t="shared" si="22"/>
        <v>0</v>
      </c>
      <c r="H177" s="123">
        <f t="shared" ref="H177" si="26">H175-H176</f>
        <v>0</v>
      </c>
      <c r="I177" s="123">
        <f>SUM('F13-Year(n)'!E177:J177)</f>
        <v>0</v>
      </c>
      <c r="J177" s="123">
        <f>SUM('F13-Year(n)'!K177:P177)</f>
        <v>0</v>
      </c>
      <c r="K177" s="123">
        <f t="shared" si="23"/>
        <v>0</v>
      </c>
      <c r="L177" s="123">
        <f>'F13-Year(n+1)'!Q177</f>
        <v>0</v>
      </c>
      <c r="M177" s="123">
        <f>'F13-Year(n+2)'!Q177</f>
        <v>0</v>
      </c>
      <c r="N177" s="123">
        <f>'F13-Year(n+3)'!Q177</f>
        <v>0</v>
      </c>
      <c r="O177" s="123">
        <f>'F13-Year(n+4)'!Q177</f>
        <v>0</v>
      </c>
      <c r="P177" s="123">
        <f>'F13-Year(n+5)'!Q177</f>
        <v>0</v>
      </c>
    </row>
    <row r="178" spans="2:23" x14ac:dyDescent="0.25">
      <c r="C178" s="428" t="s">
        <v>261</v>
      </c>
      <c r="D178" s="429"/>
      <c r="E178" s="123">
        <f>E118+E143+E147+E153+E169+E173+E177</f>
        <v>0</v>
      </c>
      <c r="F178" s="123">
        <f>'F13-Year(n-1)'!Q176</f>
        <v>0</v>
      </c>
      <c r="G178" s="123">
        <f t="shared" si="22"/>
        <v>0</v>
      </c>
      <c r="H178" s="123">
        <f t="shared" ref="H178" si="27">H118+H143+H147+H153+H169+H173+H177</f>
        <v>0</v>
      </c>
      <c r="I178" s="123">
        <f>SUM('F13-Year(n)'!E178:J178)</f>
        <v>0</v>
      </c>
      <c r="J178" s="123">
        <f>SUM('F13-Year(n)'!K178:P178)</f>
        <v>0</v>
      </c>
      <c r="K178" s="123">
        <f t="shared" si="23"/>
        <v>0</v>
      </c>
      <c r="L178" s="123">
        <f>'F13-Year(n+1)'!Q178</f>
        <v>0</v>
      </c>
      <c r="M178" s="123">
        <f>'F13-Year(n+2)'!Q178</f>
        <v>0</v>
      </c>
      <c r="N178" s="123">
        <f>'F13-Year(n+3)'!Q178</f>
        <v>0</v>
      </c>
      <c r="O178" s="123">
        <f>'F13-Year(n+4)'!Q178</f>
        <v>0</v>
      </c>
      <c r="P178" s="123">
        <f>'F13-Year(n+5)'!Q178</f>
        <v>0</v>
      </c>
    </row>
    <row r="180" spans="2:23" x14ac:dyDescent="0.25">
      <c r="C180" s="24" t="s">
        <v>388</v>
      </c>
      <c r="I180" s="27"/>
    </row>
    <row r="181" spans="2:23" x14ac:dyDescent="0.25">
      <c r="B181" s="15"/>
      <c r="C181" s="15"/>
      <c r="D181" s="71"/>
      <c r="E181" s="71"/>
      <c r="F181" s="71"/>
      <c r="G181" s="71"/>
      <c r="H181" s="71"/>
      <c r="I181" s="71"/>
      <c r="J181" s="71"/>
      <c r="K181" s="71"/>
      <c r="P181" s="16" t="s">
        <v>4</v>
      </c>
      <c r="W181" s="27" t="s">
        <v>109</v>
      </c>
    </row>
    <row r="182" spans="2:23" x14ac:dyDescent="0.25">
      <c r="B182" s="74"/>
      <c r="C182" s="431" t="s">
        <v>343</v>
      </c>
      <c r="D182" s="431" t="s">
        <v>344</v>
      </c>
      <c r="E182" s="418" t="s">
        <v>160</v>
      </c>
      <c r="F182" s="419"/>
      <c r="G182" s="420"/>
      <c r="H182" s="418" t="s">
        <v>159</v>
      </c>
      <c r="I182" s="419"/>
      <c r="J182" s="419"/>
      <c r="K182" s="419"/>
      <c r="L182" s="421" t="s">
        <v>153</v>
      </c>
      <c r="M182" s="421"/>
      <c r="N182" s="421"/>
      <c r="O182" s="421"/>
      <c r="P182" s="421"/>
    </row>
    <row r="183" spans="2:23" ht="27.6" x14ac:dyDescent="0.25">
      <c r="B183" s="74"/>
      <c r="C183" s="433"/>
      <c r="D183" s="433"/>
      <c r="E183" s="7" t="s">
        <v>224</v>
      </c>
      <c r="F183" s="7" t="s">
        <v>169</v>
      </c>
      <c r="G183" s="7" t="s">
        <v>141</v>
      </c>
      <c r="H183" s="7" t="s">
        <v>224</v>
      </c>
      <c r="I183" s="7" t="s">
        <v>163</v>
      </c>
      <c r="J183" s="7" t="s">
        <v>164</v>
      </c>
      <c r="K183" s="7" t="s">
        <v>168</v>
      </c>
      <c r="L183" s="7" t="s">
        <v>154</v>
      </c>
      <c r="M183" s="7" t="s">
        <v>155</v>
      </c>
      <c r="N183" s="7" t="s">
        <v>156</v>
      </c>
      <c r="O183" s="7" t="s">
        <v>157</v>
      </c>
      <c r="P183" s="7" t="s">
        <v>158</v>
      </c>
    </row>
    <row r="184" spans="2:23" ht="15" customHeight="1" x14ac:dyDescent="0.25">
      <c r="B184" s="74"/>
      <c r="C184" s="435"/>
      <c r="D184" s="435"/>
      <c r="E184" s="7" t="s">
        <v>10</v>
      </c>
      <c r="F184" s="7" t="s">
        <v>12</v>
      </c>
      <c r="G184" s="7" t="s">
        <v>162</v>
      </c>
      <c r="H184" s="7" t="s">
        <v>10</v>
      </c>
      <c r="I184" s="7" t="s">
        <v>3</v>
      </c>
      <c r="J184" s="7" t="s">
        <v>5</v>
      </c>
      <c r="K184" s="7" t="s">
        <v>5</v>
      </c>
      <c r="L184" s="7" t="s">
        <v>8</v>
      </c>
      <c r="M184" s="7" t="s">
        <v>8</v>
      </c>
      <c r="N184" s="7" t="s">
        <v>8</v>
      </c>
      <c r="O184" s="7" t="s">
        <v>8</v>
      </c>
      <c r="P184" s="7" t="s">
        <v>8</v>
      </c>
    </row>
    <row r="185" spans="2:23" x14ac:dyDescent="0.25">
      <c r="B185" s="74"/>
      <c r="C185" s="446" t="s">
        <v>348</v>
      </c>
      <c r="D185" s="447"/>
      <c r="E185" s="73"/>
      <c r="F185" s="73"/>
      <c r="G185" s="72"/>
      <c r="H185" s="73"/>
      <c r="I185" s="18"/>
      <c r="J185" s="18"/>
      <c r="K185" s="18"/>
      <c r="L185" s="18"/>
      <c r="M185" s="18"/>
      <c r="N185" s="18"/>
      <c r="O185" s="18"/>
      <c r="P185" s="18"/>
    </row>
    <row r="186" spans="2:23" x14ac:dyDescent="0.25">
      <c r="C186" s="428" t="s">
        <v>350</v>
      </c>
      <c r="D186" s="429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</row>
    <row r="187" spans="2:23" x14ac:dyDescent="0.25">
      <c r="C187" s="158" t="s">
        <v>703</v>
      </c>
      <c r="D187" s="100" t="s">
        <v>648</v>
      </c>
      <c r="E187" s="18"/>
      <c r="F187" s="82">
        <f>'F13-Year(n-1)'!Q184</f>
        <v>0</v>
      </c>
      <c r="G187" s="82">
        <f>F187-E187</f>
        <v>0</v>
      </c>
      <c r="H187" s="18"/>
      <c r="I187" s="82">
        <f>SUM('F13-Year(n)'!E99:J99)</f>
        <v>0</v>
      </c>
      <c r="J187" s="82">
        <f>SUM('F13-Year(n)'!K99:P99)</f>
        <v>0</v>
      </c>
      <c r="K187" s="82">
        <f>I187+J187</f>
        <v>0</v>
      </c>
      <c r="L187" s="82">
        <f>'F13-Year(n+1)'!Q99</f>
        <v>0</v>
      </c>
      <c r="M187" s="82">
        <f>'F13-Year(n+2)'!Q187</f>
        <v>0</v>
      </c>
      <c r="N187" s="82">
        <f>'F13-Year(n+3)'!Q187</f>
        <v>0</v>
      </c>
      <c r="O187" s="82">
        <f>'F13-Year(n+4)'!Q187</f>
        <v>0</v>
      </c>
      <c r="P187" s="82">
        <f>'F13-Year(n+5)'!Q187</f>
        <v>0</v>
      </c>
    </row>
    <row r="188" spans="2:23" x14ac:dyDescent="0.25">
      <c r="C188" s="158" t="s">
        <v>703</v>
      </c>
      <c r="D188" s="100" t="s">
        <v>649</v>
      </c>
      <c r="E188" s="18"/>
      <c r="F188" s="82">
        <f>'F13-Year(n-1)'!Q185</f>
        <v>0</v>
      </c>
      <c r="G188" s="82">
        <f t="shared" ref="G188:G251" si="28">F188-E188</f>
        <v>0</v>
      </c>
      <c r="H188" s="18"/>
      <c r="I188" s="82">
        <f>SUM('F13-Year(n)'!E100:J100)</f>
        <v>0</v>
      </c>
      <c r="J188" s="82">
        <f>SUM('F13-Year(n)'!K100:P100)</f>
        <v>0</v>
      </c>
      <c r="K188" s="82">
        <f t="shared" ref="K188:K251" si="29">I188+J188</f>
        <v>0</v>
      </c>
      <c r="L188" s="82">
        <f>'F13-Year(n+1)'!Q100</f>
        <v>0</v>
      </c>
      <c r="M188" s="82">
        <f>'F13-Year(n+2)'!Q188</f>
        <v>0</v>
      </c>
      <c r="N188" s="82">
        <f>'F13-Year(n+3)'!Q188</f>
        <v>0</v>
      </c>
      <c r="O188" s="82">
        <f>'F13-Year(n+4)'!Q188</f>
        <v>0</v>
      </c>
      <c r="P188" s="82">
        <f>'F13-Year(n+5)'!Q188</f>
        <v>0</v>
      </c>
    </row>
    <row r="189" spans="2:23" x14ac:dyDescent="0.25">
      <c r="C189" s="158" t="s">
        <v>703</v>
      </c>
      <c r="D189" s="100" t="s">
        <v>650</v>
      </c>
      <c r="E189" s="18"/>
      <c r="F189" s="82">
        <f>'F13-Year(n-1)'!Q186</f>
        <v>0</v>
      </c>
      <c r="G189" s="82">
        <f t="shared" si="28"/>
        <v>0</v>
      </c>
      <c r="H189" s="18"/>
      <c r="I189" s="82">
        <f>SUM('F13-Year(n)'!E101:J101)</f>
        <v>0</v>
      </c>
      <c r="J189" s="82">
        <f>SUM('F13-Year(n)'!K101:P101)</f>
        <v>0</v>
      </c>
      <c r="K189" s="82">
        <f t="shared" si="29"/>
        <v>0</v>
      </c>
      <c r="L189" s="82">
        <f>'F13-Year(n+1)'!Q101</f>
        <v>0</v>
      </c>
      <c r="M189" s="82">
        <f>'F13-Year(n+2)'!Q189</f>
        <v>0</v>
      </c>
      <c r="N189" s="82">
        <f>'F13-Year(n+3)'!Q189</f>
        <v>0</v>
      </c>
      <c r="O189" s="82">
        <f>'F13-Year(n+4)'!Q189</f>
        <v>0</v>
      </c>
      <c r="P189" s="82">
        <f>'F13-Year(n+5)'!Q189</f>
        <v>0</v>
      </c>
    </row>
    <row r="190" spans="2:23" x14ac:dyDescent="0.25">
      <c r="C190" s="158" t="s">
        <v>703</v>
      </c>
      <c r="D190" s="100" t="s">
        <v>651</v>
      </c>
      <c r="E190" s="18"/>
      <c r="F190" s="82">
        <f>'F13-Year(n-1)'!Q187</f>
        <v>0</v>
      </c>
      <c r="G190" s="82">
        <f t="shared" si="28"/>
        <v>0</v>
      </c>
      <c r="H190" s="18"/>
      <c r="I190" s="82">
        <f>SUM('F13-Year(n)'!E102:J102)</f>
        <v>0</v>
      </c>
      <c r="J190" s="82">
        <f>SUM('F13-Year(n)'!K102:P102)</f>
        <v>0</v>
      </c>
      <c r="K190" s="82">
        <f t="shared" si="29"/>
        <v>0</v>
      </c>
      <c r="L190" s="82">
        <f>'F13-Year(n+1)'!Q102</f>
        <v>0</v>
      </c>
      <c r="M190" s="82">
        <f>'F13-Year(n+2)'!Q190</f>
        <v>0</v>
      </c>
      <c r="N190" s="82">
        <f>'F13-Year(n+3)'!Q190</f>
        <v>0</v>
      </c>
      <c r="O190" s="82">
        <f>'F13-Year(n+4)'!Q190</f>
        <v>0</v>
      </c>
      <c r="P190" s="82">
        <f>'F13-Year(n+5)'!Q190</f>
        <v>0</v>
      </c>
    </row>
    <row r="191" spans="2:23" x14ac:dyDescent="0.25">
      <c r="C191" s="158" t="s">
        <v>703</v>
      </c>
      <c r="D191" s="100" t="s">
        <v>652</v>
      </c>
      <c r="E191" s="18"/>
      <c r="F191" s="82">
        <f>'F13-Year(n-1)'!Q188</f>
        <v>0</v>
      </c>
      <c r="G191" s="82">
        <f t="shared" si="28"/>
        <v>0</v>
      </c>
      <c r="H191" s="18"/>
      <c r="I191" s="82">
        <f>SUM('F13-Year(n)'!E103:J103)</f>
        <v>0</v>
      </c>
      <c r="J191" s="82">
        <f>SUM('F13-Year(n)'!K103:P103)</f>
        <v>0</v>
      </c>
      <c r="K191" s="82">
        <f t="shared" si="29"/>
        <v>0</v>
      </c>
      <c r="L191" s="82">
        <f>'F13-Year(n+1)'!Q103</f>
        <v>0</v>
      </c>
      <c r="M191" s="82">
        <f>'F13-Year(n+2)'!Q191</f>
        <v>0</v>
      </c>
      <c r="N191" s="82">
        <f>'F13-Year(n+3)'!Q191</f>
        <v>0</v>
      </c>
      <c r="O191" s="82">
        <f>'F13-Year(n+4)'!Q191</f>
        <v>0</v>
      </c>
      <c r="P191" s="82">
        <f>'F13-Year(n+5)'!Q191</f>
        <v>0</v>
      </c>
    </row>
    <row r="192" spans="2:23" x14ac:dyDescent="0.25">
      <c r="C192" s="158" t="s">
        <v>703</v>
      </c>
      <c r="D192" s="100" t="s">
        <v>653</v>
      </c>
      <c r="E192" s="18"/>
      <c r="F192" s="82">
        <f>'F13-Year(n-1)'!Q189</f>
        <v>0</v>
      </c>
      <c r="G192" s="82">
        <f t="shared" si="28"/>
        <v>0</v>
      </c>
      <c r="H192" s="18"/>
      <c r="I192" s="82">
        <f>SUM('F13-Year(n)'!E104:J104)</f>
        <v>0</v>
      </c>
      <c r="J192" s="82">
        <f>SUM('F13-Year(n)'!K104:P104)</f>
        <v>0</v>
      </c>
      <c r="K192" s="82">
        <f t="shared" si="29"/>
        <v>0</v>
      </c>
      <c r="L192" s="82">
        <f>'F13-Year(n+1)'!Q104</f>
        <v>0</v>
      </c>
      <c r="M192" s="82">
        <f>'F13-Year(n+2)'!Q192</f>
        <v>0</v>
      </c>
      <c r="N192" s="82">
        <f>'F13-Year(n+3)'!Q192</f>
        <v>0</v>
      </c>
      <c r="O192" s="82">
        <f>'F13-Year(n+4)'!Q192</f>
        <v>0</v>
      </c>
      <c r="P192" s="82">
        <f>'F13-Year(n+5)'!Q192</f>
        <v>0</v>
      </c>
    </row>
    <row r="193" spans="2:16" x14ac:dyDescent="0.25">
      <c r="C193" s="158" t="s">
        <v>703</v>
      </c>
      <c r="D193" s="100" t="s">
        <v>654</v>
      </c>
      <c r="E193" s="18"/>
      <c r="F193" s="82">
        <f>'F13-Year(n-1)'!Q190</f>
        <v>0</v>
      </c>
      <c r="G193" s="82">
        <f t="shared" si="28"/>
        <v>0</v>
      </c>
      <c r="H193" s="18"/>
      <c r="I193" s="82">
        <f>SUM('F13-Year(n)'!E105:J105)</f>
        <v>0</v>
      </c>
      <c r="J193" s="82">
        <f>SUM('F13-Year(n)'!K105:P105)</f>
        <v>0</v>
      </c>
      <c r="K193" s="82">
        <f t="shared" si="29"/>
        <v>0</v>
      </c>
      <c r="L193" s="82">
        <f>'F13-Year(n+1)'!Q105</f>
        <v>0</v>
      </c>
      <c r="M193" s="82">
        <f>'F13-Year(n+2)'!Q193</f>
        <v>0</v>
      </c>
      <c r="N193" s="82">
        <f>'F13-Year(n+3)'!Q193</f>
        <v>0</v>
      </c>
      <c r="O193" s="82">
        <f>'F13-Year(n+4)'!Q193</f>
        <v>0</v>
      </c>
      <c r="P193" s="82">
        <f>'F13-Year(n+5)'!Q193</f>
        <v>0</v>
      </c>
    </row>
    <row r="194" spans="2:16" ht="14.25" customHeight="1" x14ac:dyDescent="0.25">
      <c r="B194" s="74"/>
      <c r="C194" s="158" t="s">
        <v>703</v>
      </c>
      <c r="D194" s="100" t="s">
        <v>655</v>
      </c>
      <c r="E194" s="73"/>
      <c r="F194" s="82">
        <f>'F13-Year(n-1)'!Q191</f>
        <v>0</v>
      </c>
      <c r="G194" s="82">
        <f t="shared" si="28"/>
        <v>0</v>
      </c>
      <c r="H194" s="73"/>
      <c r="I194" s="82">
        <f>SUM('F13-Year(n)'!E106:J106)</f>
        <v>0</v>
      </c>
      <c r="J194" s="82">
        <f>SUM('F13-Year(n)'!K106:P106)</f>
        <v>0</v>
      </c>
      <c r="K194" s="82">
        <f t="shared" si="29"/>
        <v>0</v>
      </c>
      <c r="L194" s="82">
        <f>'F13-Year(n+1)'!Q106</f>
        <v>0</v>
      </c>
      <c r="M194" s="82">
        <f>'F13-Year(n+2)'!Q194</f>
        <v>0</v>
      </c>
      <c r="N194" s="82">
        <f>'F13-Year(n+3)'!Q194</f>
        <v>0</v>
      </c>
      <c r="O194" s="82">
        <f>'F13-Year(n+4)'!Q194</f>
        <v>0</v>
      </c>
      <c r="P194" s="82">
        <f>'F13-Year(n+5)'!Q194</f>
        <v>0</v>
      </c>
    </row>
    <row r="195" spans="2:16" x14ac:dyDescent="0.25">
      <c r="C195" s="158" t="s">
        <v>703</v>
      </c>
      <c r="D195" s="20" t="s">
        <v>656</v>
      </c>
      <c r="E195" s="18"/>
      <c r="F195" s="82">
        <f>'F13-Year(n-1)'!Q192</f>
        <v>0</v>
      </c>
      <c r="G195" s="82">
        <f t="shared" si="28"/>
        <v>0</v>
      </c>
      <c r="H195" s="18"/>
      <c r="I195" s="82">
        <f>SUM('F13-Year(n)'!E107:J107)</f>
        <v>0</v>
      </c>
      <c r="J195" s="82">
        <f>SUM('F13-Year(n)'!K107:P107)</f>
        <v>0</v>
      </c>
      <c r="K195" s="82">
        <f t="shared" si="29"/>
        <v>0</v>
      </c>
      <c r="L195" s="82">
        <f>'F13-Year(n+1)'!Q107</f>
        <v>0</v>
      </c>
      <c r="M195" s="82">
        <f>'F13-Year(n+2)'!Q195</f>
        <v>0</v>
      </c>
      <c r="N195" s="82">
        <f>'F13-Year(n+3)'!Q195</f>
        <v>0</v>
      </c>
      <c r="O195" s="82">
        <f>'F13-Year(n+4)'!Q195</f>
        <v>0</v>
      </c>
      <c r="P195" s="82">
        <f>'F13-Year(n+5)'!Q195</f>
        <v>0</v>
      </c>
    </row>
    <row r="196" spans="2:16" x14ac:dyDescent="0.25">
      <c r="C196" s="439" t="s">
        <v>225</v>
      </c>
      <c r="D196" s="441"/>
      <c r="E196" s="123">
        <f>SUM(E187:E195)</f>
        <v>0</v>
      </c>
      <c r="F196" s="123">
        <f>'F13-Year(n-1)'!Q193</f>
        <v>0</v>
      </c>
      <c r="G196" s="123">
        <f t="shared" si="28"/>
        <v>0</v>
      </c>
      <c r="H196" s="123">
        <f t="shared" ref="H196" si="30">SUM(H187:H195)</f>
        <v>0</v>
      </c>
      <c r="I196" s="123">
        <f>SUM('F13-Year(n)'!E108:J108)</f>
        <v>0</v>
      </c>
      <c r="J196" s="123">
        <f>SUM('F13-Year(n)'!K108:P108)</f>
        <v>0</v>
      </c>
      <c r="K196" s="123">
        <f t="shared" si="29"/>
        <v>0</v>
      </c>
      <c r="L196" s="123">
        <f>'F13-Year(n+1)'!Q108</f>
        <v>0</v>
      </c>
      <c r="M196" s="123">
        <f>'F13-Year(n+2)'!Q196</f>
        <v>0</v>
      </c>
      <c r="N196" s="123">
        <f>'F13-Year(n+3)'!Q196</f>
        <v>0</v>
      </c>
      <c r="O196" s="123">
        <f>'F13-Year(n+4)'!Q196</f>
        <v>0</v>
      </c>
      <c r="P196" s="123">
        <f>'F13-Year(n+5)'!Q196</f>
        <v>0</v>
      </c>
    </row>
    <row r="197" spans="2:16" x14ac:dyDescent="0.25">
      <c r="C197" s="428" t="s">
        <v>351</v>
      </c>
      <c r="D197" s="429"/>
      <c r="E197" s="18"/>
      <c r="F197" s="82">
        <f>'F13-Year(n-1)'!Q194</f>
        <v>0</v>
      </c>
      <c r="G197" s="82">
        <f t="shared" si="28"/>
        <v>0</v>
      </c>
      <c r="H197" s="18"/>
      <c r="I197" s="82">
        <f>SUM('F13-Year(n)'!E109:J109)</f>
        <v>0</v>
      </c>
      <c r="J197" s="82">
        <f>SUM('F13-Year(n)'!K109:P109)</f>
        <v>0</v>
      </c>
      <c r="K197" s="82">
        <f t="shared" si="29"/>
        <v>0</v>
      </c>
      <c r="L197" s="82">
        <f>'F13-Year(n+1)'!Q109</f>
        <v>0</v>
      </c>
      <c r="M197" s="82">
        <f>'F13-Year(n+2)'!Q197</f>
        <v>0</v>
      </c>
      <c r="N197" s="82">
        <f>'F13-Year(n+3)'!Q197</f>
        <v>0</v>
      </c>
      <c r="O197" s="82">
        <f>'F13-Year(n+4)'!Q197</f>
        <v>0</v>
      </c>
      <c r="P197" s="82">
        <f>'F13-Year(n+5)'!Q197</f>
        <v>0</v>
      </c>
    </row>
    <row r="198" spans="2:16" x14ac:dyDescent="0.25">
      <c r="C198" s="158" t="s">
        <v>703</v>
      </c>
      <c r="D198" s="100" t="s">
        <v>657</v>
      </c>
      <c r="E198" s="82"/>
      <c r="F198" s="82">
        <f>'F13-Year(n-1)'!Q195</f>
        <v>0</v>
      </c>
      <c r="G198" s="82">
        <f t="shared" si="28"/>
        <v>0</v>
      </c>
      <c r="H198" s="82"/>
      <c r="I198" s="82">
        <f>SUM('F13-Year(n)'!E110:J110)</f>
        <v>0</v>
      </c>
      <c r="J198" s="82">
        <f>SUM('F13-Year(n)'!K110:P110)</f>
        <v>0</v>
      </c>
      <c r="K198" s="82">
        <f t="shared" si="29"/>
        <v>0</v>
      </c>
      <c r="L198" s="82">
        <f>'F13-Year(n+1)'!Q110</f>
        <v>0</v>
      </c>
      <c r="M198" s="82">
        <f>'F13-Year(n+2)'!Q198</f>
        <v>0</v>
      </c>
      <c r="N198" s="82">
        <f>'F13-Year(n+3)'!Q198</f>
        <v>0</v>
      </c>
      <c r="O198" s="82">
        <f>'F13-Year(n+4)'!Q198</f>
        <v>0</v>
      </c>
      <c r="P198" s="82">
        <f>'F13-Year(n+5)'!Q198</f>
        <v>0</v>
      </c>
    </row>
    <row r="199" spans="2:16" x14ac:dyDescent="0.25">
      <c r="C199" s="158" t="s">
        <v>703</v>
      </c>
      <c r="D199" s="100" t="s">
        <v>658</v>
      </c>
      <c r="E199" s="82"/>
      <c r="F199" s="82">
        <f>'F13-Year(n-1)'!Q196</f>
        <v>0</v>
      </c>
      <c r="G199" s="82">
        <f t="shared" si="28"/>
        <v>0</v>
      </c>
      <c r="H199" s="82"/>
      <c r="I199" s="82">
        <f>SUM('F13-Year(n)'!E111:J111)</f>
        <v>0</v>
      </c>
      <c r="J199" s="82">
        <f>SUM('F13-Year(n)'!K111:P111)</f>
        <v>0</v>
      </c>
      <c r="K199" s="82">
        <f t="shared" si="29"/>
        <v>0</v>
      </c>
      <c r="L199" s="82">
        <f>'F13-Year(n+1)'!Q111</f>
        <v>0</v>
      </c>
      <c r="M199" s="82">
        <f>'F13-Year(n+2)'!Q199</f>
        <v>0</v>
      </c>
      <c r="N199" s="82">
        <f>'F13-Year(n+3)'!Q199</f>
        <v>0</v>
      </c>
      <c r="O199" s="82">
        <f>'F13-Year(n+4)'!Q199</f>
        <v>0</v>
      </c>
      <c r="P199" s="82">
        <f>'F13-Year(n+5)'!Q199</f>
        <v>0</v>
      </c>
    </row>
    <row r="200" spans="2:16" x14ac:dyDescent="0.25">
      <c r="C200" s="158" t="s">
        <v>703</v>
      </c>
      <c r="D200" s="100" t="s">
        <v>659</v>
      </c>
      <c r="E200" s="82"/>
      <c r="F200" s="82">
        <f>'F13-Year(n-1)'!Q197</f>
        <v>0</v>
      </c>
      <c r="G200" s="82">
        <f t="shared" si="28"/>
        <v>0</v>
      </c>
      <c r="H200" s="82"/>
      <c r="I200" s="82">
        <f>SUM('F13-Year(n)'!E112:J112)</f>
        <v>0</v>
      </c>
      <c r="J200" s="82">
        <f>SUM('F13-Year(n)'!K112:P112)</f>
        <v>0</v>
      </c>
      <c r="K200" s="82">
        <f t="shared" si="29"/>
        <v>0</v>
      </c>
      <c r="L200" s="82">
        <f>'F13-Year(n+1)'!Q112</f>
        <v>0</v>
      </c>
      <c r="M200" s="82">
        <f>'F13-Year(n+2)'!Q200</f>
        <v>0</v>
      </c>
      <c r="N200" s="82">
        <f>'F13-Year(n+3)'!Q200</f>
        <v>0</v>
      </c>
      <c r="O200" s="82">
        <f>'F13-Year(n+4)'!Q200</f>
        <v>0</v>
      </c>
      <c r="P200" s="82">
        <f>'F13-Year(n+5)'!Q200</f>
        <v>0</v>
      </c>
    </row>
    <row r="201" spans="2:16" x14ac:dyDescent="0.25">
      <c r="C201" s="158" t="s">
        <v>703</v>
      </c>
      <c r="D201" s="100" t="s">
        <v>660</v>
      </c>
      <c r="E201" s="82"/>
      <c r="F201" s="82">
        <f>'F13-Year(n-1)'!Q198</f>
        <v>0</v>
      </c>
      <c r="G201" s="82">
        <f t="shared" si="28"/>
        <v>0</v>
      </c>
      <c r="H201" s="82"/>
      <c r="I201" s="82">
        <f>SUM('F13-Year(n)'!E113:J113)</f>
        <v>0</v>
      </c>
      <c r="J201" s="82">
        <f>SUM('F13-Year(n)'!K113:P113)</f>
        <v>0</v>
      </c>
      <c r="K201" s="82">
        <f t="shared" si="29"/>
        <v>0</v>
      </c>
      <c r="L201" s="82">
        <f>'F13-Year(n+1)'!Q113</f>
        <v>0</v>
      </c>
      <c r="M201" s="82">
        <f>'F13-Year(n+2)'!Q201</f>
        <v>0</v>
      </c>
      <c r="N201" s="82">
        <f>'F13-Year(n+3)'!Q201</f>
        <v>0</v>
      </c>
      <c r="O201" s="82">
        <f>'F13-Year(n+4)'!Q201</f>
        <v>0</v>
      </c>
      <c r="P201" s="82">
        <f>'F13-Year(n+5)'!Q201</f>
        <v>0</v>
      </c>
    </row>
    <row r="202" spans="2:16" x14ac:dyDescent="0.25">
      <c r="C202" s="158" t="s">
        <v>703</v>
      </c>
      <c r="D202" s="100" t="s">
        <v>661</v>
      </c>
      <c r="E202" s="82"/>
      <c r="F202" s="82">
        <f>'F13-Year(n-1)'!Q199</f>
        <v>0</v>
      </c>
      <c r="G202" s="82">
        <f t="shared" si="28"/>
        <v>0</v>
      </c>
      <c r="H202" s="82"/>
      <c r="I202" s="82">
        <f>SUM('F13-Year(n)'!E114:J114)</f>
        <v>0</v>
      </c>
      <c r="J202" s="82">
        <f>SUM('F13-Year(n)'!K114:P114)</f>
        <v>0</v>
      </c>
      <c r="K202" s="82">
        <f t="shared" si="29"/>
        <v>0</v>
      </c>
      <c r="L202" s="82">
        <f>'F13-Year(n+1)'!Q114</f>
        <v>0</v>
      </c>
      <c r="M202" s="82">
        <f>'F13-Year(n+2)'!Q202</f>
        <v>0</v>
      </c>
      <c r="N202" s="82">
        <f>'F13-Year(n+3)'!Q202</f>
        <v>0</v>
      </c>
      <c r="O202" s="82">
        <f>'F13-Year(n+4)'!Q202</f>
        <v>0</v>
      </c>
      <c r="P202" s="82">
        <f>'F13-Year(n+5)'!Q202</f>
        <v>0</v>
      </c>
    </row>
    <row r="203" spans="2:16" x14ac:dyDescent="0.25">
      <c r="C203" s="158" t="s">
        <v>703</v>
      </c>
      <c r="D203" s="20" t="s">
        <v>662</v>
      </c>
      <c r="E203" s="82"/>
      <c r="F203" s="82">
        <f>'F13-Year(n-1)'!Q200</f>
        <v>0</v>
      </c>
      <c r="G203" s="82">
        <f t="shared" si="28"/>
        <v>0</v>
      </c>
      <c r="H203" s="82"/>
      <c r="I203" s="82">
        <f>SUM('F13-Year(n)'!E115:J115)</f>
        <v>0</v>
      </c>
      <c r="J203" s="82">
        <f>SUM('F13-Year(n)'!K115:P115)</f>
        <v>0</v>
      </c>
      <c r="K203" s="82">
        <f t="shared" si="29"/>
        <v>0</v>
      </c>
      <c r="L203" s="82">
        <f>'F13-Year(n+1)'!Q115</f>
        <v>0</v>
      </c>
      <c r="M203" s="82">
        <f>'F13-Year(n+2)'!Q203</f>
        <v>0</v>
      </c>
      <c r="N203" s="82">
        <f>'F13-Year(n+3)'!Q203</f>
        <v>0</v>
      </c>
      <c r="O203" s="82">
        <f>'F13-Year(n+4)'!Q203</f>
        <v>0</v>
      </c>
      <c r="P203" s="82">
        <f>'F13-Year(n+5)'!Q203</f>
        <v>0</v>
      </c>
    </row>
    <row r="204" spans="2:16" x14ac:dyDescent="0.25">
      <c r="C204" s="158" t="s">
        <v>703</v>
      </c>
      <c r="D204" s="20" t="s">
        <v>663</v>
      </c>
      <c r="E204" s="82"/>
      <c r="F204" s="82">
        <f>'F13-Year(n-1)'!Q201</f>
        <v>0</v>
      </c>
      <c r="G204" s="82">
        <f t="shared" si="28"/>
        <v>0</v>
      </c>
      <c r="H204" s="82"/>
      <c r="I204" s="82">
        <f>SUM('F13-Year(n)'!E116:J116)</f>
        <v>0</v>
      </c>
      <c r="J204" s="82">
        <f>SUM('F13-Year(n)'!K116:P116)</f>
        <v>0</v>
      </c>
      <c r="K204" s="82">
        <f t="shared" si="29"/>
        <v>0</v>
      </c>
      <c r="L204" s="82">
        <f>'F13-Year(n+1)'!Q116</f>
        <v>0</v>
      </c>
      <c r="M204" s="82">
        <f>'F13-Year(n+2)'!Q204</f>
        <v>0</v>
      </c>
      <c r="N204" s="82">
        <f>'F13-Year(n+3)'!Q204</f>
        <v>0</v>
      </c>
      <c r="O204" s="82">
        <f>'F13-Year(n+4)'!Q204</f>
        <v>0</v>
      </c>
      <c r="P204" s="82">
        <f>'F13-Year(n+5)'!Q204</f>
        <v>0</v>
      </c>
    </row>
    <row r="205" spans="2:16" x14ac:dyDescent="0.25">
      <c r="C205" s="439" t="s">
        <v>225</v>
      </c>
      <c r="D205" s="441"/>
      <c r="E205" s="123">
        <f>SUM(E198:E204)</f>
        <v>0</v>
      </c>
      <c r="F205" s="123">
        <f>'F13-Year(n-1)'!Q202</f>
        <v>0</v>
      </c>
      <c r="G205" s="123">
        <f t="shared" si="28"/>
        <v>0</v>
      </c>
      <c r="H205" s="123">
        <f t="shared" ref="H205" si="31">SUM(H198:H204)</f>
        <v>0</v>
      </c>
      <c r="I205" s="123">
        <f>SUM('F13-Year(n)'!E117:J117)</f>
        <v>0</v>
      </c>
      <c r="J205" s="123">
        <f>SUM('F13-Year(n)'!K117:P117)</f>
        <v>0</v>
      </c>
      <c r="K205" s="123">
        <f t="shared" si="29"/>
        <v>0</v>
      </c>
      <c r="L205" s="123">
        <f>'F13-Year(n+1)'!Q117</f>
        <v>0</v>
      </c>
      <c r="M205" s="123">
        <f>'F13-Year(n+2)'!Q205</f>
        <v>0</v>
      </c>
      <c r="N205" s="123">
        <f>'F13-Year(n+3)'!Q205</f>
        <v>0</v>
      </c>
      <c r="O205" s="123">
        <f>'F13-Year(n+4)'!Q205</f>
        <v>0</v>
      </c>
      <c r="P205" s="123">
        <f>'F13-Year(n+5)'!Q205</f>
        <v>0</v>
      </c>
    </row>
    <row r="206" spans="2:16" x14ac:dyDescent="0.25">
      <c r="C206" s="428" t="s">
        <v>349</v>
      </c>
      <c r="D206" s="429"/>
      <c r="E206" s="123">
        <f>E205+E196</f>
        <v>0</v>
      </c>
      <c r="F206" s="123">
        <f>'F13-Year(n-1)'!Q203</f>
        <v>0</v>
      </c>
      <c r="G206" s="123">
        <f t="shared" si="28"/>
        <v>0</v>
      </c>
      <c r="H206" s="123">
        <f t="shared" ref="H206" si="32">H205+H196</f>
        <v>0</v>
      </c>
      <c r="I206" s="123">
        <f>SUM('F13-Year(n)'!E118:J118)</f>
        <v>0</v>
      </c>
      <c r="J206" s="123">
        <f>SUM('F13-Year(n)'!K118:P118)</f>
        <v>0</v>
      </c>
      <c r="K206" s="123">
        <f t="shared" si="29"/>
        <v>0</v>
      </c>
      <c r="L206" s="123">
        <f>'F13-Year(n+1)'!Q118</f>
        <v>0</v>
      </c>
      <c r="M206" s="123">
        <f>'F13-Year(n+2)'!Q206</f>
        <v>0</v>
      </c>
      <c r="N206" s="123">
        <f>'F13-Year(n+3)'!Q206</f>
        <v>0</v>
      </c>
      <c r="O206" s="123">
        <f>'F13-Year(n+4)'!Q206</f>
        <v>0</v>
      </c>
      <c r="P206" s="123">
        <f>'F13-Year(n+5)'!Q206</f>
        <v>0</v>
      </c>
    </row>
    <row r="207" spans="2:16" x14ac:dyDescent="0.25">
      <c r="C207" s="446" t="s">
        <v>352</v>
      </c>
      <c r="D207" s="447"/>
      <c r="E207" s="18"/>
      <c r="F207" s="82">
        <f>'F13-Year(n-1)'!Q204</f>
        <v>0</v>
      </c>
      <c r="G207" s="82">
        <f t="shared" si="28"/>
        <v>0</v>
      </c>
      <c r="H207" s="18"/>
      <c r="I207" s="82">
        <f>SUM('F13-Year(n)'!E119:J119)</f>
        <v>0</v>
      </c>
      <c r="J207" s="82">
        <f>SUM('F13-Year(n)'!K119:P119)</f>
        <v>0</v>
      </c>
      <c r="K207" s="82">
        <f t="shared" si="29"/>
        <v>0</v>
      </c>
      <c r="L207" s="82">
        <f>'F13-Year(n+1)'!Q119</f>
        <v>0</v>
      </c>
      <c r="M207" s="82">
        <f>'F13-Year(n+2)'!Q207</f>
        <v>0</v>
      </c>
      <c r="N207" s="82">
        <f>'F13-Year(n+3)'!Q207</f>
        <v>0</v>
      </c>
      <c r="O207" s="82">
        <f>'F13-Year(n+4)'!Q207</f>
        <v>0</v>
      </c>
      <c r="P207" s="82">
        <f>'F13-Year(n+5)'!Q207</f>
        <v>0</v>
      </c>
    </row>
    <row r="208" spans="2:16" x14ac:dyDescent="0.25">
      <c r="C208" s="428" t="s">
        <v>350</v>
      </c>
      <c r="D208" s="429"/>
      <c r="E208" s="18"/>
      <c r="F208" s="82">
        <f>'F13-Year(n-1)'!Q205</f>
        <v>0</v>
      </c>
      <c r="G208" s="82">
        <f t="shared" si="28"/>
        <v>0</v>
      </c>
      <c r="H208" s="18"/>
      <c r="I208" s="82">
        <f>SUM('F13-Year(n)'!E120:J120)</f>
        <v>0</v>
      </c>
      <c r="J208" s="82">
        <f>SUM('F13-Year(n)'!K120:P120)</f>
        <v>0</v>
      </c>
      <c r="K208" s="82">
        <f t="shared" si="29"/>
        <v>0</v>
      </c>
      <c r="L208" s="82">
        <f>'F13-Year(n+1)'!Q120</f>
        <v>0</v>
      </c>
      <c r="M208" s="82">
        <f>'F13-Year(n+2)'!Q208</f>
        <v>0</v>
      </c>
      <c r="N208" s="82">
        <f>'F13-Year(n+3)'!Q208</f>
        <v>0</v>
      </c>
      <c r="O208" s="82">
        <f>'F13-Year(n+4)'!Q208</f>
        <v>0</v>
      </c>
      <c r="P208" s="82">
        <f>'F13-Year(n+5)'!Q208</f>
        <v>0</v>
      </c>
    </row>
    <row r="209" spans="3:16" x14ac:dyDescent="0.25">
      <c r="C209" s="158" t="s">
        <v>704</v>
      </c>
      <c r="D209" s="100" t="s">
        <v>664</v>
      </c>
      <c r="E209" s="82"/>
      <c r="F209" s="82">
        <f>'F13-Year(n-1)'!Q206</f>
        <v>0</v>
      </c>
      <c r="G209" s="82">
        <f t="shared" si="28"/>
        <v>0</v>
      </c>
      <c r="H209" s="82"/>
      <c r="I209" s="82">
        <f>SUM('F13-Year(n)'!E121:J121)</f>
        <v>0</v>
      </c>
      <c r="J209" s="82">
        <f>SUM('F13-Year(n)'!K121:P121)</f>
        <v>0</v>
      </c>
      <c r="K209" s="82">
        <f t="shared" si="29"/>
        <v>0</v>
      </c>
      <c r="L209" s="82">
        <f>'F13-Year(n+1)'!Q121</f>
        <v>0</v>
      </c>
      <c r="M209" s="82">
        <f>'F13-Year(n+2)'!Q209</f>
        <v>0</v>
      </c>
      <c r="N209" s="82">
        <f>'F13-Year(n+3)'!Q209</f>
        <v>0</v>
      </c>
      <c r="O209" s="82">
        <f>'F13-Year(n+4)'!Q209</f>
        <v>0</v>
      </c>
      <c r="P209" s="82">
        <f>'F13-Year(n+5)'!Q209</f>
        <v>0</v>
      </c>
    </row>
    <row r="210" spans="3:16" x14ac:dyDescent="0.25">
      <c r="C210" s="158" t="s">
        <v>704</v>
      </c>
      <c r="D210" s="100" t="s">
        <v>665</v>
      </c>
      <c r="E210" s="82"/>
      <c r="F210" s="82">
        <f>'F13-Year(n-1)'!Q207</f>
        <v>0</v>
      </c>
      <c r="G210" s="82">
        <f t="shared" si="28"/>
        <v>0</v>
      </c>
      <c r="H210" s="82"/>
      <c r="I210" s="82">
        <f>SUM('F13-Year(n)'!E122:J122)</f>
        <v>0</v>
      </c>
      <c r="J210" s="82">
        <f>SUM('F13-Year(n)'!K122:P122)</f>
        <v>0</v>
      </c>
      <c r="K210" s="82">
        <f t="shared" si="29"/>
        <v>0</v>
      </c>
      <c r="L210" s="82">
        <f>'F13-Year(n+1)'!Q122</f>
        <v>0</v>
      </c>
      <c r="M210" s="82">
        <f>'F13-Year(n+2)'!Q210</f>
        <v>0</v>
      </c>
      <c r="N210" s="82">
        <f>'F13-Year(n+3)'!Q210</f>
        <v>0</v>
      </c>
      <c r="O210" s="82">
        <f>'F13-Year(n+4)'!Q210</f>
        <v>0</v>
      </c>
      <c r="P210" s="82">
        <f>'F13-Year(n+5)'!Q210</f>
        <v>0</v>
      </c>
    </row>
    <row r="211" spans="3:16" x14ac:dyDescent="0.25">
      <c r="C211" s="158" t="s">
        <v>704</v>
      </c>
      <c r="D211" s="100" t="s">
        <v>666</v>
      </c>
      <c r="E211" s="82"/>
      <c r="F211" s="82">
        <f>'F13-Year(n-1)'!Q208</f>
        <v>0</v>
      </c>
      <c r="G211" s="82">
        <f t="shared" si="28"/>
        <v>0</v>
      </c>
      <c r="H211" s="82"/>
      <c r="I211" s="82">
        <f>SUM('F13-Year(n)'!E123:J123)</f>
        <v>0</v>
      </c>
      <c r="J211" s="82">
        <f>SUM('F13-Year(n)'!K123:P123)</f>
        <v>0</v>
      </c>
      <c r="K211" s="82">
        <f t="shared" si="29"/>
        <v>0</v>
      </c>
      <c r="L211" s="82">
        <f>'F13-Year(n+1)'!Q123</f>
        <v>0</v>
      </c>
      <c r="M211" s="82">
        <f>'F13-Year(n+2)'!Q211</f>
        <v>0</v>
      </c>
      <c r="N211" s="82">
        <f>'F13-Year(n+3)'!Q211</f>
        <v>0</v>
      </c>
      <c r="O211" s="82">
        <f>'F13-Year(n+4)'!Q211</f>
        <v>0</v>
      </c>
      <c r="P211" s="82">
        <f>'F13-Year(n+5)'!Q211</f>
        <v>0</v>
      </c>
    </row>
    <row r="212" spans="3:16" x14ac:dyDescent="0.25">
      <c r="C212" s="158" t="s">
        <v>704</v>
      </c>
      <c r="D212" s="100" t="s">
        <v>667</v>
      </c>
      <c r="E212" s="82"/>
      <c r="F212" s="82">
        <f>'F13-Year(n-1)'!Q209</f>
        <v>0</v>
      </c>
      <c r="G212" s="82">
        <f t="shared" si="28"/>
        <v>0</v>
      </c>
      <c r="H212" s="82"/>
      <c r="I212" s="82">
        <f>SUM('F13-Year(n)'!E124:J124)</f>
        <v>0</v>
      </c>
      <c r="J212" s="82">
        <f>SUM('F13-Year(n)'!K124:P124)</f>
        <v>0</v>
      </c>
      <c r="K212" s="82">
        <f t="shared" si="29"/>
        <v>0</v>
      </c>
      <c r="L212" s="82">
        <f>'F13-Year(n+1)'!Q124</f>
        <v>0</v>
      </c>
      <c r="M212" s="82">
        <f>'F13-Year(n+2)'!Q212</f>
        <v>0</v>
      </c>
      <c r="N212" s="82">
        <f>'F13-Year(n+3)'!Q212</f>
        <v>0</v>
      </c>
      <c r="O212" s="82">
        <f>'F13-Year(n+4)'!Q212</f>
        <v>0</v>
      </c>
      <c r="P212" s="82">
        <f>'F13-Year(n+5)'!Q212</f>
        <v>0</v>
      </c>
    </row>
    <row r="213" spans="3:16" x14ac:dyDescent="0.25">
      <c r="C213" s="158" t="s">
        <v>704</v>
      </c>
      <c r="D213" s="100" t="s">
        <v>668</v>
      </c>
      <c r="E213" s="82"/>
      <c r="F213" s="82">
        <f>'F13-Year(n-1)'!Q210</f>
        <v>0</v>
      </c>
      <c r="G213" s="82">
        <f t="shared" si="28"/>
        <v>0</v>
      </c>
      <c r="H213" s="82"/>
      <c r="I213" s="82">
        <f>SUM('F13-Year(n)'!E125:J125)</f>
        <v>0</v>
      </c>
      <c r="J213" s="82">
        <f>SUM('F13-Year(n)'!K125:P125)</f>
        <v>0</v>
      </c>
      <c r="K213" s="82">
        <f t="shared" si="29"/>
        <v>0</v>
      </c>
      <c r="L213" s="82">
        <f>'F13-Year(n+1)'!Q125</f>
        <v>0</v>
      </c>
      <c r="M213" s="82">
        <f>'F13-Year(n+2)'!Q213</f>
        <v>0</v>
      </c>
      <c r="N213" s="82">
        <f>'F13-Year(n+3)'!Q213</f>
        <v>0</v>
      </c>
      <c r="O213" s="82">
        <f>'F13-Year(n+4)'!Q213</f>
        <v>0</v>
      </c>
      <c r="P213" s="82">
        <f>'F13-Year(n+5)'!Q213</f>
        <v>0</v>
      </c>
    </row>
    <row r="214" spans="3:16" x14ac:dyDescent="0.25">
      <c r="C214" s="158" t="s">
        <v>704</v>
      </c>
      <c r="D214" s="100" t="s">
        <v>669</v>
      </c>
      <c r="E214" s="82"/>
      <c r="F214" s="82">
        <f>'F13-Year(n-1)'!Q211</f>
        <v>0</v>
      </c>
      <c r="G214" s="82">
        <f t="shared" si="28"/>
        <v>0</v>
      </c>
      <c r="H214" s="82"/>
      <c r="I214" s="82">
        <f>SUM('F13-Year(n)'!E126:J126)</f>
        <v>0</v>
      </c>
      <c r="J214" s="82">
        <f>SUM('F13-Year(n)'!K126:P126)</f>
        <v>0</v>
      </c>
      <c r="K214" s="82">
        <f t="shared" si="29"/>
        <v>0</v>
      </c>
      <c r="L214" s="82">
        <f>'F13-Year(n+1)'!Q126</f>
        <v>0</v>
      </c>
      <c r="M214" s="82">
        <f>'F13-Year(n+2)'!Q214</f>
        <v>0</v>
      </c>
      <c r="N214" s="82">
        <f>'F13-Year(n+3)'!Q214</f>
        <v>0</v>
      </c>
      <c r="O214" s="82">
        <f>'F13-Year(n+4)'!Q214</f>
        <v>0</v>
      </c>
      <c r="P214" s="82">
        <f>'F13-Year(n+5)'!Q214</f>
        <v>0</v>
      </c>
    </row>
    <row r="215" spans="3:16" x14ac:dyDescent="0.25">
      <c r="C215" s="158" t="s">
        <v>705</v>
      </c>
      <c r="D215" s="100" t="s">
        <v>670</v>
      </c>
      <c r="E215" s="82"/>
      <c r="F215" s="82">
        <f>'F13-Year(n-1)'!Q212</f>
        <v>0</v>
      </c>
      <c r="G215" s="82">
        <f t="shared" si="28"/>
        <v>0</v>
      </c>
      <c r="H215" s="82"/>
      <c r="I215" s="82">
        <f>SUM('F13-Year(n)'!E127:J127)</f>
        <v>0</v>
      </c>
      <c r="J215" s="82">
        <f>SUM('F13-Year(n)'!K127:P127)</f>
        <v>0</v>
      </c>
      <c r="K215" s="82">
        <f t="shared" si="29"/>
        <v>0</v>
      </c>
      <c r="L215" s="82">
        <f>'F13-Year(n+1)'!Q127</f>
        <v>0</v>
      </c>
      <c r="M215" s="82">
        <f>'F13-Year(n+2)'!Q215</f>
        <v>0</v>
      </c>
      <c r="N215" s="82">
        <f>'F13-Year(n+3)'!Q215</f>
        <v>0</v>
      </c>
      <c r="O215" s="82">
        <f>'F13-Year(n+4)'!Q215</f>
        <v>0</v>
      </c>
      <c r="P215" s="82">
        <f>'F13-Year(n+5)'!Q215</f>
        <v>0</v>
      </c>
    </row>
    <row r="216" spans="3:16" x14ac:dyDescent="0.25">
      <c r="C216" s="158" t="s">
        <v>705</v>
      </c>
      <c r="D216" s="100" t="s">
        <v>671</v>
      </c>
      <c r="E216" s="82"/>
      <c r="F216" s="82">
        <f>'F13-Year(n-1)'!Q213</f>
        <v>0</v>
      </c>
      <c r="G216" s="82">
        <f t="shared" si="28"/>
        <v>0</v>
      </c>
      <c r="H216" s="82"/>
      <c r="I216" s="82">
        <f>SUM('F13-Year(n)'!E128:J128)</f>
        <v>0</v>
      </c>
      <c r="J216" s="82">
        <f>SUM('F13-Year(n)'!K128:P128)</f>
        <v>0</v>
      </c>
      <c r="K216" s="82">
        <f t="shared" si="29"/>
        <v>0</v>
      </c>
      <c r="L216" s="82">
        <f>'F13-Year(n+1)'!Q128</f>
        <v>0</v>
      </c>
      <c r="M216" s="82">
        <f>'F13-Year(n+2)'!Q216</f>
        <v>0</v>
      </c>
      <c r="N216" s="82">
        <f>'F13-Year(n+3)'!Q216</f>
        <v>0</v>
      </c>
      <c r="O216" s="82">
        <f>'F13-Year(n+4)'!Q216</f>
        <v>0</v>
      </c>
      <c r="P216" s="82">
        <f>'F13-Year(n+5)'!Q216</f>
        <v>0</v>
      </c>
    </row>
    <row r="217" spans="3:16" x14ac:dyDescent="0.25">
      <c r="C217" s="158"/>
      <c r="D217" s="100" t="s">
        <v>672</v>
      </c>
      <c r="E217" s="82"/>
      <c r="F217" s="82">
        <f>'F13-Year(n-1)'!Q214</f>
        <v>0</v>
      </c>
      <c r="G217" s="82">
        <f t="shared" si="28"/>
        <v>0</v>
      </c>
      <c r="H217" s="82"/>
      <c r="I217" s="82">
        <f>SUM('F13-Year(n)'!E129:J129)</f>
        <v>0</v>
      </c>
      <c r="J217" s="82">
        <f>SUM('F13-Year(n)'!K129:P129)</f>
        <v>0</v>
      </c>
      <c r="K217" s="82">
        <f t="shared" si="29"/>
        <v>0</v>
      </c>
      <c r="L217" s="82">
        <f>'F13-Year(n+1)'!Q129</f>
        <v>0</v>
      </c>
      <c r="M217" s="82">
        <f>'F13-Year(n+2)'!Q217</f>
        <v>0</v>
      </c>
      <c r="N217" s="82">
        <f>'F13-Year(n+3)'!Q217</f>
        <v>0</v>
      </c>
      <c r="O217" s="82">
        <f>'F13-Year(n+4)'!Q217</f>
        <v>0</v>
      </c>
      <c r="P217" s="82">
        <f>'F13-Year(n+5)'!Q217</f>
        <v>0</v>
      </c>
    </row>
    <row r="218" spans="3:16" x14ac:dyDescent="0.25">
      <c r="C218" s="158"/>
      <c r="D218" s="100" t="s">
        <v>673</v>
      </c>
      <c r="E218" s="82"/>
      <c r="F218" s="82">
        <f>'F13-Year(n-1)'!Q215</f>
        <v>0</v>
      </c>
      <c r="G218" s="82">
        <f t="shared" si="28"/>
        <v>0</v>
      </c>
      <c r="H218" s="82"/>
      <c r="I218" s="82">
        <f>SUM('F13-Year(n)'!E130:J130)</f>
        <v>0</v>
      </c>
      <c r="J218" s="82">
        <f>SUM('F13-Year(n)'!K130:P130)</f>
        <v>0</v>
      </c>
      <c r="K218" s="82">
        <f t="shared" si="29"/>
        <v>0</v>
      </c>
      <c r="L218" s="82">
        <f>'F13-Year(n+1)'!Q130</f>
        <v>0</v>
      </c>
      <c r="M218" s="82">
        <f>'F13-Year(n+2)'!Q218</f>
        <v>0</v>
      </c>
      <c r="N218" s="82">
        <f>'F13-Year(n+3)'!Q218</f>
        <v>0</v>
      </c>
      <c r="O218" s="82">
        <f>'F13-Year(n+4)'!Q218</f>
        <v>0</v>
      </c>
      <c r="P218" s="82">
        <f>'F13-Year(n+5)'!Q218</f>
        <v>0</v>
      </c>
    </row>
    <row r="219" spans="3:16" x14ac:dyDescent="0.25">
      <c r="C219" s="158"/>
      <c r="D219" s="100" t="s">
        <v>674</v>
      </c>
      <c r="E219" s="82"/>
      <c r="F219" s="82">
        <f>'F13-Year(n-1)'!Q216</f>
        <v>0</v>
      </c>
      <c r="G219" s="82">
        <f t="shared" si="28"/>
        <v>0</v>
      </c>
      <c r="H219" s="82"/>
      <c r="I219" s="82">
        <f>SUM('F13-Year(n)'!E131:J131)</f>
        <v>0</v>
      </c>
      <c r="J219" s="82">
        <f>SUM('F13-Year(n)'!K131:P131)</f>
        <v>0</v>
      </c>
      <c r="K219" s="82">
        <f t="shared" si="29"/>
        <v>0</v>
      </c>
      <c r="L219" s="82">
        <f>'F13-Year(n+1)'!Q131</f>
        <v>0</v>
      </c>
      <c r="M219" s="82">
        <f>'F13-Year(n+2)'!Q219</f>
        <v>0</v>
      </c>
      <c r="N219" s="82">
        <f>'F13-Year(n+3)'!Q219</f>
        <v>0</v>
      </c>
      <c r="O219" s="82">
        <f>'F13-Year(n+4)'!Q219</f>
        <v>0</v>
      </c>
      <c r="P219" s="82">
        <f>'F13-Year(n+5)'!Q219</f>
        <v>0</v>
      </c>
    </row>
    <row r="220" spans="3:16" x14ac:dyDescent="0.25">
      <c r="C220" s="158"/>
      <c r="D220" s="100" t="s">
        <v>675</v>
      </c>
      <c r="E220" s="82"/>
      <c r="F220" s="82">
        <f>'F13-Year(n-1)'!Q217</f>
        <v>0</v>
      </c>
      <c r="G220" s="82">
        <f t="shared" si="28"/>
        <v>0</v>
      </c>
      <c r="H220" s="82"/>
      <c r="I220" s="82">
        <f>SUM('F13-Year(n)'!E132:J132)</f>
        <v>0</v>
      </c>
      <c r="J220" s="82">
        <f>SUM('F13-Year(n)'!K132:P132)</f>
        <v>0</v>
      </c>
      <c r="K220" s="82">
        <f t="shared" si="29"/>
        <v>0</v>
      </c>
      <c r="L220" s="82">
        <f>'F13-Year(n+1)'!Q132</f>
        <v>0</v>
      </c>
      <c r="M220" s="82">
        <f>'F13-Year(n+2)'!Q220</f>
        <v>0</v>
      </c>
      <c r="N220" s="82">
        <f>'F13-Year(n+3)'!Q220</f>
        <v>0</v>
      </c>
      <c r="O220" s="82">
        <f>'F13-Year(n+4)'!Q220</f>
        <v>0</v>
      </c>
      <c r="P220" s="82">
        <f>'F13-Year(n+5)'!Q220</f>
        <v>0</v>
      </c>
    </row>
    <row r="221" spans="3:16" x14ac:dyDescent="0.25">
      <c r="C221" s="158"/>
      <c r="D221" s="100" t="s">
        <v>676</v>
      </c>
      <c r="E221" s="82"/>
      <c r="F221" s="82">
        <f>'F13-Year(n-1)'!Q218</f>
        <v>0</v>
      </c>
      <c r="G221" s="82">
        <f t="shared" si="28"/>
        <v>0</v>
      </c>
      <c r="H221" s="82"/>
      <c r="I221" s="82">
        <f>SUM('F13-Year(n)'!E133:J133)</f>
        <v>0</v>
      </c>
      <c r="J221" s="82">
        <f>SUM('F13-Year(n)'!K133:P133)</f>
        <v>0</v>
      </c>
      <c r="K221" s="82">
        <f t="shared" si="29"/>
        <v>0</v>
      </c>
      <c r="L221" s="82">
        <f>'F13-Year(n+1)'!Q133</f>
        <v>0</v>
      </c>
      <c r="M221" s="82">
        <f>'F13-Year(n+2)'!Q221</f>
        <v>0</v>
      </c>
      <c r="N221" s="82">
        <f>'F13-Year(n+3)'!Q221</f>
        <v>0</v>
      </c>
      <c r="O221" s="82">
        <f>'F13-Year(n+4)'!Q221</f>
        <v>0</v>
      </c>
      <c r="P221" s="82">
        <f>'F13-Year(n+5)'!Q221</f>
        <v>0</v>
      </c>
    </row>
    <row r="222" spans="3:16" x14ac:dyDescent="0.25">
      <c r="C222" s="158" t="s">
        <v>705</v>
      </c>
      <c r="D222" s="100" t="s">
        <v>677</v>
      </c>
      <c r="E222" s="82"/>
      <c r="F222" s="82">
        <f>'F13-Year(n-1)'!Q219</f>
        <v>0</v>
      </c>
      <c r="G222" s="82">
        <f t="shared" si="28"/>
        <v>0</v>
      </c>
      <c r="H222" s="82"/>
      <c r="I222" s="82">
        <f>SUM('F13-Year(n)'!E134:J134)</f>
        <v>0</v>
      </c>
      <c r="J222" s="82">
        <f>SUM('F13-Year(n)'!K134:P134)</f>
        <v>0</v>
      </c>
      <c r="K222" s="82">
        <f t="shared" si="29"/>
        <v>0</v>
      </c>
      <c r="L222" s="82">
        <f>'F13-Year(n+1)'!Q134</f>
        <v>0</v>
      </c>
      <c r="M222" s="82">
        <f>'F13-Year(n+2)'!Q222</f>
        <v>0</v>
      </c>
      <c r="N222" s="82">
        <f>'F13-Year(n+3)'!Q222</f>
        <v>0</v>
      </c>
      <c r="O222" s="82">
        <f>'F13-Year(n+4)'!Q222</f>
        <v>0</v>
      </c>
      <c r="P222" s="82">
        <f>'F13-Year(n+5)'!Q222</f>
        <v>0</v>
      </c>
    </row>
    <row r="223" spans="3:16" x14ac:dyDescent="0.25">
      <c r="C223" s="439" t="s">
        <v>225</v>
      </c>
      <c r="D223" s="441"/>
      <c r="E223" s="123">
        <f>SUM(E209:E222)</f>
        <v>0</v>
      </c>
      <c r="F223" s="123">
        <f>'F13-Year(n-1)'!Q220</f>
        <v>0</v>
      </c>
      <c r="G223" s="123">
        <f t="shared" si="28"/>
        <v>0</v>
      </c>
      <c r="H223" s="123">
        <f t="shared" ref="H223" si="33">SUM(H209:H222)</f>
        <v>0</v>
      </c>
      <c r="I223" s="123">
        <f>SUM('F13-Year(n)'!E135:J135)</f>
        <v>0</v>
      </c>
      <c r="J223" s="123">
        <f>SUM('F13-Year(n)'!K135:P135)</f>
        <v>0</v>
      </c>
      <c r="K223" s="123">
        <f t="shared" si="29"/>
        <v>0</v>
      </c>
      <c r="L223" s="123">
        <f>'F13-Year(n+1)'!Q135</f>
        <v>0</v>
      </c>
      <c r="M223" s="123">
        <f>'F13-Year(n+2)'!Q223</f>
        <v>0</v>
      </c>
      <c r="N223" s="123">
        <f>'F13-Year(n+3)'!Q223</f>
        <v>0</v>
      </c>
      <c r="O223" s="123">
        <f>'F13-Year(n+4)'!Q223</f>
        <v>0</v>
      </c>
      <c r="P223" s="123">
        <f>'F13-Year(n+5)'!Q223</f>
        <v>0</v>
      </c>
    </row>
    <row r="224" spans="3:16" x14ac:dyDescent="0.25">
      <c r="C224" s="428" t="s">
        <v>354</v>
      </c>
      <c r="D224" s="429"/>
      <c r="E224" s="18"/>
      <c r="F224" s="82">
        <f>'F13-Year(n-1)'!Q221</f>
        <v>0</v>
      </c>
      <c r="G224" s="82">
        <f t="shared" si="28"/>
        <v>0</v>
      </c>
      <c r="H224" s="18"/>
      <c r="I224" s="82">
        <f>SUM('F13-Year(n)'!E136:J136)</f>
        <v>0</v>
      </c>
      <c r="J224" s="82">
        <f>SUM('F13-Year(n)'!K136:P136)</f>
        <v>0</v>
      </c>
      <c r="K224" s="82">
        <f t="shared" si="29"/>
        <v>0</v>
      </c>
      <c r="L224" s="82">
        <f>'F13-Year(n+1)'!Q136</f>
        <v>0</v>
      </c>
      <c r="M224" s="82">
        <f>'F13-Year(n+2)'!Q224</f>
        <v>0</v>
      </c>
      <c r="N224" s="82">
        <f>'F13-Year(n+3)'!Q224</f>
        <v>0</v>
      </c>
      <c r="O224" s="82">
        <f>'F13-Year(n+4)'!Q224</f>
        <v>0</v>
      </c>
      <c r="P224" s="82">
        <f>'F13-Year(n+5)'!Q224</f>
        <v>0</v>
      </c>
    </row>
    <row r="225" spans="3:16" x14ac:dyDescent="0.25">
      <c r="C225" s="158" t="s">
        <v>706</v>
      </c>
      <c r="D225" s="100" t="s">
        <v>678</v>
      </c>
      <c r="E225" s="82"/>
      <c r="F225" s="82">
        <f>'F13-Year(n-1)'!Q222</f>
        <v>0</v>
      </c>
      <c r="G225" s="82">
        <f t="shared" si="28"/>
        <v>0</v>
      </c>
      <c r="H225" s="82"/>
      <c r="I225" s="82">
        <f>SUM('F13-Year(n)'!E137:J137)</f>
        <v>0</v>
      </c>
      <c r="J225" s="82">
        <f>SUM('F13-Year(n)'!K137:P137)</f>
        <v>0</v>
      </c>
      <c r="K225" s="82">
        <f t="shared" si="29"/>
        <v>0</v>
      </c>
      <c r="L225" s="82">
        <f>'F13-Year(n+1)'!Q137</f>
        <v>0</v>
      </c>
      <c r="M225" s="82">
        <f>'F13-Year(n+2)'!Q225</f>
        <v>0</v>
      </c>
      <c r="N225" s="82">
        <f>'F13-Year(n+3)'!Q225</f>
        <v>0</v>
      </c>
      <c r="O225" s="82">
        <f>'F13-Year(n+4)'!Q225</f>
        <v>0</v>
      </c>
      <c r="P225" s="82">
        <f>'F13-Year(n+5)'!Q225</f>
        <v>0</v>
      </c>
    </row>
    <row r="226" spans="3:16" x14ac:dyDescent="0.25">
      <c r="C226" s="158" t="s">
        <v>706</v>
      </c>
      <c r="D226" s="100" t="s">
        <v>679</v>
      </c>
      <c r="E226" s="82"/>
      <c r="F226" s="82">
        <f>'F13-Year(n-1)'!Q223</f>
        <v>0</v>
      </c>
      <c r="G226" s="82">
        <f t="shared" si="28"/>
        <v>0</v>
      </c>
      <c r="H226" s="82"/>
      <c r="I226" s="82">
        <f>SUM('F13-Year(n)'!E138:J138)</f>
        <v>0</v>
      </c>
      <c r="J226" s="82">
        <f>SUM('F13-Year(n)'!K138:P138)</f>
        <v>0</v>
      </c>
      <c r="K226" s="82">
        <f t="shared" si="29"/>
        <v>0</v>
      </c>
      <c r="L226" s="82">
        <f>'F13-Year(n+1)'!Q138</f>
        <v>0</v>
      </c>
      <c r="M226" s="82">
        <f>'F13-Year(n+2)'!Q226</f>
        <v>0</v>
      </c>
      <c r="N226" s="82">
        <f>'F13-Year(n+3)'!Q226</f>
        <v>0</v>
      </c>
      <c r="O226" s="82">
        <f>'F13-Year(n+4)'!Q226</f>
        <v>0</v>
      </c>
      <c r="P226" s="82">
        <f>'F13-Year(n+5)'!Q226</f>
        <v>0</v>
      </c>
    </row>
    <row r="227" spans="3:16" x14ac:dyDescent="0.25">
      <c r="C227" s="158" t="s">
        <v>706</v>
      </c>
      <c r="D227" s="100" t="s">
        <v>680</v>
      </c>
      <c r="E227" s="82"/>
      <c r="F227" s="82">
        <f>'F13-Year(n-1)'!Q224</f>
        <v>0</v>
      </c>
      <c r="G227" s="82">
        <f t="shared" si="28"/>
        <v>0</v>
      </c>
      <c r="H227" s="82"/>
      <c r="I227" s="82">
        <f>SUM('F13-Year(n)'!E139:J139)</f>
        <v>0</v>
      </c>
      <c r="J227" s="82">
        <f>SUM('F13-Year(n)'!K139:P139)</f>
        <v>0</v>
      </c>
      <c r="K227" s="82">
        <f t="shared" si="29"/>
        <v>0</v>
      </c>
      <c r="L227" s="82">
        <f>'F13-Year(n+1)'!Q139</f>
        <v>0</v>
      </c>
      <c r="M227" s="82">
        <f>'F13-Year(n+2)'!Q227</f>
        <v>0</v>
      </c>
      <c r="N227" s="82">
        <f>'F13-Year(n+3)'!Q227</f>
        <v>0</v>
      </c>
      <c r="O227" s="82">
        <f>'F13-Year(n+4)'!Q227</f>
        <v>0</v>
      </c>
      <c r="P227" s="82">
        <f>'F13-Year(n+5)'!Q227</f>
        <v>0</v>
      </c>
    </row>
    <row r="228" spans="3:16" x14ac:dyDescent="0.25">
      <c r="C228" s="158" t="s">
        <v>706</v>
      </c>
      <c r="D228" s="20" t="s">
        <v>681</v>
      </c>
      <c r="E228" s="82"/>
      <c r="F228" s="82">
        <f>'F13-Year(n-1)'!Q225</f>
        <v>0</v>
      </c>
      <c r="G228" s="82">
        <f t="shared" si="28"/>
        <v>0</v>
      </c>
      <c r="H228" s="82"/>
      <c r="I228" s="82">
        <f>SUM('F13-Year(n)'!E140:J140)</f>
        <v>0</v>
      </c>
      <c r="J228" s="82">
        <f>SUM('F13-Year(n)'!K140:P140)</f>
        <v>0</v>
      </c>
      <c r="K228" s="82">
        <f t="shared" si="29"/>
        <v>0</v>
      </c>
      <c r="L228" s="82">
        <f>'F13-Year(n+1)'!Q140</f>
        <v>0</v>
      </c>
      <c r="M228" s="82">
        <f>'F13-Year(n+2)'!Q228</f>
        <v>0</v>
      </c>
      <c r="N228" s="82">
        <f>'F13-Year(n+3)'!Q228</f>
        <v>0</v>
      </c>
      <c r="O228" s="82">
        <f>'F13-Year(n+4)'!Q228</f>
        <v>0</v>
      </c>
      <c r="P228" s="82">
        <f>'F13-Year(n+5)'!Q228</f>
        <v>0</v>
      </c>
    </row>
    <row r="229" spans="3:16" x14ac:dyDescent="0.25">
      <c r="C229" s="158" t="s">
        <v>706</v>
      </c>
      <c r="D229" s="20" t="s">
        <v>682</v>
      </c>
      <c r="E229" s="82"/>
      <c r="F229" s="82">
        <f>'F13-Year(n-1)'!Q226</f>
        <v>0</v>
      </c>
      <c r="G229" s="82">
        <f t="shared" si="28"/>
        <v>0</v>
      </c>
      <c r="H229" s="82"/>
      <c r="I229" s="82">
        <f>SUM('F13-Year(n)'!E141:J141)</f>
        <v>0</v>
      </c>
      <c r="J229" s="82">
        <f>SUM('F13-Year(n)'!K141:P141)</f>
        <v>0</v>
      </c>
      <c r="K229" s="82">
        <f t="shared" si="29"/>
        <v>0</v>
      </c>
      <c r="L229" s="82">
        <f>'F13-Year(n+1)'!Q141</f>
        <v>0</v>
      </c>
      <c r="M229" s="82">
        <f>'F13-Year(n+2)'!Q229</f>
        <v>0</v>
      </c>
      <c r="N229" s="82">
        <f>'F13-Year(n+3)'!Q229</f>
        <v>0</v>
      </c>
      <c r="O229" s="82">
        <f>'F13-Year(n+4)'!Q229</f>
        <v>0</v>
      </c>
      <c r="P229" s="82">
        <f>'F13-Year(n+5)'!Q229</f>
        <v>0</v>
      </c>
    </row>
    <row r="230" spans="3:16" x14ac:dyDescent="0.25">
      <c r="C230" s="439" t="s">
        <v>225</v>
      </c>
      <c r="D230" s="441"/>
      <c r="E230" s="123">
        <f>SUM(E225:E229)</f>
        <v>0</v>
      </c>
      <c r="F230" s="123">
        <f>'F13-Year(n-1)'!Q227</f>
        <v>0</v>
      </c>
      <c r="G230" s="123">
        <f t="shared" si="28"/>
        <v>0</v>
      </c>
      <c r="H230" s="123">
        <f t="shared" ref="H230" si="34">SUM(H225:H229)</f>
        <v>0</v>
      </c>
      <c r="I230" s="123">
        <f>SUM('F13-Year(n)'!E142:J142)</f>
        <v>0</v>
      </c>
      <c r="J230" s="123">
        <f>SUM('F13-Year(n)'!K142:P142)</f>
        <v>0</v>
      </c>
      <c r="K230" s="123">
        <f t="shared" si="29"/>
        <v>0</v>
      </c>
      <c r="L230" s="123">
        <f>'F13-Year(n+1)'!Q142</f>
        <v>0</v>
      </c>
      <c r="M230" s="123">
        <f>'F13-Year(n+2)'!Q230</f>
        <v>0</v>
      </c>
      <c r="N230" s="123">
        <f>'F13-Year(n+3)'!Q230</f>
        <v>0</v>
      </c>
      <c r="O230" s="123">
        <f>'F13-Year(n+4)'!Q230</f>
        <v>0</v>
      </c>
      <c r="P230" s="123">
        <f>'F13-Year(n+5)'!Q230</f>
        <v>0</v>
      </c>
    </row>
    <row r="231" spans="3:16" x14ac:dyDescent="0.25">
      <c r="C231" s="428" t="s">
        <v>353</v>
      </c>
      <c r="D231" s="429"/>
      <c r="E231" s="123">
        <f>E230+E223</f>
        <v>0</v>
      </c>
      <c r="F231" s="123">
        <f>'F13-Year(n-1)'!Q228</f>
        <v>0</v>
      </c>
      <c r="G231" s="123">
        <f t="shared" si="28"/>
        <v>0</v>
      </c>
      <c r="H231" s="123">
        <f t="shared" ref="H231" si="35">H230+H223</f>
        <v>0</v>
      </c>
      <c r="I231" s="123">
        <f>SUM('F13-Year(n)'!E143:J143)</f>
        <v>0</v>
      </c>
      <c r="J231" s="123">
        <f>SUM('F13-Year(n)'!K143:P143)</f>
        <v>0</v>
      </c>
      <c r="K231" s="123">
        <f t="shared" si="29"/>
        <v>0</v>
      </c>
      <c r="L231" s="123">
        <f>'F13-Year(n+1)'!Q143</f>
        <v>0</v>
      </c>
      <c r="M231" s="123">
        <f>'F13-Year(n+2)'!Q231</f>
        <v>0</v>
      </c>
      <c r="N231" s="123">
        <f>'F13-Year(n+3)'!Q231</f>
        <v>0</v>
      </c>
      <c r="O231" s="123">
        <f>'F13-Year(n+4)'!Q231</f>
        <v>0</v>
      </c>
      <c r="P231" s="123">
        <f>'F13-Year(n+5)'!Q231</f>
        <v>0</v>
      </c>
    </row>
    <row r="232" spans="3:16" x14ac:dyDescent="0.25">
      <c r="C232" s="446" t="s">
        <v>358</v>
      </c>
      <c r="D232" s="447"/>
      <c r="E232" s="18"/>
      <c r="F232" s="82">
        <f>'F13-Year(n-1)'!Q229</f>
        <v>0</v>
      </c>
      <c r="G232" s="82">
        <f t="shared" si="28"/>
        <v>0</v>
      </c>
      <c r="H232" s="18"/>
      <c r="I232" s="82">
        <f>SUM('F13-Year(n)'!E144:J144)</f>
        <v>0</v>
      </c>
      <c r="J232" s="82">
        <f>SUM('F13-Year(n)'!K144:P144)</f>
        <v>0</v>
      </c>
      <c r="K232" s="82">
        <f t="shared" si="29"/>
        <v>0</v>
      </c>
      <c r="L232" s="82">
        <f>'F13-Year(n+1)'!Q144</f>
        <v>0</v>
      </c>
      <c r="M232" s="82">
        <f>'F13-Year(n+2)'!Q232</f>
        <v>0</v>
      </c>
      <c r="N232" s="82">
        <f>'F13-Year(n+3)'!Q232</f>
        <v>0</v>
      </c>
      <c r="O232" s="82">
        <f>'F13-Year(n+4)'!Q232</f>
        <v>0</v>
      </c>
      <c r="P232" s="82">
        <f>'F13-Year(n+5)'!Q232</f>
        <v>0</v>
      </c>
    </row>
    <row r="233" spans="3:16" x14ac:dyDescent="0.25">
      <c r="C233" s="18"/>
      <c r="D233" s="18" t="s">
        <v>683</v>
      </c>
      <c r="E233" s="82"/>
      <c r="F233" s="82">
        <f>'F13-Year(n-1)'!Q230</f>
        <v>0</v>
      </c>
      <c r="G233" s="82">
        <f t="shared" si="28"/>
        <v>0</v>
      </c>
      <c r="H233" s="82"/>
      <c r="I233" s="82">
        <f>SUM('F13-Year(n)'!E145:J145)</f>
        <v>0</v>
      </c>
      <c r="J233" s="82">
        <f>SUM('F13-Year(n)'!K145:P145)</f>
        <v>0</v>
      </c>
      <c r="K233" s="82">
        <f t="shared" si="29"/>
        <v>0</v>
      </c>
      <c r="L233" s="82">
        <f>'F13-Year(n+1)'!Q145</f>
        <v>0</v>
      </c>
      <c r="M233" s="82">
        <f>'F13-Year(n+2)'!Q233</f>
        <v>0</v>
      </c>
      <c r="N233" s="82">
        <f>'F13-Year(n+3)'!Q233</f>
        <v>0</v>
      </c>
      <c r="O233" s="82">
        <f>'F13-Year(n+4)'!Q233</f>
        <v>0</v>
      </c>
      <c r="P233" s="82">
        <f>'F13-Year(n+5)'!Q233</f>
        <v>0</v>
      </c>
    </row>
    <row r="234" spans="3:16" x14ac:dyDescent="0.25">
      <c r="C234" s="18"/>
      <c r="D234" s="18" t="s">
        <v>684</v>
      </c>
      <c r="E234" s="82"/>
      <c r="F234" s="82">
        <f>'F13-Year(n-1)'!Q231</f>
        <v>0</v>
      </c>
      <c r="G234" s="82">
        <f t="shared" si="28"/>
        <v>0</v>
      </c>
      <c r="H234" s="82"/>
      <c r="I234" s="82">
        <f>SUM('F13-Year(n)'!E146:J146)</f>
        <v>0</v>
      </c>
      <c r="J234" s="82">
        <f>SUM('F13-Year(n)'!K146:P146)</f>
        <v>0</v>
      </c>
      <c r="K234" s="82">
        <f t="shared" si="29"/>
        <v>0</v>
      </c>
      <c r="L234" s="82">
        <f>'F13-Year(n+1)'!Q146</f>
        <v>0</v>
      </c>
      <c r="M234" s="82">
        <f>'F13-Year(n+2)'!Q234</f>
        <v>0</v>
      </c>
      <c r="N234" s="82">
        <f>'F13-Year(n+3)'!Q234</f>
        <v>0</v>
      </c>
      <c r="O234" s="82">
        <f>'F13-Year(n+4)'!Q234</f>
        <v>0</v>
      </c>
      <c r="P234" s="82">
        <f>'F13-Year(n+5)'!Q234</f>
        <v>0</v>
      </c>
    </row>
    <row r="235" spans="3:16" x14ac:dyDescent="0.25">
      <c r="C235" s="428" t="s">
        <v>355</v>
      </c>
      <c r="D235" s="429"/>
      <c r="E235" s="123">
        <f>SUM(E233:E234)</f>
        <v>0</v>
      </c>
      <c r="F235" s="123">
        <f>'F13-Year(n-1)'!Q232</f>
        <v>0</v>
      </c>
      <c r="G235" s="123">
        <f t="shared" si="28"/>
        <v>0</v>
      </c>
      <c r="H235" s="123">
        <f t="shared" ref="H235" si="36">SUM(H233:H234)</f>
        <v>0</v>
      </c>
      <c r="I235" s="123">
        <f>SUM('F13-Year(n)'!E147:J147)</f>
        <v>0</v>
      </c>
      <c r="J235" s="123">
        <f>SUM('F13-Year(n)'!K147:P147)</f>
        <v>0</v>
      </c>
      <c r="K235" s="123">
        <f t="shared" si="29"/>
        <v>0</v>
      </c>
      <c r="L235" s="123">
        <f>'F13-Year(n+1)'!Q147</f>
        <v>0</v>
      </c>
      <c r="M235" s="123">
        <f>'F13-Year(n+2)'!Q235</f>
        <v>0</v>
      </c>
      <c r="N235" s="123">
        <f>'F13-Year(n+3)'!Q235</f>
        <v>0</v>
      </c>
      <c r="O235" s="123">
        <f>'F13-Year(n+4)'!Q235</f>
        <v>0</v>
      </c>
      <c r="P235" s="123">
        <f>'F13-Year(n+5)'!Q235</f>
        <v>0</v>
      </c>
    </row>
    <row r="236" spans="3:16" x14ac:dyDescent="0.25">
      <c r="C236" s="446" t="s">
        <v>357</v>
      </c>
      <c r="D236" s="447"/>
      <c r="E236" s="18"/>
      <c r="F236" s="82">
        <f>'F13-Year(n-1)'!Q233</f>
        <v>0</v>
      </c>
      <c r="G236" s="82">
        <f t="shared" si="28"/>
        <v>0</v>
      </c>
      <c r="H236" s="18"/>
      <c r="I236" s="82">
        <f>SUM('F13-Year(n)'!E148:J148)</f>
        <v>0</v>
      </c>
      <c r="J236" s="82">
        <f>SUM('F13-Year(n)'!K148:P148)</f>
        <v>0</v>
      </c>
      <c r="K236" s="82">
        <f t="shared" si="29"/>
        <v>0</v>
      </c>
      <c r="L236" s="82">
        <f>'F13-Year(n+1)'!Q148</f>
        <v>0</v>
      </c>
      <c r="M236" s="82">
        <f>'F13-Year(n+2)'!Q236</f>
        <v>0</v>
      </c>
      <c r="N236" s="82">
        <f>'F13-Year(n+3)'!Q236</f>
        <v>0</v>
      </c>
      <c r="O236" s="82">
        <f>'F13-Year(n+4)'!Q236</f>
        <v>0</v>
      </c>
      <c r="P236" s="82">
        <f>'F13-Year(n+5)'!Q236</f>
        <v>0</v>
      </c>
    </row>
    <row r="237" spans="3:16" x14ac:dyDescent="0.25">
      <c r="C237" s="95"/>
      <c r="D237" s="100" t="s">
        <v>685</v>
      </c>
      <c r="E237" s="82"/>
      <c r="F237" s="82">
        <f>'F13-Year(n-1)'!Q234</f>
        <v>0</v>
      </c>
      <c r="G237" s="82">
        <f t="shared" si="28"/>
        <v>0</v>
      </c>
      <c r="H237" s="82"/>
      <c r="I237" s="82">
        <f>SUM('F13-Year(n)'!E149:J149)</f>
        <v>0</v>
      </c>
      <c r="J237" s="82">
        <f>SUM('F13-Year(n)'!K149:P149)</f>
        <v>0</v>
      </c>
      <c r="K237" s="82">
        <f t="shared" si="29"/>
        <v>0</v>
      </c>
      <c r="L237" s="82">
        <f>'F13-Year(n+1)'!Q149</f>
        <v>0</v>
      </c>
      <c r="M237" s="82">
        <f>'F13-Year(n+2)'!Q237</f>
        <v>0</v>
      </c>
      <c r="N237" s="82">
        <f>'F13-Year(n+3)'!Q237</f>
        <v>0</v>
      </c>
      <c r="O237" s="82">
        <f>'F13-Year(n+4)'!Q237</f>
        <v>0</v>
      </c>
      <c r="P237" s="82">
        <f>'F13-Year(n+5)'!Q237</f>
        <v>0</v>
      </c>
    </row>
    <row r="238" spans="3:16" x14ac:dyDescent="0.25">
      <c r="C238" s="95"/>
      <c r="D238" s="100" t="s">
        <v>686</v>
      </c>
      <c r="E238" s="82"/>
      <c r="F238" s="82">
        <f>'F13-Year(n-1)'!Q235</f>
        <v>0</v>
      </c>
      <c r="G238" s="82">
        <f t="shared" si="28"/>
        <v>0</v>
      </c>
      <c r="H238" s="82"/>
      <c r="I238" s="82">
        <f>SUM('F13-Year(n)'!E150:J150)</f>
        <v>0</v>
      </c>
      <c r="J238" s="82">
        <f>SUM('F13-Year(n)'!K150:P150)</f>
        <v>0</v>
      </c>
      <c r="K238" s="82">
        <f t="shared" si="29"/>
        <v>0</v>
      </c>
      <c r="L238" s="82">
        <f>'F13-Year(n+1)'!Q150</f>
        <v>0</v>
      </c>
      <c r="M238" s="82">
        <f>'F13-Year(n+2)'!Q238</f>
        <v>0</v>
      </c>
      <c r="N238" s="82">
        <f>'F13-Year(n+3)'!Q238</f>
        <v>0</v>
      </c>
      <c r="O238" s="82">
        <f>'F13-Year(n+4)'!Q238</f>
        <v>0</v>
      </c>
      <c r="P238" s="82">
        <f>'F13-Year(n+5)'!Q238</f>
        <v>0</v>
      </c>
    </row>
    <row r="239" spans="3:16" x14ac:dyDescent="0.25">
      <c r="C239" s="18"/>
      <c r="D239" s="100" t="s">
        <v>687</v>
      </c>
      <c r="E239" s="82"/>
      <c r="F239" s="82">
        <f>'F13-Year(n-1)'!Q236</f>
        <v>0</v>
      </c>
      <c r="G239" s="82">
        <f t="shared" si="28"/>
        <v>0</v>
      </c>
      <c r="H239" s="82"/>
      <c r="I239" s="82">
        <f>SUM('F13-Year(n)'!E151:J151)</f>
        <v>0</v>
      </c>
      <c r="J239" s="82">
        <f>SUM('F13-Year(n)'!K151:P151)</f>
        <v>0</v>
      </c>
      <c r="K239" s="82">
        <f t="shared" si="29"/>
        <v>0</v>
      </c>
      <c r="L239" s="82">
        <f>'F13-Year(n+1)'!Q151</f>
        <v>0</v>
      </c>
      <c r="M239" s="82">
        <f>'F13-Year(n+2)'!Q239</f>
        <v>0</v>
      </c>
      <c r="N239" s="82">
        <f>'F13-Year(n+3)'!Q239</f>
        <v>0</v>
      </c>
      <c r="O239" s="82">
        <f>'F13-Year(n+4)'!Q239</f>
        <v>0</v>
      </c>
      <c r="P239" s="82">
        <f>'F13-Year(n+5)'!Q239</f>
        <v>0</v>
      </c>
    </row>
    <row r="240" spans="3:16" x14ac:dyDescent="0.25">
      <c r="C240" s="18"/>
      <c r="D240" s="18" t="s">
        <v>688</v>
      </c>
      <c r="E240" s="82"/>
      <c r="F240" s="82">
        <f>'F13-Year(n-1)'!Q237</f>
        <v>0</v>
      </c>
      <c r="G240" s="82">
        <f t="shared" si="28"/>
        <v>0</v>
      </c>
      <c r="H240" s="82"/>
      <c r="I240" s="82">
        <f>SUM('F13-Year(n)'!E152:J152)</f>
        <v>0</v>
      </c>
      <c r="J240" s="82">
        <f>SUM('F13-Year(n)'!K152:P152)</f>
        <v>0</v>
      </c>
      <c r="K240" s="82">
        <f t="shared" si="29"/>
        <v>0</v>
      </c>
      <c r="L240" s="82">
        <f>'F13-Year(n+1)'!Q152</f>
        <v>0</v>
      </c>
      <c r="M240" s="82">
        <f>'F13-Year(n+2)'!Q240</f>
        <v>0</v>
      </c>
      <c r="N240" s="82">
        <f>'F13-Year(n+3)'!Q240</f>
        <v>0</v>
      </c>
      <c r="O240" s="82">
        <f>'F13-Year(n+4)'!Q240</f>
        <v>0</v>
      </c>
      <c r="P240" s="82">
        <f>'F13-Year(n+5)'!Q240</f>
        <v>0</v>
      </c>
    </row>
    <row r="241" spans="3:16" x14ac:dyDescent="0.25">
      <c r="C241" s="453" t="s">
        <v>356</v>
      </c>
      <c r="D241" s="454"/>
      <c r="E241" s="123">
        <f>SUM(E239:E240)</f>
        <v>0</v>
      </c>
      <c r="F241" s="123">
        <f>'F13-Year(n-1)'!Q238</f>
        <v>0</v>
      </c>
      <c r="G241" s="123">
        <f t="shared" si="28"/>
        <v>0</v>
      </c>
      <c r="H241" s="123">
        <f t="shared" ref="H241" si="37">SUM(H239:H240)</f>
        <v>0</v>
      </c>
      <c r="I241" s="123">
        <f>SUM('F13-Year(n)'!E153:J153)</f>
        <v>0</v>
      </c>
      <c r="J241" s="123">
        <f>SUM('F13-Year(n)'!K153:P153)</f>
        <v>0</v>
      </c>
      <c r="K241" s="123">
        <f t="shared" si="29"/>
        <v>0</v>
      </c>
      <c r="L241" s="123">
        <f>'F13-Year(n+1)'!Q153</f>
        <v>0</v>
      </c>
      <c r="M241" s="123">
        <f>'F13-Year(n+2)'!Q241</f>
        <v>0</v>
      </c>
      <c r="N241" s="123">
        <f>'F13-Year(n+3)'!Q241</f>
        <v>0</v>
      </c>
      <c r="O241" s="123">
        <f>'F13-Year(n+4)'!Q241</f>
        <v>0</v>
      </c>
      <c r="P241" s="123">
        <f>'F13-Year(n+5)'!Q241</f>
        <v>0</v>
      </c>
    </row>
    <row r="242" spans="3:16" x14ac:dyDescent="0.25">
      <c r="C242" s="446" t="s">
        <v>361</v>
      </c>
      <c r="D242" s="447"/>
      <c r="E242" s="18"/>
      <c r="F242" s="82">
        <f>'F13-Year(n-1)'!Q239</f>
        <v>0</v>
      </c>
      <c r="G242" s="82">
        <f t="shared" si="28"/>
        <v>0</v>
      </c>
      <c r="H242" s="18"/>
      <c r="I242" s="82">
        <f>SUM('F13-Year(n)'!E154:J154)</f>
        <v>0</v>
      </c>
      <c r="J242" s="82">
        <f>SUM('F13-Year(n)'!K154:P154)</f>
        <v>0</v>
      </c>
      <c r="K242" s="82">
        <f t="shared" si="29"/>
        <v>0</v>
      </c>
      <c r="L242" s="82">
        <f>'F13-Year(n+1)'!Q154</f>
        <v>0</v>
      </c>
      <c r="M242" s="82">
        <f>'F13-Year(n+2)'!Q242</f>
        <v>0</v>
      </c>
      <c r="N242" s="82">
        <f>'F13-Year(n+3)'!Q242</f>
        <v>0</v>
      </c>
      <c r="O242" s="82">
        <f>'F13-Year(n+4)'!Q242</f>
        <v>0</v>
      </c>
      <c r="P242" s="82">
        <f>'F13-Year(n+5)'!Q242</f>
        <v>0</v>
      </c>
    </row>
    <row r="243" spans="3:16" x14ac:dyDescent="0.25">
      <c r="C243" s="95"/>
      <c r="D243" s="100" t="s">
        <v>690</v>
      </c>
      <c r="E243" s="82"/>
      <c r="F243" s="82">
        <f>'F13-Year(n-1)'!Q240</f>
        <v>0</v>
      </c>
      <c r="G243" s="82">
        <f t="shared" si="28"/>
        <v>0</v>
      </c>
      <c r="H243" s="82"/>
      <c r="I243" s="82">
        <f>SUM('F13-Year(n)'!E155:J155)</f>
        <v>0</v>
      </c>
      <c r="J243" s="82">
        <f>SUM('F13-Year(n)'!K155:P155)</f>
        <v>0</v>
      </c>
      <c r="K243" s="82">
        <f t="shared" si="29"/>
        <v>0</v>
      </c>
      <c r="L243" s="82">
        <f>'F13-Year(n+1)'!Q155</f>
        <v>0</v>
      </c>
      <c r="M243" s="82">
        <f>'F13-Year(n+2)'!Q243</f>
        <v>0</v>
      </c>
      <c r="N243" s="82">
        <f>'F13-Year(n+3)'!Q243</f>
        <v>0</v>
      </c>
      <c r="O243" s="82">
        <f>'F13-Year(n+4)'!Q243</f>
        <v>0</v>
      </c>
      <c r="P243" s="82">
        <f>'F13-Year(n+5)'!Q243</f>
        <v>0</v>
      </c>
    </row>
    <row r="244" spans="3:16" x14ac:dyDescent="0.25">
      <c r="C244" s="95"/>
      <c r="D244" s="100" t="s">
        <v>691</v>
      </c>
      <c r="E244" s="82"/>
      <c r="F244" s="82">
        <f>'F13-Year(n-1)'!Q241</f>
        <v>0</v>
      </c>
      <c r="G244" s="82">
        <f t="shared" si="28"/>
        <v>0</v>
      </c>
      <c r="H244" s="82"/>
      <c r="I244" s="82">
        <f>SUM('F13-Year(n)'!E156:J156)</f>
        <v>0</v>
      </c>
      <c r="J244" s="82">
        <f>SUM('F13-Year(n)'!K156:P156)</f>
        <v>0</v>
      </c>
      <c r="K244" s="82">
        <f t="shared" si="29"/>
        <v>0</v>
      </c>
      <c r="L244" s="82">
        <f>'F13-Year(n+1)'!Q156</f>
        <v>0</v>
      </c>
      <c r="M244" s="82">
        <f>'F13-Year(n+2)'!Q244</f>
        <v>0</v>
      </c>
      <c r="N244" s="82">
        <f>'F13-Year(n+3)'!Q244</f>
        <v>0</v>
      </c>
      <c r="O244" s="82">
        <f>'F13-Year(n+4)'!Q244</f>
        <v>0</v>
      </c>
      <c r="P244" s="82">
        <f>'F13-Year(n+5)'!Q244</f>
        <v>0</v>
      </c>
    </row>
    <row r="245" spans="3:16" x14ac:dyDescent="0.25">
      <c r="C245" s="95"/>
      <c r="D245" s="100" t="s">
        <v>692</v>
      </c>
      <c r="E245" s="82"/>
      <c r="F245" s="82">
        <f>'F13-Year(n-1)'!Q242</f>
        <v>0</v>
      </c>
      <c r="G245" s="82">
        <f t="shared" si="28"/>
        <v>0</v>
      </c>
      <c r="H245" s="82"/>
      <c r="I245" s="82">
        <f>SUM('F13-Year(n)'!E157:J157)</f>
        <v>0</v>
      </c>
      <c r="J245" s="82">
        <f>SUM('F13-Year(n)'!K157:P157)</f>
        <v>0</v>
      </c>
      <c r="K245" s="82">
        <f t="shared" si="29"/>
        <v>0</v>
      </c>
      <c r="L245" s="82">
        <f>'F13-Year(n+1)'!Q157</f>
        <v>0</v>
      </c>
      <c r="M245" s="82">
        <f>'F13-Year(n+2)'!Q245</f>
        <v>0</v>
      </c>
      <c r="N245" s="82">
        <f>'F13-Year(n+3)'!Q245</f>
        <v>0</v>
      </c>
      <c r="O245" s="82">
        <f>'F13-Year(n+4)'!Q245</f>
        <v>0</v>
      </c>
      <c r="P245" s="82">
        <f>'F13-Year(n+5)'!Q245</f>
        <v>0</v>
      </c>
    </row>
    <row r="246" spans="3:16" x14ac:dyDescent="0.25">
      <c r="C246" s="95"/>
      <c r="D246" s="100" t="s">
        <v>693</v>
      </c>
      <c r="E246" s="82"/>
      <c r="F246" s="82">
        <f>'F13-Year(n-1)'!Q243</f>
        <v>0</v>
      </c>
      <c r="G246" s="82">
        <f t="shared" si="28"/>
        <v>0</v>
      </c>
      <c r="H246" s="82"/>
      <c r="I246" s="82">
        <f>SUM('F13-Year(n)'!E158:J158)</f>
        <v>0</v>
      </c>
      <c r="J246" s="82">
        <f>SUM('F13-Year(n)'!K158:P158)</f>
        <v>0</v>
      </c>
      <c r="K246" s="82">
        <f t="shared" si="29"/>
        <v>0</v>
      </c>
      <c r="L246" s="82">
        <f>'F13-Year(n+1)'!Q158</f>
        <v>0</v>
      </c>
      <c r="M246" s="82">
        <f>'F13-Year(n+2)'!Q246</f>
        <v>0</v>
      </c>
      <c r="N246" s="82">
        <f>'F13-Year(n+3)'!Q246</f>
        <v>0</v>
      </c>
      <c r="O246" s="82">
        <f>'F13-Year(n+4)'!Q246</f>
        <v>0</v>
      </c>
      <c r="P246" s="82">
        <f>'F13-Year(n+5)'!Q246</f>
        <v>0</v>
      </c>
    </row>
    <row r="247" spans="3:16" x14ac:dyDescent="0.25">
      <c r="C247" s="95"/>
      <c r="D247" s="100" t="s">
        <v>694</v>
      </c>
      <c r="E247" s="82"/>
      <c r="F247" s="82">
        <f>'F13-Year(n-1)'!Q244</f>
        <v>0</v>
      </c>
      <c r="G247" s="82">
        <f t="shared" si="28"/>
        <v>0</v>
      </c>
      <c r="H247" s="82"/>
      <c r="I247" s="82">
        <f>SUM('F13-Year(n)'!E159:J159)</f>
        <v>0</v>
      </c>
      <c r="J247" s="82">
        <f>SUM('F13-Year(n)'!K159:P159)</f>
        <v>0</v>
      </c>
      <c r="K247" s="82">
        <f t="shared" si="29"/>
        <v>0</v>
      </c>
      <c r="L247" s="82">
        <f>'F13-Year(n+1)'!Q159</f>
        <v>0</v>
      </c>
      <c r="M247" s="82">
        <f>'F13-Year(n+2)'!Q247</f>
        <v>0</v>
      </c>
      <c r="N247" s="82">
        <f>'F13-Year(n+3)'!Q247</f>
        <v>0</v>
      </c>
      <c r="O247" s="82">
        <f>'F13-Year(n+4)'!Q247</f>
        <v>0</v>
      </c>
      <c r="P247" s="82">
        <f>'F13-Year(n+5)'!Q247</f>
        <v>0</v>
      </c>
    </row>
    <row r="248" spans="3:16" x14ac:dyDescent="0.25">
      <c r="C248" s="95"/>
      <c r="D248" s="100" t="s">
        <v>663</v>
      </c>
      <c r="E248" s="82"/>
      <c r="F248" s="82">
        <f>'F13-Year(n-1)'!Q245</f>
        <v>0</v>
      </c>
      <c r="G248" s="82">
        <f t="shared" si="28"/>
        <v>0</v>
      </c>
      <c r="H248" s="82"/>
      <c r="I248" s="82">
        <f>SUM('F13-Year(n)'!E160:J160)</f>
        <v>0</v>
      </c>
      <c r="J248" s="82">
        <f>SUM('F13-Year(n)'!K160:P160)</f>
        <v>0</v>
      </c>
      <c r="K248" s="82">
        <f t="shared" si="29"/>
        <v>0</v>
      </c>
      <c r="L248" s="82">
        <f>'F13-Year(n+1)'!Q160</f>
        <v>0</v>
      </c>
      <c r="M248" s="82">
        <f>'F13-Year(n+2)'!Q248</f>
        <v>0</v>
      </c>
      <c r="N248" s="82">
        <f>'F13-Year(n+3)'!Q248</f>
        <v>0</v>
      </c>
      <c r="O248" s="82">
        <f>'F13-Year(n+4)'!Q248</f>
        <v>0</v>
      </c>
      <c r="P248" s="82">
        <f>'F13-Year(n+5)'!Q248</f>
        <v>0</v>
      </c>
    </row>
    <row r="249" spans="3:16" x14ac:dyDescent="0.25">
      <c r="C249" s="158" t="s">
        <v>707</v>
      </c>
      <c r="D249" s="100" t="s">
        <v>695</v>
      </c>
      <c r="E249" s="82"/>
      <c r="F249" s="82">
        <f>'F13-Year(n-1)'!Q246</f>
        <v>0</v>
      </c>
      <c r="G249" s="82">
        <f t="shared" si="28"/>
        <v>0</v>
      </c>
      <c r="H249" s="82"/>
      <c r="I249" s="82">
        <f>SUM('F13-Year(n)'!E161:J161)</f>
        <v>0</v>
      </c>
      <c r="J249" s="82">
        <f>SUM('F13-Year(n)'!K161:P161)</f>
        <v>0</v>
      </c>
      <c r="K249" s="82">
        <f t="shared" si="29"/>
        <v>0</v>
      </c>
      <c r="L249" s="82">
        <f>'F13-Year(n+1)'!Q161</f>
        <v>0</v>
      </c>
      <c r="M249" s="82">
        <f>'F13-Year(n+2)'!Q249</f>
        <v>0</v>
      </c>
      <c r="N249" s="82">
        <f>'F13-Year(n+3)'!Q249</f>
        <v>0</v>
      </c>
      <c r="O249" s="82">
        <f>'F13-Year(n+4)'!Q249</f>
        <v>0</v>
      </c>
      <c r="P249" s="82">
        <f>'F13-Year(n+5)'!Q249</f>
        <v>0</v>
      </c>
    </row>
    <row r="250" spans="3:16" x14ac:dyDescent="0.25">
      <c r="C250" s="158" t="s">
        <v>707</v>
      </c>
      <c r="D250" s="100" t="s">
        <v>696</v>
      </c>
      <c r="E250" s="82"/>
      <c r="F250" s="82">
        <f>'F13-Year(n-1)'!Q247</f>
        <v>0</v>
      </c>
      <c r="G250" s="82">
        <f t="shared" si="28"/>
        <v>0</v>
      </c>
      <c r="H250" s="82"/>
      <c r="I250" s="82">
        <f>SUM('F13-Year(n)'!E162:J162)</f>
        <v>0</v>
      </c>
      <c r="J250" s="82">
        <f>SUM('F13-Year(n)'!K162:P162)</f>
        <v>0</v>
      </c>
      <c r="K250" s="82">
        <f t="shared" si="29"/>
        <v>0</v>
      </c>
      <c r="L250" s="82">
        <f>'F13-Year(n+1)'!Q162</f>
        <v>0</v>
      </c>
      <c r="M250" s="82">
        <f>'F13-Year(n+2)'!Q250</f>
        <v>0</v>
      </c>
      <c r="N250" s="82">
        <f>'F13-Year(n+3)'!Q250</f>
        <v>0</v>
      </c>
      <c r="O250" s="82">
        <f>'F13-Year(n+4)'!Q250</f>
        <v>0</v>
      </c>
      <c r="P250" s="82">
        <f>'F13-Year(n+5)'!Q250</f>
        <v>0</v>
      </c>
    </row>
    <row r="251" spans="3:16" x14ac:dyDescent="0.25">
      <c r="C251" s="158" t="s">
        <v>707</v>
      </c>
      <c r="D251" s="100" t="s">
        <v>697</v>
      </c>
      <c r="E251" s="82"/>
      <c r="F251" s="82">
        <f>'F13-Year(n-1)'!Q248</f>
        <v>0</v>
      </c>
      <c r="G251" s="82">
        <f t="shared" si="28"/>
        <v>0</v>
      </c>
      <c r="H251" s="82"/>
      <c r="I251" s="82">
        <f>SUM('F13-Year(n)'!E163:J163)</f>
        <v>0</v>
      </c>
      <c r="J251" s="82">
        <f>SUM('F13-Year(n)'!K163:P163)</f>
        <v>0</v>
      </c>
      <c r="K251" s="82">
        <f t="shared" si="29"/>
        <v>0</v>
      </c>
      <c r="L251" s="82">
        <f>'F13-Year(n+1)'!Q163</f>
        <v>0</v>
      </c>
      <c r="M251" s="82">
        <f>'F13-Year(n+2)'!Q251</f>
        <v>0</v>
      </c>
      <c r="N251" s="82">
        <f>'F13-Year(n+3)'!Q251</f>
        <v>0</v>
      </c>
      <c r="O251" s="82">
        <f>'F13-Year(n+4)'!Q251</f>
        <v>0</v>
      </c>
      <c r="P251" s="82">
        <f>'F13-Year(n+5)'!Q251</f>
        <v>0</v>
      </c>
    </row>
    <row r="252" spans="3:16" x14ac:dyDescent="0.25">
      <c r="C252" s="158" t="s">
        <v>707</v>
      </c>
      <c r="D252" s="100" t="s">
        <v>698</v>
      </c>
      <c r="E252" s="82"/>
      <c r="F252" s="82">
        <f>'F13-Year(n-1)'!Q249</f>
        <v>0</v>
      </c>
      <c r="G252" s="82">
        <f t="shared" ref="G252:G266" si="38">F252-E252</f>
        <v>0</v>
      </c>
      <c r="H252" s="82"/>
      <c r="I252" s="82">
        <f>SUM('F13-Year(n)'!E164:J164)</f>
        <v>0</v>
      </c>
      <c r="J252" s="82">
        <f>SUM('F13-Year(n)'!K164:P164)</f>
        <v>0</v>
      </c>
      <c r="K252" s="82">
        <f t="shared" ref="K252:K266" si="39">I252+J252</f>
        <v>0</v>
      </c>
      <c r="L252" s="82">
        <f>'F13-Year(n+1)'!Q164</f>
        <v>0</v>
      </c>
      <c r="M252" s="82">
        <f>'F13-Year(n+2)'!Q252</f>
        <v>0</v>
      </c>
      <c r="N252" s="82">
        <f>'F13-Year(n+3)'!Q252</f>
        <v>0</v>
      </c>
      <c r="O252" s="82">
        <f>'F13-Year(n+4)'!Q252</f>
        <v>0</v>
      </c>
      <c r="P252" s="82">
        <f>'F13-Year(n+5)'!Q252</f>
        <v>0</v>
      </c>
    </row>
    <row r="253" spans="3:16" x14ac:dyDescent="0.25">
      <c r="C253" s="158" t="s">
        <v>707</v>
      </c>
      <c r="D253" s="100" t="s">
        <v>699</v>
      </c>
      <c r="E253" s="82"/>
      <c r="F253" s="82">
        <f>'F13-Year(n-1)'!Q250</f>
        <v>0</v>
      </c>
      <c r="G253" s="82">
        <f t="shared" si="38"/>
        <v>0</v>
      </c>
      <c r="H253" s="82"/>
      <c r="I253" s="82">
        <f>SUM('F13-Year(n)'!E165:J165)</f>
        <v>0</v>
      </c>
      <c r="J253" s="82">
        <f>SUM('F13-Year(n)'!K165:P165)</f>
        <v>0</v>
      </c>
      <c r="K253" s="82">
        <f t="shared" si="39"/>
        <v>0</v>
      </c>
      <c r="L253" s="82">
        <f>'F13-Year(n+1)'!Q165</f>
        <v>0</v>
      </c>
      <c r="M253" s="82">
        <f>'F13-Year(n+2)'!Q253</f>
        <v>0</v>
      </c>
      <c r="N253" s="82">
        <f>'F13-Year(n+3)'!Q253</f>
        <v>0</v>
      </c>
      <c r="O253" s="82">
        <f>'F13-Year(n+4)'!Q253</f>
        <v>0</v>
      </c>
      <c r="P253" s="82">
        <f>'F13-Year(n+5)'!Q253</f>
        <v>0</v>
      </c>
    </row>
    <row r="254" spans="3:16" x14ac:dyDescent="0.25">
      <c r="C254" s="158" t="s">
        <v>707</v>
      </c>
      <c r="D254" s="100" t="s">
        <v>700</v>
      </c>
      <c r="E254" s="82"/>
      <c r="F254" s="82">
        <f>'F13-Year(n-1)'!Q251</f>
        <v>0</v>
      </c>
      <c r="G254" s="82">
        <f t="shared" si="38"/>
        <v>0</v>
      </c>
      <c r="H254" s="82"/>
      <c r="I254" s="82">
        <f>SUM('F13-Year(n)'!E166:J166)</f>
        <v>0</v>
      </c>
      <c r="J254" s="82">
        <f>SUM('F13-Year(n)'!K166:P166)</f>
        <v>0</v>
      </c>
      <c r="K254" s="82">
        <f t="shared" si="39"/>
        <v>0</v>
      </c>
      <c r="L254" s="82">
        <f>'F13-Year(n+1)'!Q166</f>
        <v>0</v>
      </c>
      <c r="M254" s="82">
        <f>'F13-Year(n+2)'!Q254</f>
        <v>0</v>
      </c>
      <c r="N254" s="82">
        <f>'F13-Year(n+3)'!Q254</f>
        <v>0</v>
      </c>
      <c r="O254" s="82">
        <f>'F13-Year(n+4)'!Q254</f>
        <v>0</v>
      </c>
      <c r="P254" s="82">
        <f>'F13-Year(n+5)'!Q254</f>
        <v>0</v>
      </c>
    </row>
    <row r="255" spans="3:16" x14ac:dyDescent="0.25">
      <c r="C255" s="158" t="s">
        <v>707</v>
      </c>
      <c r="D255" s="18" t="s">
        <v>701</v>
      </c>
      <c r="E255" s="82"/>
      <c r="F255" s="82">
        <f>'F13-Year(n-1)'!Q252</f>
        <v>0</v>
      </c>
      <c r="G255" s="82">
        <f t="shared" si="38"/>
        <v>0</v>
      </c>
      <c r="H255" s="82"/>
      <c r="I255" s="82">
        <f>SUM('F13-Year(n)'!E167:J167)</f>
        <v>0</v>
      </c>
      <c r="J255" s="82">
        <f>SUM('F13-Year(n)'!K167:P167)</f>
        <v>0</v>
      </c>
      <c r="K255" s="82">
        <f t="shared" si="39"/>
        <v>0</v>
      </c>
      <c r="L255" s="82">
        <f>'F13-Year(n+1)'!Q167</f>
        <v>0</v>
      </c>
      <c r="M255" s="82">
        <f>'F13-Year(n+2)'!Q255</f>
        <v>0</v>
      </c>
      <c r="N255" s="82">
        <f>'F13-Year(n+3)'!Q255</f>
        <v>0</v>
      </c>
      <c r="O255" s="82">
        <f>'F13-Year(n+4)'!Q255</f>
        <v>0</v>
      </c>
      <c r="P255" s="82">
        <f>'F13-Year(n+5)'!Q255</f>
        <v>0</v>
      </c>
    </row>
    <row r="256" spans="3:16" x14ac:dyDescent="0.25">
      <c r="C256" s="158" t="s">
        <v>707</v>
      </c>
      <c r="D256" s="18" t="s">
        <v>702</v>
      </c>
      <c r="E256" s="82"/>
      <c r="F256" s="82">
        <f>'F13-Year(n-1)'!Q253</f>
        <v>0</v>
      </c>
      <c r="G256" s="82">
        <f t="shared" si="38"/>
        <v>0</v>
      </c>
      <c r="H256" s="82"/>
      <c r="I256" s="82">
        <f>SUM('F13-Year(n)'!E168:J168)</f>
        <v>0</v>
      </c>
      <c r="J256" s="82">
        <f>SUM('F13-Year(n)'!K168:P168)</f>
        <v>0</v>
      </c>
      <c r="K256" s="82">
        <f t="shared" si="39"/>
        <v>0</v>
      </c>
      <c r="L256" s="82">
        <f>'F13-Year(n+1)'!Q168</f>
        <v>0</v>
      </c>
      <c r="M256" s="82">
        <f>'F13-Year(n+2)'!Q256</f>
        <v>0</v>
      </c>
      <c r="N256" s="82">
        <f>'F13-Year(n+3)'!Q256</f>
        <v>0</v>
      </c>
      <c r="O256" s="82">
        <f>'F13-Year(n+4)'!Q256</f>
        <v>0</v>
      </c>
      <c r="P256" s="82">
        <f>'F13-Year(n+5)'!Q256</f>
        <v>0</v>
      </c>
    </row>
    <row r="257" spans="3:16" x14ac:dyDescent="0.25">
      <c r="C257" s="453" t="s">
        <v>359</v>
      </c>
      <c r="D257" s="454"/>
      <c r="E257" s="123">
        <f>SUM(E243:E256)</f>
        <v>0</v>
      </c>
      <c r="F257" s="123">
        <f>'F13-Year(n-1)'!Q254</f>
        <v>0</v>
      </c>
      <c r="G257" s="123">
        <f t="shared" si="38"/>
        <v>0</v>
      </c>
      <c r="H257" s="123">
        <f t="shared" ref="H257" si="40">SUM(H243:H256)</f>
        <v>0</v>
      </c>
      <c r="I257" s="123">
        <f>SUM('F13-Year(n)'!E169:J169)</f>
        <v>0</v>
      </c>
      <c r="J257" s="123">
        <f>SUM('F13-Year(n)'!K169:P169)</f>
        <v>0</v>
      </c>
      <c r="K257" s="123">
        <f t="shared" si="39"/>
        <v>0</v>
      </c>
      <c r="L257" s="123">
        <f>'F13-Year(n+1)'!Q169</f>
        <v>0</v>
      </c>
      <c r="M257" s="123">
        <f>'F13-Year(n+2)'!Q257</f>
        <v>0</v>
      </c>
      <c r="N257" s="123">
        <f>'F13-Year(n+3)'!Q257</f>
        <v>0</v>
      </c>
      <c r="O257" s="123">
        <f>'F13-Year(n+4)'!Q257</f>
        <v>0</v>
      </c>
      <c r="P257" s="123">
        <f>'F13-Year(n+5)'!Q257</f>
        <v>0</v>
      </c>
    </row>
    <row r="258" spans="3:16" x14ac:dyDescent="0.25">
      <c r="C258" s="446" t="s">
        <v>360</v>
      </c>
      <c r="D258" s="447"/>
      <c r="E258" s="18"/>
      <c r="F258" s="82">
        <f>'F13-Year(n-1)'!Q255</f>
        <v>0</v>
      </c>
      <c r="G258" s="82">
        <f t="shared" si="38"/>
        <v>0</v>
      </c>
      <c r="H258" s="18"/>
      <c r="I258" s="82">
        <f>SUM('F13-Year(n)'!E170:J170)</f>
        <v>0</v>
      </c>
      <c r="J258" s="82">
        <f>SUM('F13-Year(n)'!K170:P170)</f>
        <v>0</v>
      </c>
      <c r="K258" s="82">
        <f t="shared" si="39"/>
        <v>0</v>
      </c>
      <c r="L258" s="82">
        <f>'F13-Year(n+1)'!Q170</f>
        <v>0</v>
      </c>
      <c r="M258" s="82">
        <f>'F13-Year(n+2)'!Q258</f>
        <v>0</v>
      </c>
      <c r="N258" s="82">
        <f>'F13-Year(n+3)'!Q258</f>
        <v>0</v>
      </c>
      <c r="O258" s="82">
        <f>'F13-Year(n+4)'!Q258</f>
        <v>0</v>
      </c>
      <c r="P258" s="82">
        <f>'F13-Year(n+5)'!Q258</f>
        <v>0</v>
      </c>
    </row>
    <row r="259" spans="3:16" x14ac:dyDescent="0.25">
      <c r="C259" s="18"/>
      <c r="D259" s="159" t="s">
        <v>689</v>
      </c>
      <c r="E259" s="82"/>
      <c r="F259" s="82">
        <f>'F13-Year(n-1)'!Q256</f>
        <v>0</v>
      </c>
      <c r="G259" s="82">
        <f t="shared" si="38"/>
        <v>0</v>
      </c>
      <c r="H259" s="82"/>
      <c r="I259" s="82">
        <f>SUM('F13-Year(n)'!E171:J171)</f>
        <v>0</v>
      </c>
      <c r="J259" s="82">
        <f>SUM('F13-Year(n)'!K171:P171)</f>
        <v>0</v>
      </c>
      <c r="K259" s="82">
        <f t="shared" si="39"/>
        <v>0</v>
      </c>
      <c r="L259" s="82">
        <f>'F13-Year(n+1)'!Q171</f>
        <v>0</v>
      </c>
      <c r="M259" s="82">
        <f>'F13-Year(n+2)'!Q259</f>
        <v>0</v>
      </c>
      <c r="N259" s="82">
        <f>'F13-Year(n+3)'!Q259</f>
        <v>0</v>
      </c>
      <c r="O259" s="82">
        <f>'F13-Year(n+4)'!Q259</f>
        <v>0</v>
      </c>
      <c r="P259" s="82">
        <f>'F13-Year(n+5)'!Q259</f>
        <v>0</v>
      </c>
    </row>
    <row r="260" spans="3:16" x14ac:dyDescent="0.25">
      <c r="C260" s="18"/>
      <c r="D260" s="18"/>
      <c r="E260" s="18"/>
      <c r="F260" s="82">
        <f>'F13-Year(n-1)'!Q257</f>
        <v>0</v>
      </c>
      <c r="G260" s="82">
        <f t="shared" si="38"/>
        <v>0</v>
      </c>
      <c r="H260" s="18"/>
      <c r="I260" s="82">
        <f>SUM('F13-Year(n)'!E172:J172)</f>
        <v>0</v>
      </c>
      <c r="J260" s="82">
        <f>SUM('F13-Year(n)'!K172:P172)</f>
        <v>0</v>
      </c>
      <c r="K260" s="82">
        <f t="shared" si="39"/>
        <v>0</v>
      </c>
      <c r="L260" s="82">
        <f>'F13-Year(n+1)'!Q172</f>
        <v>0</v>
      </c>
      <c r="M260" s="82">
        <f>'F13-Year(n+2)'!Q260</f>
        <v>0</v>
      </c>
      <c r="N260" s="82">
        <f>'F13-Year(n+3)'!Q260</f>
        <v>0</v>
      </c>
      <c r="O260" s="82">
        <f>'F13-Year(n+4)'!Q260</f>
        <v>0</v>
      </c>
      <c r="P260" s="82">
        <f>'F13-Year(n+5)'!Q260</f>
        <v>0</v>
      </c>
    </row>
    <row r="261" spans="3:16" x14ac:dyDescent="0.25">
      <c r="C261" s="428" t="s">
        <v>362</v>
      </c>
      <c r="D261" s="429"/>
      <c r="E261" s="123">
        <f>SUM(E259:E260)</f>
        <v>0</v>
      </c>
      <c r="F261" s="123">
        <f>'F13-Year(n-1)'!Q258</f>
        <v>0</v>
      </c>
      <c r="G261" s="123">
        <f t="shared" si="38"/>
        <v>0</v>
      </c>
      <c r="H261" s="123">
        <f t="shared" ref="H261" si="41">SUM(H259:H260)</f>
        <v>0</v>
      </c>
      <c r="I261" s="123">
        <f>SUM('F13-Year(n)'!E173:J173)</f>
        <v>0</v>
      </c>
      <c r="J261" s="123">
        <f>SUM('F13-Year(n)'!K173:P173)</f>
        <v>0</v>
      </c>
      <c r="K261" s="123">
        <f t="shared" si="39"/>
        <v>0</v>
      </c>
      <c r="L261" s="123">
        <f>'F13-Year(n+1)'!Q173</f>
        <v>0</v>
      </c>
      <c r="M261" s="123">
        <f>'F13-Year(n+2)'!Q261</f>
        <v>0</v>
      </c>
      <c r="N261" s="123">
        <f>'F13-Year(n+3)'!Q261</f>
        <v>0</v>
      </c>
      <c r="O261" s="123">
        <f>'F13-Year(n+4)'!Q261</f>
        <v>0</v>
      </c>
      <c r="P261" s="123">
        <f>'F13-Year(n+5)'!Q261</f>
        <v>0</v>
      </c>
    </row>
    <row r="262" spans="3:16" x14ac:dyDescent="0.25">
      <c r="C262" s="446" t="s">
        <v>363</v>
      </c>
      <c r="D262" s="447"/>
      <c r="E262" s="18"/>
      <c r="F262" s="82">
        <f>'F13-Year(n-1)'!Q259</f>
        <v>0</v>
      </c>
      <c r="G262" s="82">
        <f t="shared" si="38"/>
        <v>0</v>
      </c>
      <c r="H262" s="18"/>
      <c r="I262" s="82">
        <f>SUM('F13-Year(n)'!E174:J174)</f>
        <v>0</v>
      </c>
      <c r="J262" s="82">
        <f>SUM('F13-Year(n)'!K174:P174)</f>
        <v>0</v>
      </c>
      <c r="K262" s="82">
        <f t="shared" si="39"/>
        <v>0</v>
      </c>
      <c r="L262" s="82">
        <f>'F13-Year(n+1)'!Q174</f>
        <v>0</v>
      </c>
      <c r="M262" s="82">
        <f>'F13-Year(n+2)'!Q262</f>
        <v>0</v>
      </c>
      <c r="N262" s="82">
        <f>'F13-Year(n+3)'!Q262</f>
        <v>0</v>
      </c>
      <c r="O262" s="82">
        <f>'F13-Year(n+4)'!Q262</f>
        <v>0</v>
      </c>
      <c r="P262" s="82">
        <f>'F13-Year(n+5)'!Q262</f>
        <v>0</v>
      </c>
    </row>
    <row r="263" spans="3:16" x14ac:dyDescent="0.25">
      <c r="C263" s="18" t="s">
        <v>365</v>
      </c>
      <c r="D263" s="18" t="s">
        <v>366</v>
      </c>
      <c r="E263" s="82"/>
      <c r="F263" s="82">
        <f>'F13-Year(n-1)'!Q260</f>
        <v>0</v>
      </c>
      <c r="G263" s="82">
        <f t="shared" si="38"/>
        <v>0</v>
      </c>
      <c r="H263" s="82"/>
      <c r="I263" s="82">
        <f>SUM('F13-Year(n)'!E175:J175)</f>
        <v>0</v>
      </c>
      <c r="J263" s="82">
        <f>SUM('F13-Year(n)'!K175:P175)</f>
        <v>0</v>
      </c>
      <c r="K263" s="82">
        <f t="shared" si="39"/>
        <v>0</v>
      </c>
      <c r="L263" s="82">
        <f>'F13-Year(n+1)'!Q175</f>
        <v>0</v>
      </c>
      <c r="M263" s="82">
        <f>'F13-Year(n+2)'!Q263</f>
        <v>0</v>
      </c>
      <c r="N263" s="82">
        <f>'F13-Year(n+3)'!Q263</f>
        <v>0</v>
      </c>
      <c r="O263" s="82">
        <f>'F13-Year(n+4)'!Q263</f>
        <v>0</v>
      </c>
      <c r="P263" s="82">
        <f>'F13-Year(n+5)'!Q263</f>
        <v>0</v>
      </c>
    </row>
    <row r="264" spans="3:16" x14ac:dyDescent="0.25">
      <c r="C264" s="18" t="s">
        <v>365</v>
      </c>
      <c r="D264" s="18" t="s">
        <v>367</v>
      </c>
      <c r="E264" s="82"/>
      <c r="F264" s="82">
        <f>'F13-Year(n-1)'!Q261</f>
        <v>0</v>
      </c>
      <c r="G264" s="82">
        <f t="shared" si="38"/>
        <v>0</v>
      </c>
      <c r="H264" s="82"/>
      <c r="I264" s="82">
        <f>SUM('F13-Year(n)'!E176:J176)</f>
        <v>0</v>
      </c>
      <c r="J264" s="82">
        <f>SUM('F13-Year(n)'!K176:P176)</f>
        <v>0</v>
      </c>
      <c r="K264" s="82">
        <f t="shared" si="39"/>
        <v>0</v>
      </c>
      <c r="L264" s="82">
        <f>'F13-Year(n+1)'!Q176</f>
        <v>0</v>
      </c>
      <c r="M264" s="82">
        <f>'F13-Year(n+2)'!Q264</f>
        <v>0</v>
      </c>
      <c r="N264" s="82">
        <f>'F13-Year(n+3)'!Q264</f>
        <v>0</v>
      </c>
      <c r="O264" s="82">
        <f>'F13-Year(n+4)'!Q264</f>
        <v>0</v>
      </c>
      <c r="P264" s="82">
        <f>'F13-Year(n+5)'!Q264</f>
        <v>0</v>
      </c>
    </row>
    <row r="265" spans="3:16" x14ac:dyDescent="0.25">
      <c r="C265" s="428" t="s">
        <v>364</v>
      </c>
      <c r="D265" s="429"/>
      <c r="E265" s="123">
        <f>E263-E264</f>
        <v>0</v>
      </c>
      <c r="F265" s="123">
        <f>'F13-Year(n-1)'!Q262</f>
        <v>0</v>
      </c>
      <c r="G265" s="123">
        <f t="shared" si="38"/>
        <v>0</v>
      </c>
      <c r="H265" s="123">
        <f t="shared" ref="H265" si="42">H263-H264</f>
        <v>0</v>
      </c>
      <c r="I265" s="123">
        <f>SUM('F13-Year(n)'!E177:J177)</f>
        <v>0</v>
      </c>
      <c r="J265" s="123">
        <f>SUM('F13-Year(n)'!K177:P177)</f>
        <v>0</v>
      </c>
      <c r="K265" s="123">
        <f t="shared" si="39"/>
        <v>0</v>
      </c>
      <c r="L265" s="123">
        <f>'F13-Year(n+1)'!Q177</f>
        <v>0</v>
      </c>
      <c r="M265" s="123">
        <f>'F13-Year(n+2)'!Q265</f>
        <v>0</v>
      </c>
      <c r="N265" s="123">
        <f>'F13-Year(n+3)'!Q265</f>
        <v>0</v>
      </c>
      <c r="O265" s="123">
        <f>'F13-Year(n+4)'!Q265</f>
        <v>0</v>
      </c>
      <c r="P265" s="123">
        <f>'F13-Year(n+5)'!Q265</f>
        <v>0</v>
      </c>
    </row>
    <row r="266" spans="3:16" x14ac:dyDescent="0.25">
      <c r="C266" s="428" t="s">
        <v>261</v>
      </c>
      <c r="D266" s="429"/>
      <c r="E266" s="123">
        <f>E206+E231+E235+E241+E257+E261+E265</f>
        <v>0</v>
      </c>
      <c r="F266" s="123">
        <f>'F13-Year(n-1)'!Q263</f>
        <v>0</v>
      </c>
      <c r="G266" s="123">
        <f t="shared" si="38"/>
        <v>0</v>
      </c>
      <c r="H266" s="123">
        <f t="shared" ref="H266" si="43">H206+H231+H235+H241+H257+H261+H265</f>
        <v>0</v>
      </c>
      <c r="I266" s="123">
        <f>SUM('F13-Year(n)'!E178:J178)</f>
        <v>0</v>
      </c>
      <c r="J266" s="123">
        <f>SUM('F13-Year(n)'!K178:P178)</f>
        <v>0</v>
      </c>
      <c r="K266" s="123">
        <f t="shared" si="39"/>
        <v>0</v>
      </c>
      <c r="L266" s="123">
        <f>'F13-Year(n+1)'!Q178</f>
        <v>0</v>
      </c>
      <c r="M266" s="123">
        <f>'F13-Year(n+2)'!Q266</f>
        <v>0</v>
      </c>
      <c r="N266" s="123">
        <f>'F13-Year(n+3)'!Q266</f>
        <v>0</v>
      </c>
      <c r="O266" s="123">
        <f>'F13-Year(n+4)'!Q266</f>
        <v>0</v>
      </c>
      <c r="P266" s="123">
        <f>'F13-Year(n+5)'!Q266</f>
        <v>0</v>
      </c>
    </row>
    <row r="268" spans="3:16" x14ac:dyDescent="0.25">
      <c r="D268" s="24"/>
      <c r="E268" s="24"/>
      <c r="F268" s="24"/>
      <c r="G268" s="24"/>
      <c r="H268" s="24"/>
      <c r="I268" s="24"/>
    </row>
    <row r="269" spans="3:16" x14ac:dyDescent="0.25">
      <c r="D269" s="26"/>
      <c r="E269" s="26"/>
      <c r="F269" s="26"/>
      <c r="G269" s="26"/>
      <c r="H269" s="26"/>
      <c r="I269" s="26"/>
    </row>
    <row r="270" spans="3:16" x14ac:dyDescent="0.25">
      <c r="E270" s="26"/>
      <c r="F270" s="26"/>
      <c r="G270" s="26"/>
      <c r="H270" s="26"/>
      <c r="I270" s="26"/>
    </row>
    <row r="271" spans="3:16" x14ac:dyDescent="0.25">
      <c r="E271" s="26"/>
      <c r="F271" s="26"/>
      <c r="G271" s="26"/>
      <c r="H271" s="26"/>
      <c r="I271" s="26"/>
    </row>
  </sheetData>
  <mergeCells count="84">
    <mergeCell ref="C266:D266"/>
    <mergeCell ref="C231:D231"/>
    <mergeCell ref="C232:D232"/>
    <mergeCell ref="C235:D235"/>
    <mergeCell ref="C236:D236"/>
    <mergeCell ref="C241:D241"/>
    <mergeCell ref="C242:D242"/>
    <mergeCell ref="C257:D257"/>
    <mergeCell ref="C258:D258"/>
    <mergeCell ref="C261:D261"/>
    <mergeCell ref="C262:D262"/>
    <mergeCell ref="C265:D265"/>
    <mergeCell ref="C230:D230"/>
    <mergeCell ref="L182:P182"/>
    <mergeCell ref="C185:D185"/>
    <mergeCell ref="C186:D186"/>
    <mergeCell ref="C196:D196"/>
    <mergeCell ref="C197:D197"/>
    <mergeCell ref="C205:D205"/>
    <mergeCell ref="H182:K182"/>
    <mergeCell ref="C206:D206"/>
    <mergeCell ref="C207:D207"/>
    <mergeCell ref="C208:D208"/>
    <mergeCell ref="C223:D223"/>
    <mergeCell ref="C224:D224"/>
    <mergeCell ref="C177:D177"/>
    <mergeCell ref="C178:D178"/>
    <mergeCell ref="C182:C184"/>
    <mergeCell ref="D182:D184"/>
    <mergeCell ref="E182:G182"/>
    <mergeCell ref="C174:D174"/>
    <mergeCell ref="C136:D136"/>
    <mergeCell ref="C142:D142"/>
    <mergeCell ref="C143:D143"/>
    <mergeCell ref="C144:D144"/>
    <mergeCell ref="C147:D147"/>
    <mergeCell ref="C148:D148"/>
    <mergeCell ref="C153:D153"/>
    <mergeCell ref="C154:D154"/>
    <mergeCell ref="C169:D169"/>
    <mergeCell ref="C170:D170"/>
    <mergeCell ref="C173:D173"/>
    <mergeCell ref="C135:D135"/>
    <mergeCell ref="E94:G94"/>
    <mergeCell ref="H94:K94"/>
    <mergeCell ref="L94:P94"/>
    <mergeCell ref="C97:D97"/>
    <mergeCell ref="C98:D98"/>
    <mergeCell ref="C108:D108"/>
    <mergeCell ref="C109:D109"/>
    <mergeCell ref="C117:D117"/>
    <mergeCell ref="C118:D118"/>
    <mergeCell ref="C119:D119"/>
    <mergeCell ref="C120:D120"/>
    <mergeCell ref="C85:D85"/>
    <mergeCell ref="C86:D86"/>
    <mergeCell ref="C89:D89"/>
    <mergeCell ref="C90:D90"/>
    <mergeCell ref="C94:C96"/>
    <mergeCell ref="D94:D96"/>
    <mergeCell ref="C82:D82"/>
    <mergeCell ref="C32:D32"/>
    <mergeCell ref="C47:D47"/>
    <mergeCell ref="C48:D48"/>
    <mergeCell ref="C54:D54"/>
    <mergeCell ref="C55:D55"/>
    <mergeCell ref="C56:D56"/>
    <mergeCell ref="C59:D59"/>
    <mergeCell ref="C60:D60"/>
    <mergeCell ref="C65:D65"/>
    <mergeCell ref="C66:D66"/>
    <mergeCell ref="C81:D81"/>
    <mergeCell ref="L6:P6"/>
    <mergeCell ref="C9:D9"/>
    <mergeCell ref="C31:D31"/>
    <mergeCell ref="C6:C8"/>
    <mergeCell ref="D6:D8"/>
    <mergeCell ref="E6:G6"/>
    <mergeCell ref="H6:K6"/>
    <mergeCell ref="C10:D10"/>
    <mergeCell ref="C20:D20"/>
    <mergeCell ref="C21:D21"/>
    <mergeCell ref="C29:D29"/>
    <mergeCell ref="C30:D3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O51"/>
  <sheetViews>
    <sheetView showGridLines="0" topLeftCell="B1" zoomScaleNormal="100" zoomScaleSheetLayoutView="80" workbookViewId="0">
      <selection activeCell="D32" sqref="D32"/>
    </sheetView>
  </sheetViews>
  <sheetFormatPr defaultColWidth="9.109375" defaultRowHeight="13.8" x14ac:dyDescent="0.25"/>
  <cols>
    <col min="1" max="1" width="6.33203125" style="5" customWidth="1"/>
    <col min="2" max="2" width="9.109375" style="5" customWidth="1"/>
    <col min="3" max="3" width="16.33203125" style="5" customWidth="1"/>
    <col min="4" max="4" width="80.6640625" style="5" customWidth="1"/>
    <col min="5" max="5" width="17.6640625" style="5" customWidth="1"/>
    <col min="6" max="6" width="20.6640625" style="5" customWidth="1"/>
    <col min="7" max="15" width="18.6640625" style="5" customWidth="1"/>
    <col min="16" max="16384" width="9.109375" style="5"/>
  </cols>
  <sheetData>
    <row r="2" spans="2:15" x14ac:dyDescent="0.25">
      <c r="D2" s="267" t="s">
        <v>790</v>
      </c>
      <c r="E2" s="4"/>
      <c r="F2" s="26"/>
      <c r="G2" s="26"/>
      <c r="H2" s="26"/>
      <c r="I2" s="26"/>
      <c r="J2" s="26"/>
      <c r="K2" s="26"/>
      <c r="L2" s="26"/>
      <c r="M2" s="26"/>
      <c r="N2" s="26"/>
      <c r="O2" s="26"/>
    </row>
    <row r="3" spans="2:15" s="3" customFormat="1" ht="15.75" customHeight="1" x14ac:dyDescent="0.25">
      <c r="C3" s="107"/>
      <c r="D3" s="50" t="s">
        <v>289</v>
      </c>
      <c r="E3" s="106"/>
      <c r="F3" s="26"/>
      <c r="G3" s="26"/>
      <c r="H3" s="26"/>
      <c r="I3" s="26"/>
      <c r="J3" s="26"/>
      <c r="K3" s="26"/>
      <c r="L3" s="26"/>
      <c r="M3" s="26"/>
      <c r="N3" s="26"/>
      <c r="O3" s="26"/>
    </row>
    <row r="4" spans="2:15" x14ac:dyDescent="0.25">
      <c r="D4" s="25" t="s">
        <v>227</v>
      </c>
    </row>
    <row r="5" spans="2:15" x14ac:dyDescent="0.25">
      <c r="N5" s="17"/>
    </row>
    <row r="6" spans="2:15" x14ac:dyDescent="0.25">
      <c r="B6" s="96" t="s">
        <v>140</v>
      </c>
      <c r="C6" s="96" t="s">
        <v>226</v>
      </c>
      <c r="D6" s="6" t="s">
        <v>7</v>
      </c>
      <c r="E6" s="6" t="s">
        <v>228</v>
      </c>
    </row>
    <row r="7" spans="2:15" hidden="1" x14ac:dyDescent="0.25">
      <c r="B7" s="1">
        <v>1</v>
      </c>
      <c r="C7" s="1" t="s">
        <v>6</v>
      </c>
      <c r="D7" s="2" t="s">
        <v>32</v>
      </c>
      <c r="E7" s="8"/>
    </row>
    <row r="8" spans="2:15" hidden="1" x14ac:dyDescent="0.25">
      <c r="B8" s="1">
        <f t="shared" ref="B8:B13" si="0">B7+1</f>
        <v>2</v>
      </c>
      <c r="C8" s="1" t="s">
        <v>206</v>
      </c>
      <c r="D8" s="2" t="s">
        <v>399</v>
      </c>
      <c r="E8" s="8"/>
    </row>
    <row r="9" spans="2:15" hidden="1" x14ac:dyDescent="0.25">
      <c r="B9" s="1">
        <f t="shared" si="0"/>
        <v>3</v>
      </c>
      <c r="C9" s="1" t="s">
        <v>22</v>
      </c>
      <c r="D9" s="2" t="s">
        <v>400</v>
      </c>
      <c r="E9" s="8"/>
    </row>
    <row r="10" spans="2:15" hidden="1" x14ac:dyDescent="0.25">
      <c r="B10" s="1">
        <f t="shared" si="0"/>
        <v>4</v>
      </c>
      <c r="C10" s="1" t="s">
        <v>23</v>
      </c>
      <c r="D10" s="2" t="s">
        <v>401</v>
      </c>
      <c r="E10" s="8"/>
    </row>
    <row r="11" spans="2:15" hidden="1" x14ac:dyDescent="0.25">
      <c r="B11" s="1">
        <f t="shared" si="0"/>
        <v>5</v>
      </c>
      <c r="C11" s="1" t="s">
        <v>402</v>
      </c>
      <c r="D11" s="2" t="s">
        <v>404</v>
      </c>
      <c r="E11" s="8"/>
    </row>
    <row r="12" spans="2:15" hidden="1" x14ac:dyDescent="0.25">
      <c r="B12" s="1">
        <f t="shared" si="0"/>
        <v>6</v>
      </c>
      <c r="C12" s="1" t="s">
        <v>403</v>
      </c>
      <c r="D12" s="2" t="s">
        <v>405</v>
      </c>
      <c r="E12" s="8"/>
    </row>
    <row r="13" spans="2:15" hidden="1" x14ac:dyDescent="0.25">
      <c r="B13" s="1">
        <f t="shared" si="0"/>
        <v>7</v>
      </c>
      <c r="C13" s="1" t="s">
        <v>24</v>
      </c>
      <c r="D13" s="2" t="s">
        <v>406</v>
      </c>
      <c r="E13" s="8"/>
    </row>
    <row r="14" spans="2:15" hidden="1" x14ac:dyDescent="0.25">
      <c r="B14" s="1">
        <f t="shared" ref="B14:B51" si="1">B13+1</f>
        <v>8</v>
      </c>
      <c r="C14" s="1" t="s">
        <v>25</v>
      </c>
      <c r="D14" s="2" t="s">
        <v>407</v>
      </c>
      <c r="E14" s="8"/>
    </row>
    <row r="15" spans="2:15" hidden="1" x14ac:dyDescent="0.25">
      <c r="B15" s="1">
        <f t="shared" si="1"/>
        <v>9</v>
      </c>
      <c r="C15" s="1" t="s">
        <v>26</v>
      </c>
      <c r="D15" s="2" t="s">
        <v>408</v>
      </c>
      <c r="E15" s="8"/>
    </row>
    <row r="16" spans="2:15" hidden="1" x14ac:dyDescent="0.25">
      <c r="B16" s="1">
        <f t="shared" si="1"/>
        <v>10</v>
      </c>
      <c r="C16" s="1" t="s">
        <v>27</v>
      </c>
      <c r="D16" s="10" t="s">
        <v>409</v>
      </c>
      <c r="E16" s="8"/>
    </row>
    <row r="17" spans="2:5" hidden="1" x14ac:dyDescent="0.25">
      <c r="B17" s="1">
        <f t="shared" si="1"/>
        <v>11</v>
      </c>
      <c r="C17" s="1" t="s">
        <v>28</v>
      </c>
      <c r="D17" s="10" t="s">
        <v>410</v>
      </c>
      <c r="E17" s="8"/>
    </row>
    <row r="18" spans="2:5" hidden="1" x14ac:dyDescent="0.25">
      <c r="B18" s="1">
        <f t="shared" si="1"/>
        <v>12</v>
      </c>
      <c r="C18" s="1" t="s">
        <v>29</v>
      </c>
      <c r="D18" s="2" t="s">
        <v>411</v>
      </c>
      <c r="E18" s="8"/>
    </row>
    <row r="19" spans="2:5" hidden="1" x14ac:dyDescent="0.25">
      <c r="B19" s="1">
        <f t="shared" si="1"/>
        <v>13</v>
      </c>
      <c r="C19" s="1" t="s">
        <v>389</v>
      </c>
      <c r="D19" s="10" t="s">
        <v>412</v>
      </c>
      <c r="E19" s="8"/>
    </row>
    <row r="20" spans="2:5" hidden="1" x14ac:dyDescent="0.25">
      <c r="B20" s="1">
        <f t="shared" si="1"/>
        <v>14</v>
      </c>
      <c r="C20" s="1" t="s">
        <v>390</v>
      </c>
      <c r="D20" s="10" t="s">
        <v>422</v>
      </c>
      <c r="E20" s="8"/>
    </row>
    <row r="21" spans="2:5" hidden="1" x14ac:dyDescent="0.25">
      <c r="B21" s="1">
        <f t="shared" si="1"/>
        <v>15</v>
      </c>
      <c r="C21" s="1" t="s">
        <v>391</v>
      </c>
      <c r="D21" s="10" t="s">
        <v>421</v>
      </c>
      <c r="E21" s="8"/>
    </row>
    <row r="22" spans="2:5" hidden="1" x14ac:dyDescent="0.25">
      <c r="B22" s="1">
        <f t="shared" si="1"/>
        <v>16</v>
      </c>
      <c r="C22" s="1" t="s">
        <v>392</v>
      </c>
      <c r="D22" s="10" t="s">
        <v>436</v>
      </c>
      <c r="E22" s="8"/>
    </row>
    <row r="23" spans="2:5" x14ac:dyDescent="0.25">
      <c r="B23" s="1">
        <v>1</v>
      </c>
      <c r="C23" s="1" t="s">
        <v>6</v>
      </c>
      <c r="D23" s="10" t="s">
        <v>32</v>
      </c>
      <c r="E23" s="247" t="s">
        <v>789</v>
      </c>
    </row>
    <row r="24" spans="2:5" x14ac:dyDescent="0.25">
      <c r="B24" s="1">
        <v>2</v>
      </c>
      <c r="C24" s="244" t="s">
        <v>393</v>
      </c>
      <c r="D24" s="245" t="s">
        <v>229</v>
      </c>
      <c r="E24" s="247" t="s">
        <v>789</v>
      </c>
    </row>
    <row r="25" spans="2:5" x14ac:dyDescent="0.25">
      <c r="B25" s="1">
        <f t="shared" si="1"/>
        <v>3</v>
      </c>
      <c r="C25" s="244" t="s">
        <v>441</v>
      </c>
      <c r="D25" s="245" t="s">
        <v>230</v>
      </c>
      <c r="E25" s="247" t="s">
        <v>789</v>
      </c>
    </row>
    <row r="26" spans="2:5" x14ac:dyDescent="0.25">
      <c r="B26" s="1">
        <f t="shared" si="1"/>
        <v>4</v>
      </c>
      <c r="C26" s="244" t="s">
        <v>442</v>
      </c>
      <c r="D26" s="245" t="s">
        <v>231</v>
      </c>
      <c r="E26" s="247" t="s">
        <v>789</v>
      </c>
    </row>
    <row r="27" spans="2:5" x14ac:dyDescent="0.25">
      <c r="B27" s="1">
        <f t="shared" si="1"/>
        <v>5</v>
      </c>
      <c r="C27" s="244" t="s">
        <v>443</v>
      </c>
      <c r="D27" s="245" t="s">
        <v>232</v>
      </c>
      <c r="E27" s="247" t="s">
        <v>789</v>
      </c>
    </row>
    <row r="28" spans="2:5" x14ac:dyDescent="0.25">
      <c r="B28" s="1">
        <f t="shared" si="1"/>
        <v>6</v>
      </c>
      <c r="C28" s="244" t="s">
        <v>394</v>
      </c>
      <c r="D28" s="245" t="s">
        <v>147</v>
      </c>
      <c r="E28" s="247" t="s">
        <v>789</v>
      </c>
    </row>
    <row r="29" spans="2:5" hidden="1" x14ac:dyDescent="0.25">
      <c r="B29" s="1">
        <f t="shared" si="1"/>
        <v>7</v>
      </c>
      <c r="C29" s="244" t="s">
        <v>238</v>
      </c>
      <c r="D29" s="245" t="s">
        <v>241</v>
      </c>
      <c r="E29" s="247" t="s">
        <v>789</v>
      </c>
    </row>
    <row r="30" spans="2:5" hidden="1" x14ac:dyDescent="0.25">
      <c r="B30" s="1">
        <f t="shared" si="1"/>
        <v>8</v>
      </c>
      <c r="C30" s="244" t="s">
        <v>239</v>
      </c>
      <c r="D30" s="245" t="s">
        <v>242</v>
      </c>
      <c r="E30" s="247" t="s">
        <v>789</v>
      </c>
    </row>
    <row r="31" spans="2:5" x14ac:dyDescent="0.25">
      <c r="B31" s="1">
        <v>7</v>
      </c>
      <c r="C31" s="244" t="s">
        <v>395</v>
      </c>
      <c r="D31" s="246" t="s">
        <v>233</v>
      </c>
      <c r="E31" s="247" t="s">
        <v>789</v>
      </c>
    </row>
    <row r="32" spans="2:5" x14ac:dyDescent="0.25">
      <c r="B32" s="1">
        <f t="shared" si="1"/>
        <v>8</v>
      </c>
      <c r="C32" s="244" t="s">
        <v>396</v>
      </c>
      <c r="D32" s="246" t="s">
        <v>166</v>
      </c>
      <c r="E32" s="247" t="s">
        <v>789</v>
      </c>
    </row>
    <row r="33" spans="2:5" x14ac:dyDescent="0.25">
      <c r="B33" s="1">
        <f t="shared" si="1"/>
        <v>9</v>
      </c>
      <c r="C33" s="244" t="s">
        <v>397</v>
      </c>
      <c r="D33" s="245" t="s">
        <v>218</v>
      </c>
      <c r="E33" s="247" t="s">
        <v>789</v>
      </c>
    </row>
    <row r="34" spans="2:5" x14ac:dyDescent="0.25">
      <c r="B34" s="1">
        <f t="shared" si="1"/>
        <v>10</v>
      </c>
      <c r="C34" s="244" t="s">
        <v>398</v>
      </c>
      <c r="D34" s="245" t="s">
        <v>167</v>
      </c>
      <c r="E34" s="247" t="s">
        <v>789</v>
      </c>
    </row>
    <row r="35" spans="2:5" x14ac:dyDescent="0.25">
      <c r="B35" s="1">
        <f t="shared" si="1"/>
        <v>11</v>
      </c>
      <c r="C35" s="244" t="s">
        <v>452</v>
      </c>
      <c r="D35" s="245" t="s">
        <v>122</v>
      </c>
      <c r="E35" s="247" t="s">
        <v>789</v>
      </c>
    </row>
    <row r="36" spans="2:5" hidden="1" x14ac:dyDescent="0.25">
      <c r="B36" s="1">
        <f t="shared" si="1"/>
        <v>12</v>
      </c>
      <c r="C36" s="1" t="s">
        <v>453</v>
      </c>
      <c r="D36" s="10" t="s">
        <v>467</v>
      </c>
      <c r="E36" s="8"/>
    </row>
    <row r="37" spans="2:5" hidden="1" x14ac:dyDescent="0.25">
      <c r="B37" s="1">
        <f t="shared" si="1"/>
        <v>13</v>
      </c>
      <c r="C37" s="1" t="s">
        <v>466</v>
      </c>
      <c r="D37" s="86" t="s">
        <v>465</v>
      </c>
      <c r="E37" s="8"/>
    </row>
    <row r="38" spans="2:5" hidden="1" x14ac:dyDescent="0.25">
      <c r="B38" s="1">
        <f t="shared" si="1"/>
        <v>14</v>
      </c>
      <c r="C38" s="1" t="s">
        <v>527</v>
      </c>
      <c r="D38" s="10" t="s">
        <v>528</v>
      </c>
      <c r="E38" s="8"/>
    </row>
    <row r="39" spans="2:5" hidden="1" x14ac:dyDescent="0.25">
      <c r="B39" s="1">
        <f t="shared" si="1"/>
        <v>15</v>
      </c>
      <c r="C39" s="1" t="s">
        <v>529</v>
      </c>
      <c r="D39" s="10" t="s">
        <v>537</v>
      </c>
      <c r="E39" s="8"/>
    </row>
    <row r="40" spans="2:5" hidden="1" x14ac:dyDescent="0.25">
      <c r="B40" s="1">
        <f t="shared" si="1"/>
        <v>16</v>
      </c>
      <c r="C40" s="1" t="s">
        <v>530</v>
      </c>
      <c r="D40" s="10" t="s">
        <v>538</v>
      </c>
      <c r="E40" s="8"/>
    </row>
    <row r="41" spans="2:5" hidden="1" x14ac:dyDescent="0.25">
      <c r="B41" s="1">
        <f t="shared" si="1"/>
        <v>17</v>
      </c>
      <c r="C41" s="1" t="s">
        <v>531</v>
      </c>
      <c r="D41" s="10" t="s">
        <v>539</v>
      </c>
      <c r="E41" s="8"/>
    </row>
    <row r="42" spans="2:5" hidden="1" x14ac:dyDescent="0.25">
      <c r="B42" s="1">
        <f t="shared" si="1"/>
        <v>18</v>
      </c>
      <c r="C42" s="1" t="s">
        <v>532</v>
      </c>
      <c r="D42" s="10" t="s">
        <v>540</v>
      </c>
      <c r="E42" s="8"/>
    </row>
    <row r="43" spans="2:5" hidden="1" x14ac:dyDescent="0.25">
      <c r="B43" s="1">
        <f t="shared" si="1"/>
        <v>19</v>
      </c>
      <c r="C43" s="1" t="s">
        <v>533</v>
      </c>
      <c r="D43" s="86" t="s">
        <v>561</v>
      </c>
      <c r="E43" s="8"/>
    </row>
    <row r="44" spans="2:5" hidden="1" x14ac:dyDescent="0.25">
      <c r="B44" s="1">
        <f t="shared" si="1"/>
        <v>20</v>
      </c>
      <c r="C44" s="1" t="s">
        <v>534</v>
      </c>
      <c r="D44" s="10" t="s">
        <v>562</v>
      </c>
      <c r="E44" s="8"/>
    </row>
    <row r="45" spans="2:5" hidden="1" x14ac:dyDescent="0.25">
      <c r="B45" s="1">
        <f t="shared" si="1"/>
        <v>21</v>
      </c>
      <c r="C45" s="1" t="s">
        <v>535</v>
      </c>
      <c r="D45" s="10" t="s">
        <v>563</v>
      </c>
      <c r="E45" s="8"/>
    </row>
    <row r="46" spans="2:5" hidden="1" x14ac:dyDescent="0.25">
      <c r="B46" s="1">
        <f t="shared" si="1"/>
        <v>22</v>
      </c>
      <c r="C46" s="1" t="s">
        <v>536</v>
      </c>
      <c r="D46" s="10" t="s">
        <v>564</v>
      </c>
      <c r="E46" s="8"/>
    </row>
    <row r="47" spans="2:5" hidden="1" x14ac:dyDescent="0.25">
      <c r="B47" s="1">
        <f t="shared" si="1"/>
        <v>23</v>
      </c>
      <c r="C47" s="1" t="s">
        <v>541</v>
      </c>
      <c r="D47" s="10" t="s">
        <v>560</v>
      </c>
      <c r="E47" s="8"/>
    </row>
    <row r="48" spans="2:5" hidden="1" x14ac:dyDescent="0.25">
      <c r="B48" s="1">
        <f t="shared" si="1"/>
        <v>24</v>
      </c>
      <c r="C48" s="1" t="s">
        <v>565</v>
      </c>
      <c r="D48" s="10" t="s">
        <v>566</v>
      </c>
      <c r="E48" s="8"/>
    </row>
    <row r="49" spans="2:5" hidden="1" x14ac:dyDescent="0.25">
      <c r="B49" s="1">
        <f t="shared" si="1"/>
        <v>25</v>
      </c>
      <c r="C49" s="1" t="s">
        <v>570</v>
      </c>
      <c r="D49" s="10" t="s">
        <v>571</v>
      </c>
      <c r="E49" s="8"/>
    </row>
    <row r="50" spans="2:5" hidden="1" x14ac:dyDescent="0.25">
      <c r="B50" s="1">
        <f t="shared" si="1"/>
        <v>26</v>
      </c>
      <c r="C50" s="1" t="s">
        <v>575</v>
      </c>
      <c r="D50" s="10" t="s">
        <v>591</v>
      </c>
      <c r="E50" s="8"/>
    </row>
    <row r="51" spans="2:5" hidden="1" x14ac:dyDescent="0.25">
      <c r="B51" s="1">
        <f t="shared" si="1"/>
        <v>27</v>
      </c>
      <c r="C51" s="1" t="s">
        <v>576</v>
      </c>
      <c r="D51" s="10" t="s">
        <v>590</v>
      </c>
      <c r="E51" s="8"/>
    </row>
  </sheetData>
  <phoneticPr fontId="9" type="noConversion"/>
  <pageMargins left="0.55118110236220474" right="0.23622047244094491" top="1.1023622047244095" bottom="0.98425196850393704" header="0.23622047244094491" footer="0.23622047244094491"/>
  <pageSetup paperSize="9"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267"/>
  <sheetViews>
    <sheetView showGridLines="0" zoomScale="80" zoomScaleNormal="70" workbookViewId="0">
      <selection activeCell="E11" sqref="E11"/>
    </sheetView>
  </sheetViews>
  <sheetFormatPr defaultColWidth="9.109375" defaultRowHeight="13.8" x14ac:dyDescent="0.25"/>
  <cols>
    <col min="1" max="1" width="3.109375" style="4" customWidth="1"/>
    <col min="2" max="2" width="8.33203125" style="4" customWidth="1"/>
    <col min="3" max="3" width="22.33203125" style="4" customWidth="1"/>
    <col min="4" max="4" width="24.88671875" style="4" customWidth="1"/>
    <col min="5" max="5" width="13.6640625" style="4" bestFit="1" customWidth="1"/>
    <col min="6" max="6" width="12.5546875" style="4" bestFit="1" customWidth="1"/>
    <col min="7" max="7" width="13.44140625" style="4" bestFit="1" customWidth="1"/>
    <col min="8" max="8" width="13.6640625" style="4" bestFit="1" customWidth="1"/>
    <col min="9" max="9" width="12.5546875" style="4" bestFit="1" customWidth="1"/>
    <col min="10" max="10" width="14.6640625" style="4" customWidth="1"/>
    <col min="11" max="11" width="12.5546875" style="4" customWidth="1"/>
    <col min="12" max="12" width="11.88671875" style="4" bestFit="1" customWidth="1"/>
    <col min="13" max="13" width="13.88671875" style="4" bestFit="1" customWidth="1"/>
    <col min="14" max="16" width="11.88671875" style="4" bestFit="1" customWidth="1"/>
    <col min="17" max="17" width="11.44140625" style="4" bestFit="1" customWidth="1"/>
    <col min="18" max="18" width="12.44140625" style="4" customWidth="1"/>
    <col min="19" max="19" width="12.6640625" style="4" customWidth="1"/>
    <col min="20" max="16384" width="9.109375" style="4"/>
  </cols>
  <sheetData>
    <row r="2" spans="2:17" x14ac:dyDescent="0.25">
      <c r="J2" s="25" t="s">
        <v>240</v>
      </c>
    </row>
    <row r="3" spans="2:17" x14ac:dyDescent="0.25">
      <c r="J3" s="27" t="s">
        <v>414</v>
      </c>
    </row>
    <row r="4" spans="2:17" x14ac:dyDescent="0.25">
      <c r="C4" s="24" t="s">
        <v>386</v>
      </c>
      <c r="J4" s="27"/>
    </row>
    <row r="5" spans="2:17" x14ac:dyDescent="0.25">
      <c r="C5" s="15"/>
      <c r="Q5" s="27" t="s">
        <v>4</v>
      </c>
    </row>
    <row r="6" spans="2:17" x14ac:dyDescent="0.25">
      <c r="C6" s="431" t="s">
        <v>343</v>
      </c>
      <c r="D6" s="431" t="s">
        <v>344</v>
      </c>
      <c r="E6" s="421" t="s">
        <v>369</v>
      </c>
      <c r="F6" s="421"/>
      <c r="G6" s="421"/>
      <c r="H6" s="421"/>
      <c r="I6" s="421"/>
      <c r="J6" s="421"/>
      <c r="K6" s="421"/>
      <c r="L6" s="421"/>
      <c r="M6" s="421"/>
      <c r="N6" s="421"/>
      <c r="O6" s="421"/>
      <c r="P6" s="421"/>
      <c r="Q6" s="421"/>
    </row>
    <row r="7" spans="2:17" x14ac:dyDescent="0.25">
      <c r="C7" s="433"/>
      <c r="D7" s="433"/>
      <c r="E7" s="14" t="s">
        <v>110</v>
      </c>
      <c r="F7" s="14" t="s">
        <v>111</v>
      </c>
      <c r="G7" s="14" t="s">
        <v>112</v>
      </c>
      <c r="H7" s="14" t="s">
        <v>113</v>
      </c>
      <c r="I7" s="14" t="s">
        <v>114</v>
      </c>
      <c r="J7" s="14" t="s">
        <v>115</v>
      </c>
      <c r="K7" s="14" t="s">
        <v>116</v>
      </c>
      <c r="L7" s="14" t="s">
        <v>117</v>
      </c>
      <c r="M7" s="14" t="s">
        <v>118</v>
      </c>
      <c r="N7" s="14" t="s">
        <v>119</v>
      </c>
      <c r="O7" s="14" t="s">
        <v>120</v>
      </c>
      <c r="P7" s="14" t="s">
        <v>121</v>
      </c>
      <c r="Q7" s="14" t="s">
        <v>108</v>
      </c>
    </row>
    <row r="8" spans="2:17" x14ac:dyDescent="0.25">
      <c r="B8" s="74"/>
      <c r="C8" s="446" t="s">
        <v>348</v>
      </c>
      <c r="D8" s="447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</row>
    <row r="9" spans="2:17" x14ac:dyDescent="0.25">
      <c r="C9" s="428" t="s">
        <v>350</v>
      </c>
      <c r="D9" s="429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2:17" x14ac:dyDescent="0.25">
      <c r="C10" s="158" t="s">
        <v>703</v>
      </c>
      <c r="D10" s="100" t="s">
        <v>648</v>
      </c>
      <c r="E10" s="82">
        <f>E97+E184</f>
        <v>0</v>
      </c>
      <c r="F10" s="82">
        <f t="shared" ref="F10:Q10" si="0">F97+F184</f>
        <v>0</v>
      </c>
      <c r="G10" s="82">
        <f t="shared" si="0"/>
        <v>0</v>
      </c>
      <c r="H10" s="82">
        <f t="shared" si="0"/>
        <v>0</v>
      </c>
      <c r="I10" s="82">
        <f t="shared" si="0"/>
        <v>0</v>
      </c>
      <c r="J10" s="82">
        <f t="shared" si="0"/>
        <v>0</v>
      </c>
      <c r="K10" s="82">
        <f t="shared" si="0"/>
        <v>0</v>
      </c>
      <c r="L10" s="82">
        <f t="shared" si="0"/>
        <v>0</v>
      </c>
      <c r="M10" s="82">
        <f t="shared" si="0"/>
        <v>0</v>
      </c>
      <c r="N10" s="82">
        <f t="shared" si="0"/>
        <v>0</v>
      </c>
      <c r="O10" s="82">
        <f t="shared" si="0"/>
        <v>0</v>
      </c>
      <c r="P10" s="82">
        <f t="shared" si="0"/>
        <v>0</v>
      </c>
      <c r="Q10" s="82">
        <f t="shared" si="0"/>
        <v>0</v>
      </c>
    </row>
    <row r="11" spans="2:17" x14ac:dyDescent="0.25">
      <c r="C11" s="158" t="s">
        <v>703</v>
      </c>
      <c r="D11" s="100" t="s">
        <v>649</v>
      </c>
      <c r="E11" s="82">
        <f t="shared" ref="E11:Q11" si="1">E98+E185</f>
        <v>0</v>
      </c>
      <c r="F11" s="82">
        <f t="shared" si="1"/>
        <v>0</v>
      </c>
      <c r="G11" s="82">
        <f t="shared" si="1"/>
        <v>0</v>
      </c>
      <c r="H11" s="82">
        <f t="shared" si="1"/>
        <v>0</v>
      </c>
      <c r="I11" s="82">
        <f t="shared" si="1"/>
        <v>0</v>
      </c>
      <c r="J11" s="82">
        <f t="shared" si="1"/>
        <v>0</v>
      </c>
      <c r="K11" s="82">
        <f t="shared" si="1"/>
        <v>0</v>
      </c>
      <c r="L11" s="82">
        <f t="shared" si="1"/>
        <v>0</v>
      </c>
      <c r="M11" s="82">
        <f t="shared" si="1"/>
        <v>0</v>
      </c>
      <c r="N11" s="82">
        <f t="shared" si="1"/>
        <v>0</v>
      </c>
      <c r="O11" s="82">
        <f t="shared" si="1"/>
        <v>0</v>
      </c>
      <c r="P11" s="82">
        <f t="shared" si="1"/>
        <v>0</v>
      </c>
      <c r="Q11" s="82">
        <f t="shared" si="1"/>
        <v>0</v>
      </c>
    </row>
    <row r="12" spans="2:17" x14ac:dyDescent="0.25">
      <c r="C12" s="158" t="s">
        <v>703</v>
      </c>
      <c r="D12" s="100" t="s">
        <v>650</v>
      </c>
      <c r="E12" s="82">
        <f t="shared" ref="E12:Q12" si="2">E99+E186</f>
        <v>0</v>
      </c>
      <c r="F12" s="82">
        <f t="shared" si="2"/>
        <v>0</v>
      </c>
      <c r="G12" s="82">
        <f t="shared" si="2"/>
        <v>0</v>
      </c>
      <c r="H12" s="82">
        <f t="shared" si="2"/>
        <v>0</v>
      </c>
      <c r="I12" s="82">
        <f t="shared" si="2"/>
        <v>0</v>
      </c>
      <c r="J12" s="82">
        <f t="shared" si="2"/>
        <v>0</v>
      </c>
      <c r="K12" s="82">
        <f t="shared" si="2"/>
        <v>0</v>
      </c>
      <c r="L12" s="82">
        <f t="shared" si="2"/>
        <v>0</v>
      </c>
      <c r="M12" s="82">
        <f t="shared" si="2"/>
        <v>0</v>
      </c>
      <c r="N12" s="82">
        <f t="shared" si="2"/>
        <v>0</v>
      </c>
      <c r="O12" s="82">
        <f t="shared" si="2"/>
        <v>0</v>
      </c>
      <c r="P12" s="82">
        <f t="shared" si="2"/>
        <v>0</v>
      </c>
      <c r="Q12" s="82">
        <f t="shared" si="2"/>
        <v>0</v>
      </c>
    </row>
    <row r="13" spans="2:17" x14ac:dyDescent="0.25">
      <c r="C13" s="158" t="s">
        <v>703</v>
      </c>
      <c r="D13" s="100" t="s">
        <v>651</v>
      </c>
      <c r="E13" s="82">
        <f t="shared" ref="E13:Q13" si="3">E100+E187</f>
        <v>0</v>
      </c>
      <c r="F13" s="82">
        <f t="shared" si="3"/>
        <v>0</v>
      </c>
      <c r="G13" s="82">
        <f t="shared" si="3"/>
        <v>0</v>
      </c>
      <c r="H13" s="82">
        <f t="shared" si="3"/>
        <v>0</v>
      </c>
      <c r="I13" s="82">
        <f t="shared" si="3"/>
        <v>0</v>
      </c>
      <c r="J13" s="82">
        <f t="shared" si="3"/>
        <v>0</v>
      </c>
      <c r="K13" s="82">
        <f t="shared" si="3"/>
        <v>0</v>
      </c>
      <c r="L13" s="82">
        <f t="shared" si="3"/>
        <v>0</v>
      </c>
      <c r="M13" s="82">
        <f t="shared" si="3"/>
        <v>0</v>
      </c>
      <c r="N13" s="82">
        <f t="shared" si="3"/>
        <v>0</v>
      </c>
      <c r="O13" s="82">
        <f t="shared" si="3"/>
        <v>0</v>
      </c>
      <c r="P13" s="82">
        <f t="shared" si="3"/>
        <v>0</v>
      </c>
      <c r="Q13" s="82">
        <f t="shared" si="3"/>
        <v>0</v>
      </c>
    </row>
    <row r="14" spans="2:17" x14ac:dyDescent="0.25">
      <c r="C14" s="158" t="s">
        <v>703</v>
      </c>
      <c r="D14" s="100" t="s">
        <v>652</v>
      </c>
      <c r="E14" s="82">
        <f t="shared" ref="E14:Q14" si="4">E101+E188</f>
        <v>0</v>
      </c>
      <c r="F14" s="82">
        <f t="shared" si="4"/>
        <v>0</v>
      </c>
      <c r="G14" s="82">
        <f t="shared" si="4"/>
        <v>0</v>
      </c>
      <c r="H14" s="82">
        <f t="shared" si="4"/>
        <v>0</v>
      </c>
      <c r="I14" s="82">
        <f t="shared" si="4"/>
        <v>0</v>
      </c>
      <c r="J14" s="82">
        <f t="shared" si="4"/>
        <v>0</v>
      </c>
      <c r="K14" s="82">
        <f t="shared" si="4"/>
        <v>0</v>
      </c>
      <c r="L14" s="82">
        <f t="shared" si="4"/>
        <v>0</v>
      </c>
      <c r="M14" s="82">
        <f t="shared" si="4"/>
        <v>0</v>
      </c>
      <c r="N14" s="82">
        <f t="shared" si="4"/>
        <v>0</v>
      </c>
      <c r="O14" s="82">
        <f t="shared" si="4"/>
        <v>0</v>
      </c>
      <c r="P14" s="82">
        <f t="shared" si="4"/>
        <v>0</v>
      </c>
      <c r="Q14" s="82">
        <f t="shared" si="4"/>
        <v>0</v>
      </c>
    </row>
    <row r="15" spans="2:17" x14ac:dyDescent="0.25">
      <c r="C15" s="158" t="s">
        <v>703</v>
      </c>
      <c r="D15" s="100" t="s">
        <v>653</v>
      </c>
      <c r="E15" s="82">
        <f t="shared" ref="E15:Q15" si="5">E102+E189</f>
        <v>0</v>
      </c>
      <c r="F15" s="82">
        <f t="shared" si="5"/>
        <v>0</v>
      </c>
      <c r="G15" s="82">
        <f t="shared" si="5"/>
        <v>0</v>
      </c>
      <c r="H15" s="82">
        <f t="shared" si="5"/>
        <v>0</v>
      </c>
      <c r="I15" s="82">
        <f t="shared" si="5"/>
        <v>0</v>
      </c>
      <c r="J15" s="82">
        <f t="shared" si="5"/>
        <v>0</v>
      </c>
      <c r="K15" s="82">
        <f t="shared" si="5"/>
        <v>0</v>
      </c>
      <c r="L15" s="82">
        <f t="shared" si="5"/>
        <v>0</v>
      </c>
      <c r="M15" s="82">
        <f t="shared" si="5"/>
        <v>0</v>
      </c>
      <c r="N15" s="82">
        <f t="shared" si="5"/>
        <v>0</v>
      </c>
      <c r="O15" s="82">
        <f t="shared" si="5"/>
        <v>0</v>
      </c>
      <c r="P15" s="82">
        <f t="shared" si="5"/>
        <v>0</v>
      </c>
      <c r="Q15" s="82">
        <f t="shared" si="5"/>
        <v>0</v>
      </c>
    </row>
    <row r="16" spans="2:17" x14ac:dyDescent="0.25">
      <c r="C16" s="158" t="s">
        <v>703</v>
      </c>
      <c r="D16" s="100" t="s">
        <v>654</v>
      </c>
      <c r="E16" s="82">
        <f t="shared" ref="E16:Q16" si="6">E103+E190</f>
        <v>0</v>
      </c>
      <c r="F16" s="82">
        <f t="shared" si="6"/>
        <v>0</v>
      </c>
      <c r="G16" s="82">
        <f t="shared" si="6"/>
        <v>0</v>
      </c>
      <c r="H16" s="82">
        <f t="shared" si="6"/>
        <v>0</v>
      </c>
      <c r="I16" s="82">
        <f t="shared" si="6"/>
        <v>0</v>
      </c>
      <c r="J16" s="82">
        <f t="shared" si="6"/>
        <v>0</v>
      </c>
      <c r="K16" s="82">
        <f t="shared" si="6"/>
        <v>0</v>
      </c>
      <c r="L16" s="82">
        <f t="shared" si="6"/>
        <v>0</v>
      </c>
      <c r="M16" s="82">
        <f t="shared" si="6"/>
        <v>0</v>
      </c>
      <c r="N16" s="82">
        <f t="shared" si="6"/>
        <v>0</v>
      </c>
      <c r="O16" s="82">
        <f t="shared" si="6"/>
        <v>0</v>
      </c>
      <c r="P16" s="82">
        <f t="shared" si="6"/>
        <v>0</v>
      </c>
      <c r="Q16" s="82">
        <f t="shared" si="6"/>
        <v>0</v>
      </c>
    </row>
    <row r="17" spans="2:17" ht="14.25" customHeight="1" x14ac:dyDescent="0.25">
      <c r="B17" s="74"/>
      <c r="C17" s="158" t="s">
        <v>703</v>
      </c>
      <c r="D17" s="100" t="s">
        <v>655</v>
      </c>
      <c r="E17" s="82">
        <f t="shared" ref="E17:Q17" si="7">E104+E191</f>
        <v>0</v>
      </c>
      <c r="F17" s="82">
        <f t="shared" si="7"/>
        <v>0</v>
      </c>
      <c r="G17" s="82">
        <f t="shared" si="7"/>
        <v>0</v>
      </c>
      <c r="H17" s="82">
        <f t="shared" si="7"/>
        <v>0</v>
      </c>
      <c r="I17" s="82">
        <f t="shared" si="7"/>
        <v>0</v>
      </c>
      <c r="J17" s="82">
        <f t="shared" si="7"/>
        <v>0</v>
      </c>
      <c r="K17" s="82">
        <f t="shared" si="7"/>
        <v>0</v>
      </c>
      <c r="L17" s="82">
        <f t="shared" si="7"/>
        <v>0</v>
      </c>
      <c r="M17" s="82">
        <f t="shared" si="7"/>
        <v>0</v>
      </c>
      <c r="N17" s="82">
        <f t="shared" si="7"/>
        <v>0</v>
      </c>
      <c r="O17" s="82">
        <f t="shared" si="7"/>
        <v>0</v>
      </c>
      <c r="P17" s="82">
        <f t="shared" si="7"/>
        <v>0</v>
      </c>
      <c r="Q17" s="82">
        <f t="shared" si="7"/>
        <v>0</v>
      </c>
    </row>
    <row r="18" spans="2:17" x14ac:dyDescent="0.25">
      <c r="C18" s="158" t="s">
        <v>703</v>
      </c>
      <c r="D18" s="20" t="s">
        <v>656</v>
      </c>
      <c r="E18" s="82">
        <f t="shared" ref="E18:Q18" si="8">E105+E192</f>
        <v>0</v>
      </c>
      <c r="F18" s="82">
        <f t="shared" si="8"/>
        <v>0</v>
      </c>
      <c r="G18" s="82">
        <f t="shared" si="8"/>
        <v>0</v>
      </c>
      <c r="H18" s="82">
        <f t="shared" si="8"/>
        <v>0</v>
      </c>
      <c r="I18" s="82">
        <f t="shared" si="8"/>
        <v>0</v>
      </c>
      <c r="J18" s="82">
        <f t="shared" si="8"/>
        <v>0</v>
      </c>
      <c r="K18" s="82">
        <f t="shared" si="8"/>
        <v>0</v>
      </c>
      <c r="L18" s="82">
        <f t="shared" si="8"/>
        <v>0</v>
      </c>
      <c r="M18" s="82">
        <f t="shared" si="8"/>
        <v>0</v>
      </c>
      <c r="N18" s="82">
        <f t="shared" si="8"/>
        <v>0</v>
      </c>
      <c r="O18" s="82">
        <f t="shared" si="8"/>
        <v>0</v>
      </c>
      <c r="P18" s="82">
        <f t="shared" si="8"/>
        <v>0</v>
      </c>
      <c r="Q18" s="82">
        <f t="shared" si="8"/>
        <v>0</v>
      </c>
    </row>
    <row r="19" spans="2:17" x14ac:dyDescent="0.25">
      <c r="C19" s="449" t="s">
        <v>225</v>
      </c>
      <c r="D19" s="450"/>
      <c r="E19" s="140">
        <f>SUM(E10:E18)</f>
        <v>0</v>
      </c>
      <c r="F19" s="140">
        <f t="shared" ref="F19:P19" si="9">SUM(F10:F18)</f>
        <v>0</v>
      </c>
      <c r="G19" s="140">
        <f t="shared" si="9"/>
        <v>0</v>
      </c>
      <c r="H19" s="140">
        <f t="shared" si="9"/>
        <v>0</v>
      </c>
      <c r="I19" s="140">
        <f t="shared" si="9"/>
        <v>0</v>
      </c>
      <c r="J19" s="140">
        <f t="shared" si="9"/>
        <v>0</v>
      </c>
      <c r="K19" s="140">
        <f t="shared" si="9"/>
        <v>0</v>
      </c>
      <c r="L19" s="140">
        <f t="shared" si="9"/>
        <v>0</v>
      </c>
      <c r="M19" s="140">
        <f t="shared" si="9"/>
        <v>0</v>
      </c>
      <c r="N19" s="140">
        <f t="shared" si="9"/>
        <v>0</v>
      </c>
      <c r="O19" s="140">
        <f t="shared" si="9"/>
        <v>0</v>
      </c>
      <c r="P19" s="140">
        <f t="shared" si="9"/>
        <v>0</v>
      </c>
      <c r="Q19" s="123">
        <f>Q106+Q193</f>
        <v>0</v>
      </c>
    </row>
    <row r="20" spans="2:17" x14ac:dyDescent="0.25">
      <c r="C20" s="428" t="s">
        <v>351</v>
      </c>
      <c r="D20" s="429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</row>
    <row r="21" spans="2:17" x14ac:dyDescent="0.25">
      <c r="C21" s="158" t="s">
        <v>703</v>
      </c>
      <c r="D21" s="100" t="s">
        <v>657</v>
      </c>
      <c r="E21" s="82">
        <f t="shared" ref="E21:Q21" si="10">E108+E195</f>
        <v>0</v>
      </c>
      <c r="F21" s="82">
        <f t="shared" si="10"/>
        <v>0</v>
      </c>
      <c r="G21" s="82">
        <f t="shared" si="10"/>
        <v>0</v>
      </c>
      <c r="H21" s="82">
        <f t="shared" si="10"/>
        <v>0</v>
      </c>
      <c r="I21" s="82">
        <f t="shared" si="10"/>
        <v>0</v>
      </c>
      <c r="J21" s="82">
        <f t="shared" si="10"/>
        <v>0</v>
      </c>
      <c r="K21" s="82">
        <f t="shared" si="10"/>
        <v>0</v>
      </c>
      <c r="L21" s="82">
        <f t="shared" si="10"/>
        <v>0</v>
      </c>
      <c r="M21" s="82">
        <f t="shared" si="10"/>
        <v>0</v>
      </c>
      <c r="N21" s="82">
        <f t="shared" si="10"/>
        <v>0</v>
      </c>
      <c r="O21" s="82">
        <f t="shared" si="10"/>
        <v>0</v>
      </c>
      <c r="P21" s="82">
        <f t="shared" si="10"/>
        <v>0</v>
      </c>
      <c r="Q21" s="82">
        <f t="shared" si="10"/>
        <v>0</v>
      </c>
    </row>
    <row r="22" spans="2:17" x14ac:dyDescent="0.25">
      <c r="C22" s="158" t="s">
        <v>703</v>
      </c>
      <c r="D22" s="100" t="s">
        <v>658</v>
      </c>
      <c r="E22" s="82">
        <f t="shared" ref="E22:Q22" si="11">E109+E196</f>
        <v>0</v>
      </c>
      <c r="F22" s="82">
        <f t="shared" si="11"/>
        <v>0</v>
      </c>
      <c r="G22" s="82">
        <f t="shared" si="11"/>
        <v>0</v>
      </c>
      <c r="H22" s="82">
        <f t="shared" si="11"/>
        <v>0</v>
      </c>
      <c r="I22" s="82">
        <f t="shared" si="11"/>
        <v>0</v>
      </c>
      <c r="J22" s="82">
        <f t="shared" si="11"/>
        <v>0</v>
      </c>
      <c r="K22" s="82">
        <f t="shared" si="11"/>
        <v>0</v>
      </c>
      <c r="L22" s="82">
        <f t="shared" si="11"/>
        <v>0</v>
      </c>
      <c r="M22" s="82">
        <f t="shared" si="11"/>
        <v>0</v>
      </c>
      <c r="N22" s="82">
        <f t="shared" si="11"/>
        <v>0</v>
      </c>
      <c r="O22" s="82">
        <f t="shared" si="11"/>
        <v>0</v>
      </c>
      <c r="P22" s="82">
        <f t="shared" si="11"/>
        <v>0</v>
      </c>
      <c r="Q22" s="82">
        <f t="shared" si="11"/>
        <v>0</v>
      </c>
    </row>
    <row r="23" spans="2:17" x14ac:dyDescent="0.25">
      <c r="C23" s="158" t="s">
        <v>703</v>
      </c>
      <c r="D23" s="100" t="s">
        <v>659</v>
      </c>
      <c r="E23" s="82">
        <f t="shared" ref="E23:Q23" si="12">E110+E197</f>
        <v>0</v>
      </c>
      <c r="F23" s="82">
        <f t="shared" si="12"/>
        <v>0</v>
      </c>
      <c r="G23" s="82">
        <f t="shared" si="12"/>
        <v>0</v>
      </c>
      <c r="H23" s="82">
        <f t="shared" si="12"/>
        <v>0</v>
      </c>
      <c r="I23" s="82">
        <f t="shared" si="12"/>
        <v>0</v>
      </c>
      <c r="J23" s="82">
        <f t="shared" si="12"/>
        <v>0</v>
      </c>
      <c r="K23" s="82">
        <f t="shared" si="12"/>
        <v>0</v>
      </c>
      <c r="L23" s="82">
        <f t="shared" si="12"/>
        <v>0</v>
      </c>
      <c r="M23" s="82">
        <f t="shared" si="12"/>
        <v>0</v>
      </c>
      <c r="N23" s="82">
        <f t="shared" si="12"/>
        <v>0</v>
      </c>
      <c r="O23" s="82">
        <f t="shared" si="12"/>
        <v>0</v>
      </c>
      <c r="P23" s="82">
        <f t="shared" si="12"/>
        <v>0</v>
      </c>
      <c r="Q23" s="82">
        <f t="shared" si="12"/>
        <v>0</v>
      </c>
    </row>
    <row r="24" spans="2:17" x14ac:dyDescent="0.25">
      <c r="C24" s="158" t="s">
        <v>703</v>
      </c>
      <c r="D24" s="100" t="s">
        <v>660</v>
      </c>
      <c r="E24" s="82">
        <f t="shared" ref="E24:Q24" si="13">E111+E198</f>
        <v>0</v>
      </c>
      <c r="F24" s="82">
        <f t="shared" si="13"/>
        <v>0</v>
      </c>
      <c r="G24" s="82">
        <f t="shared" si="13"/>
        <v>0</v>
      </c>
      <c r="H24" s="82">
        <f t="shared" si="13"/>
        <v>0</v>
      </c>
      <c r="I24" s="82">
        <f t="shared" si="13"/>
        <v>0</v>
      </c>
      <c r="J24" s="82">
        <f t="shared" si="13"/>
        <v>0</v>
      </c>
      <c r="K24" s="82">
        <f t="shared" si="13"/>
        <v>0</v>
      </c>
      <c r="L24" s="82">
        <f t="shared" si="13"/>
        <v>0</v>
      </c>
      <c r="M24" s="82">
        <f t="shared" si="13"/>
        <v>0</v>
      </c>
      <c r="N24" s="82">
        <f t="shared" si="13"/>
        <v>0</v>
      </c>
      <c r="O24" s="82">
        <f t="shared" si="13"/>
        <v>0</v>
      </c>
      <c r="P24" s="82">
        <f t="shared" si="13"/>
        <v>0</v>
      </c>
      <c r="Q24" s="82">
        <f t="shared" si="13"/>
        <v>0</v>
      </c>
    </row>
    <row r="25" spans="2:17" x14ac:dyDescent="0.25">
      <c r="C25" s="158" t="s">
        <v>703</v>
      </c>
      <c r="D25" s="100" t="s">
        <v>661</v>
      </c>
      <c r="E25" s="82">
        <f t="shared" ref="E25:Q25" si="14">E112+E199</f>
        <v>0</v>
      </c>
      <c r="F25" s="82">
        <f t="shared" si="14"/>
        <v>0</v>
      </c>
      <c r="G25" s="82">
        <f t="shared" si="14"/>
        <v>0</v>
      </c>
      <c r="H25" s="82">
        <f t="shared" si="14"/>
        <v>0</v>
      </c>
      <c r="I25" s="82">
        <f t="shared" si="14"/>
        <v>0</v>
      </c>
      <c r="J25" s="82">
        <f t="shared" si="14"/>
        <v>0</v>
      </c>
      <c r="K25" s="82">
        <f t="shared" si="14"/>
        <v>0</v>
      </c>
      <c r="L25" s="82">
        <f t="shared" si="14"/>
        <v>0</v>
      </c>
      <c r="M25" s="82">
        <f t="shared" si="14"/>
        <v>0</v>
      </c>
      <c r="N25" s="82">
        <f t="shared" si="14"/>
        <v>0</v>
      </c>
      <c r="O25" s="82">
        <f t="shared" si="14"/>
        <v>0</v>
      </c>
      <c r="P25" s="82">
        <f t="shared" si="14"/>
        <v>0</v>
      </c>
      <c r="Q25" s="82">
        <f t="shared" si="14"/>
        <v>0</v>
      </c>
    </row>
    <row r="26" spans="2:17" x14ac:dyDescent="0.25">
      <c r="C26" s="158" t="s">
        <v>703</v>
      </c>
      <c r="D26" s="20" t="s">
        <v>662</v>
      </c>
      <c r="E26" s="82">
        <f t="shared" ref="E26:Q26" si="15">E113+E200</f>
        <v>0</v>
      </c>
      <c r="F26" s="82">
        <f t="shared" si="15"/>
        <v>0</v>
      </c>
      <c r="G26" s="82">
        <f t="shared" si="15"/>
        <v>0</v>
      </c>
      <c r="H26" s="82">
        <f t="shared" si="15"/>
        <v>0</v>
      </c>
      <c r="I26" s="82">
        <f t="shared" si="15"/>
        <v>0</v>
      </c>
      <c r="J26" s="82">
        <f t="shared" si="15"/>
        <v>0</v>
      </c>
      <c r="K26" s="82">
        <f t="shared" si="15"/>
        <v>0</v>
      </c>
      <c r="L26" s="82">
        <f t="shared" si="15"/>
        <v>0</v>
      </c>
      <c r="M26" s="82">
        <f t="shared" si="15"/>
        <v>0</v>
      </c>
      <c r="N26" s="82">
        <f t="shared" si="15"/>
        <v>0</v>
      </c>
      <c r="O26" s="82">
        <f t="shared" si="15"/>
        <v>0</v>
      </c>
      <c r="P26" s="82">
        <f t="shared" si="15"/>
        <v>0</v>
      </c>
      <c r="Q26" s="82">
        <f t="shared" si="15"/>
        <v>0</v>
      </c>
    </row>
    <row r="27" spans="2:17" x14ac:dyDescent="0.25">
      <c r="C27" s="158" t="s">
        <v>703</v>
      </c>
      <c r="D27" s="20" t="s">
        <v>663</v>
      </c>
      <c r="E27" s="82">
        <f t="shared" ref="E27:Q27" si="16">E114+E201</f>
        <v>0</v>
      </c>
      <c r="F27" s="82">
        <f t="shared" si="16"/>
        <v>0</v>
      </c>
      <c r="G27" s="82">
        <f t="shared" si="16"/>
        <v>0</v>
      </c>
      <c r="H27" s="82">
        <f t="shared" si="16"/>
        <v>0</v>
      </c>
      <c r="I27" s="82">
        <f t="shared" si="16"/>
        <v>0</v>
      </c>
      <c r="J27" s="82">
        <f t="shared" si="16"/>
        <v>0</v>
      </c>
      <c r="K27" s="82">
        <f t="shared" si="16"/>
        <v>0</v>
      </c>
      <c r="L27" s="82">
        <f t="shared" si="16"/>
        <v>0</v>
      </c>
      <c r="M27" s="82">
        <f t="shared" si="16"/>
        <v>0</v>
      </c>
      <c r="N27" s="82">
        <f t="shared" si="16"/>
        <v>0</v>
      </c>
      <c r="O27" s="82">
        <f t="shared" si="16"/>
        <v>0</v>
      </c>
      <c r="P27" s="82">
        <f t="shared" si="16"/>
        <v>0</v>
      </c>
      <c r="Q27" s="82">
        <f t="shared" si="16"/>
        <v>0</v>
      </c>
    </row>
    <row r="28" spans="2:17" x14ac:dyDescent="0.25">
      <c r="C28" s="449" t="s">
        <v>225</v>
      </c>
      <c r="D28" s="450"/>
      <c r="E28" s="140">
        <f>SUM(E21:E27)</f>
        <v>0</v>
      </c>
      <c r="F28" s="140">
        <f t="shared" ref="F28:P28" si="17">SUM(F21:F27)</f>
        <v>0</v>
      </c>
      <c r="G28" s="140">
        <f t="shared" si="17"/>
        <v>0</v>
      </c>
      <c r="H28" s="140">
        <f t="shared" si="17"/>
        <v>0</v>
      </c>
      <c r="I28" s="140">
        <f t="shared" si="17"/>
        <v>0</v>
      </c>
      <c r="J28" s="140">
        <f t="shared" si="17"/>
        <v>0</v>
      </c>
      <c r="K28" s="140">
        <f t="shared" si="17"/>
        <v>0</v>
      </c>
      <c r="L28" s="140">
        <f t="shared" si="17"/>
        <v>0</v>
      </c>
      <c r="M28" s="140">
        <f t="shared" si="17"/>
        <v>0</v>
      </c>
      <c r="N28" s="140">
        <f t="shared" si="17"/>
        <v>0</v>
      </c>
      <c r="O28" s="140">
        <f t="shared" si="17"/>
        <v>0</v>
      </c>
      <c r="P28" s="140">
        <f t="shared" si="17"/>
        <v>0</v>
      </c>
      <c r="Q28" s="123">
        <f>Q115+Q202</f>
        <v>0</v>
      </c>
    </row>
    <row r="29" spans="2:17" x14ac:dyDescent="0.25">
      <c r="C29" s="449" t="s">
        <v>349</v>
      </c>
      <c r="D29" s="450"/>
      <c r="E29" s="140">
        <f>E28+E19</f>
        <v>0</v>
      </c>
      <c r="F29" s="140">
        <f t="shared" ref="F29:P29" si="18">F28+F19</f>
        <v>0</v>
      </c>
      <c r="G29" s="140">
        <f t="shared" si="18"/>
        <v>0</v>
      </c>
      <c r="H29" s="140">
        <f t="shared" si="18"/>
        <v>0</v>
      </c>
      <c r="I29" s="140">
        <f t="shared" si="18"/>
        <v>0</v>
      </c>
      <c r="J29" s="140">
        <f t="shared" si="18"/>
        <v>0</v>
      </c>
      <c r="K29" s="140">
        <f t="shared" si="18"/>
        <v>0</v>
      </c>
      <c r="L29" s="140">
        <f t="shared" si="18"/>
        <v>0</v>
      </c>
      <c r="M29" s="140">
        <f t="shared" si="18"/>
        <v>0</v>
      </c>
      <c r="N29" s="140">
        <f t="shared" si="18"/>
        <v>0</v>
      </c>
      <c r="O29" s="140">
        <f t="shared" si="18"/>
        <v>0</v>
      </c>
      <c r="P29" s="140">
        <f t="shared" si="18"/>
        <v>0</v>
      </c>
      <c r="Q29" s="123">
        <f>Q116+Q203</f>
        <v>0</v>
      </c>
    </row>
    <row r="30" spans="2:17" x14ac:dyDescent="0.25">
      <c r="C30" s="446" t="s">
        <v>352</v>
      </c>
      <c r="D30" s="447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</row>
    <row r="31" spans="2:17" x14ac:dyDescent="0.25">
      <c r="C31" s="428" t="s">
        <v>350</v>
      </c>
      <c r="D31" s="429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</row>
    <row r="32" spans="2:17" x14ac:dyDescent="0.25">
      <c r="C32" s="158" t="s">
        <v>704</v>
      </c>
      <c r="D32" s="100" t="s">
        <v>664</v>
      </c>
      <c r="E32" s="82">
        <f t="shared" ref="E32:Q32" si="19">E119+E206</f>
        <v>0</v>
      </c>
      <c r="F32" s="82">
        <f t="shared" si="19"/>
        <v>0</v>
      </c>
      <c r="G32" s="82">
        <f t="shared" si="19"/>
        <v>0</v>
      </c>
      <c r="H32" s="82">
        <f t="shared" si="19"/>
        <v>0</v>
      </c>
      <c r="I32" s="82">
        <f t="shared" si="19"/>
        <v>0</v>
      </c>
      <c r="J32" s="82">
        <f t="shared" si="19"/>
        <v>0</v>
      </c>
      <c r="K32" s="82">
        <f t="shared" si="19"/>
        <v>0</v>
      </c>
      <c r="L32" s="82">
        <f t="shared" si="19"/>
        <v>0</v>
      </c>
      <c r="M32" s="82">
        <f t="shared" si="19"/>
        <v>0</v>
      </c>
      <c r="N32" s="82">
        <f t="shared" si="19"/>
        <v>0</v>
      </c>
      <c r="O32" s="82">
        <f t="shared" si="19"/>
        <v>0</v>
      </c>
      <c r="P32" s="82">
        <f t="shared" si="19"/>
        <v>0</v>
      </c>
      <c r="Q32" s="82">
        <f t="shared" si="19"/>
        <v>0</v>
      </c>
    </row>
    <row r="33" spans="3:17" x14ac:dyDescent="0.25">
      <c r="C33" s="158" t="s">
        <v>704</v>
      </c>
      <c r="D33" s="100" t="s">
        <v>665</v>
      </c>
      <c r="E33" s="82">
        <f t="shared" ref="E33:Q33" si="20">E120+E207</f>
        <v>0</v>
      </c>
      <c r="F33" s="82">
        <f t="shared" si="20"/>
        <v>0</v>
      </c>
      <c r="G33" s="82">
        <f t="shared" si="20"/>
        <v>0</v>
      </c>
      <c r="H33" s="82">
        <f t="shared" si="20"/>
        <v>0</v>
      </c>
      <c r="I33" s="82">
        <f t="shared" si="20"/>
        <v>0</v>
      </c>
      <c r="J33" s="82">
        <f t="shared" si="20"/>
        <v>0</v>
      </c>
      <c r="K33" s="82">
        <f t="shared" si="20"/>
        <v>0</v>
      </c>
      <c r="L33" s="82">
        <f t="shared" si="20"/>
        <v>0</v>
      </c>
      <c r="M33" s="82">
        <f t="shared" si="20"/>
        <v>0</v>
      </c>
      <c r="N33" s="82">
        <f t="shared" si="20"/>
        <v>0</v>
      </c>
      <c r="O33" s="82">
        <f t="shared" si="20"/>
        <v>0</v>
      </c>
      <c r="P33" s="82">
        <f t="shared" si="20"/>
        <v>0</v>
      </c>
      <c r="Q33" s="82">
        <f t="shared" si="20"/>
        <v>0</v>
      </c>
    </row>
    <row r="34" spans="3:17" x14ac:dyDescent="0.25">
      <c r="C34" s="158" t="s">
        <v>704</v>
      </c>
      <c r="D34" s="100" t="s">
        <v>666</v>
      </c>
      <c r="E34" s="82">
        <f t="shared" ref="E34:Q34" si="21">E121+E208</f>
        <v>0</v>
      </c>
      <c r="F34" s="82">
        <f t="shared" si="21"/>
        <v>0</v>
      </c>
      <c r="G34" s="82">
        <f t="shared" si="21"/>
        <v>0</v>
      </c>
      <c r="H34" s="82">
        <f t="shared" si="21"/>
        <v>0</v>
      </c>
      <c r="I34" s="82">
        <f t="shared" si="21"/>
        <v>0</v>
      </c>
      <c r="J34" s="82">
        <f t="shared" si="21"/>
        <v>0</v>
      </c>
      <c r="K34" s="82">
        <f t="shared" si="21"/>
        <v>0</v>
      </c>
      <c r="L34" s="82">
        <f t="shared" si="21"/>
        <v>0</v>
      </c>
      <c r="M34" s="82">
        <f t="shared" si="21"/>
        <v>0</v>
      </c>
      <c r="N34" s="82">
        <f t="shared" si="21"/>
        <v>0</v>
      </c>
      <c r="O34" s="82">
        <f t="shared" si="21"/>
        <v>0</v>
      </c>
      <c r="P34" s="82">
        <f t="shared" si="21"/>
        <v>0</v>
      </c>
      <c r="Q34" s="82">
        <f t="shared" si="21"/>
        <v>0</v>
      </c>
    </row>
    <row r="35" spans="3:17" x14ac:dyDescent="0.25">
      <c r="C35" s="158" t="s">
        <v>704</v>
      </c>
      <c r="D35" s="100" t="s">
        <v>667</v>
      </c>
      <c r="E35" s="82">
        <f t="shared" ref="E35:Q35" si="22">E122+E209</f>
        <v>0</v>
      </c>
      <c r="F35" s="82">
        <f t="shared" si="22"/>
        <v>0</v>
      </c>
      <c r="G35" s="82">
        <f t="shared" si="22"/>
        <v>0</v>
      </c>
      <c r="H35" s="82">
        <f t="shared" si="22"/>
        <v>0</v>
      </c>
      <c r="I35" s="82">
        <f t="shared" si="22"/>
        <v>0</v>
      </c>
      <c r="J35" s="82">
        <f t="shared" si="22"/>
        <v>0</v>
      </c>
      <c r="K35" s="82">
        <f t="shared" si="22"/>
        <v>0</v>
      </c>
      <c r="L35" s="82">
        <f t="shared" si="22"/>
        <v>0</v>
      </c>
      <c r="M35" s="82">
        <f t="shared" si="22"/>
        <v>0</v>
      </c>
      <c r="N35" s="82">
        <f t="shared" si="22"/>
        <v>0</v>
      </c>
      <c r="O35" s="82">
        <f t="shared" si="22"/>
        <v>0</v>
      </c>
      <c r="P35" s="82">
        <f t="shared" si="22"/>
        <v>0</v>
      </c>
      <c r="Q35" s="82">
        <f t="shared" si="22"/>
        <v>0</v>
      </c>
    </row>
    <row r="36" spans="3:17" x14ac:dyDescent="0.25">
      <c r="C36" s="158" t="s">
        <v>704</v>
      </c>
      <c r="D36" s="100" t="s">
        <v>668</v>
      </c>
      <c r="E36" s="82">
        <f t="shared" ref="E36:Q36" si="23">E123+E210</f>
        <v>0</v>
      </c>
      <c r="F36" s="82">
        <f t="shared" si="23"/>
        <v>0</v>
      </c>
      <c r="G36" s="82">
        <f t="shared" si="23"/>
        <v>0</v>
      </c>
      <c r="H36" s="82">
        <f t="shared" si="23"/>
        <v>0</v>
      </c>
      <c r="I36" s="82">
        <f t="shared" si="23"/>
        <v>0</v>
      </c>
      <c r="J36" s="82">
        <f t="shared" si="23"/>
        <v>0</v>
      </c>
      <c r="K36" s="82">
        <f t="shared" si="23"/>
        <v>0</v>
      </c>
      <c r="L36" s="82">
        <f t="shared" si="23"/>
        <v>0</v>
      </c>
      <c r="M36" s="82">
        <f t="shared" si="23"/>
        <v>0</v>
      </c>
      <c r="N36" s="82">
        <f t="shared" si="23"/>
        <v>0</v>
      </c>
      <c r="O36" s="82">
        <f t="shared" si="23"/>
        <v>0</v>
      </c>
      <c r="P36" s="82">
        <f t="shared" si="23"/>
        <v>0</v>
      </c>
      <c r="Q36" s="82">
        <f t="shared" si="23"/>
        <v>0</v>
      </c>
    </row>
    <row r="37" spans="3:17" x14ac:dyDescent="0.25">
      <c r="C37" s="158" t="s">
        <v>704</v>
      </c>
      <c r="D37" s="100" t="s">
        <v>669</v>
      </c>
      <c r="E37" s="82">
        <f t="shared" ref="E37:Q37" si="24">E124+E211</f>
        <v>0</v>
      </c>
      <c r="F37" s="82">
        <f t="shared" si="24"/>
        <v>0</v>
      </c>
      <c r="G37" s="82">
        <f t="shared" si="24"/>
        <v>0</v>
      </c>
      <c r="H37" s="82">
        <f t="shared" si="24"/>
        <v>0</v>
      </c>
      <c r="I37" s="82">
        <f t="shared" si="24"/>
        <v>0</v>
      </c>
      <c r="J37" s="82">
        <f t="shared" si="24"/>
        <v>0</v>
      </c>
      <c r="K37" s="82">
        <f t="shared" si="24"/>
        <v>0</v>
      </c>
      <c r="L37" s="82">
        <f t="shared" si="24"/>
        <v>0</v>
      </c>
      <c r="M37" s="82">
        <f t="shared" si="24"/>
        <v>0</v>
      </c>
      <c r="N37" s="82">
        <f t="shared" si="24"/>
        <v>0</v>
      </c>
      <c r="O37" s="82">
        <f t="shared" si="24"/>
        <v>0</v>
      </c>
      <c r="P37" s="82">
        <f t="shared" si="24"/>
        <v>0</v>
      </c>
      <c r="Q37" s="82">
        <f t="shared" si="24"/>
        <v>0</v>
      </c>
    </row>
    <row r="38" spans="3:17" x14ac:dyDescent="0.25">
      <c r="C38" s="158" t="s">
        <v>705</v>
      </c>
      <c r="D38" s="100" t="s">
        <v>670</v>
      </c>
      <c r="E38" s="82">
        <f t="shared" ref="E38:Q38" si="25">E125+E212</f>
        <v>0</v>
      </c>
      <c r="F38" s="82">
        <f t="shared" si="25"/>
        <v>0</v>
      </c>
      <c r="G38" s="82">
        <f t="shared" si="25"/>
        <v>0</v>
      </c>
      <c r="H38" s="82">
        <f t="shared" si="25"/>
        <v>0</v>
      </c>
      <c r="I38" s="82">
        <f t="shared" si="25"/>
        <v>0</v>
      </c>
      <c r="J38" s="82">
        <f t="shared" si="25"/>
        <v>0</v>
      </c>
      <c r="K38" s="82">
        <f t="shared" si="25"/>
        <v>0</v>
      </c>
      <c r="L38" s="82">
        <f t="shared" si="25"/>
        <v>0</v>
      </c>
      <c r="M38" s="82">
        <f t="shared" si="25"/>
        <v>0</v>
      </c>
      <c r="N38" s="82">
        <f t="shared" si="25"/>
        <v>0</v>
      </c>
      <c r="O38" s="82">
        <f t="shared" si="25"/>
        <v>0</v>
      </c>
      <c r="P38" s="82">
        <f t="shared" si="25"/>
        <v>0</v>
      </c>
      <c r="Q38" s="82">
        <f t="shared" si="25"/>
        <v>0</v>
      </c>
    </row>
    <row r="39" spans="3:17" x14ac:dyDescent="0.25">
      <c r="C39" s="158" t="s">
        <v>705</v>
      </c>
      <c r="D39" s="100" t="s">
        <v>671</v>
      </c>
      <c r="E39" s="82">
        <f t="shared" ref="E39:Q39" si="26">E126+E213</f>
        <v>0</v>
      </c>
      <c r="F39" s="82">
        <f t="shared" si="26"/>
        <v>0</v>
      </c>
      <c r="G39" s="82">
        <f t="shared" si="26"/>
        <v>0</v>
      </c>
      <c r="H39" s="82">
        <f t="shared" si="26"/>
        <v>0</v>
      </c>
      <c r="I39" s="82">
        <f t="shared" si="26"/>
        <v>0</v>
      </c>
      <c r="J39" s="82">
        <f t="shared" si="26"/>
        <v>0</v>
      </c>
      <c r="K39" s="82">
        <f t="shared" si="26"/>
        <v>0</v>
      </c>
      <c r="L39" s="82">
        <f t="shared" si="26"/>
        <v>0</v>
      </c>
      <c r="M39" s="82">
        <f t="shared" si="26"/>
        <v>0</v>
      </c>
      <c r="N39" s="82">
        <f t="shared" si="26"/>
        <v>0</v>
      </c>
      <c r="O39" s="82">
        <f t="shared" si="26"/>
        <v>0</v>
      </c>
      <c r="P39" s="82">
        <f t="shared" si="26"/>
        <v>0</v>
      </c>
      <c r="Q39" s="82">
        <f t="shared" si="26"/>
        <v>0</v>
      </c>
    </row>
    <row r="40" spans="3:17" x14ac:dyDescent="0.25">
      <c r="C40" s="158"/>
      <c r="D40" s="100" t="s">
        <v>672</v>
      </c>
      <c r="E40" s="82">
        <f t="shared" ref="E40:Q40" si="27">E127+E214</f>
        <v>0</v>
      </c>
      <c r="F40" s="82">
        <f t="shared" si="27"/>
        <v>0</v>
      </c>
      <c r="G40" s="82">
        <f t="shared" si="27"/>
        <v>0</v>
      </c>
      <c r="H40" s="82">
        <f t="shared" si="27"/>
        <v>0</v>
      </c>
      <c r="I40" s="82">
        <f t="shared" si="27"/>
        <v>0</v>
      </c>
      <c r="J40" s="82">
        <f t="shared" si="27"/>
        <v>0</v>
      </c>
      <c r="K40" s="82">
        <f t="shared" si="27"/>
        <v>0</v>
      </c>
      <c r="L40" s="82">
        <f t="shared" si="27"/>
        <v>0</v>
      </c>
      <c r="M40" s="82">
        <f t="shared" si="27"/>
        <v>0</v>
      </c>
      <c r="N40" s="82">
        <f t="shared" si="27"/>
        <v>0</v>
      </c>
      <c r="O40" s="82">
        <f t="shared" si="27"/>
        <v>0</v>
      </c>
      <c r="P40" s="82">
        <f t="shared" si="27"/>
        <v>0</v>
      </c>
      <c r="Q40" s="82">
        <f t="shared" si="27"/>
        <v>0</v>
      </c>
    </row>
    <row r="41" spans="3:17" x14ac:dyDescent="0.25">
      <c r="C41" s="158"/>
      <c r="D41" s="100" t="s">
        <v>673</v>
      </c>
      <c r="E41" s="82">
        <f t="shared" ref="E41:Q41" si="28">E128+E215</f>
        <v>0</v>
      </c>
      <c r="F41" s="82">
        <f t="shared" si="28"/>
        <v>0</v>
      </c>
      <c r="G41" s="82">
        <f t="shared" si="28"/>
        <v>0</v>
      </c>
      <c r="H41" s="82">
        <f t="shared" si="28"/>
        <v>0</v>
      </c>
      <c r="I41" s="82">
        <f t="shared" si="28"/>
        <v>0</v>
      </c>
      <c r="J41" s="82">
        <f t="shared" si="28"/>
        <v>0</v>
      </c>
      <c r="K41" s="82">
        <f t="shared" si="28"/>
        <v>0</v>
      </c>
      <c r="L41" s="82">
        <f t="shared" si="28"/>
        <v>0</v>
      </c>
      <c r="M41" s="82">
        <f t="shared" si="28"/>
        <v>0</v>
      </c>
      <c r="N41" s="82">
        <f t="shared" si="28"/>
        <v>0</v>
      </c>
      <c r="O41" s="82">
        <f t="shared" si="28"/>
        <v>0</v>
      </c>
      <c r="P41" s="82">
        <f t="shared" si="28"/>
        <v>0</v>
      </c>
      <c r="Q41" s="82">
        <f t="shared" si="28"/>
        <v>0</v>
      </c>
    </row>
    <row r="42" spans="3:17" x14ac:dyDescent="0.25">
      <c r="C42" s="158"/>
      <c r="D42" s="100" t="s">
        <v>674</v>
      </c>
      <c r="E42" s="82">
        <f t="shared" ref="E42:Q42" si="29">E129+E216</f>
        <v>0</v>
      </c>
      <c r="F42" s="82">
        <f t="shared" si="29"/>
        <v>0</v>
      </c>
      <c r="G42" s="82">
        <f t="shared" si="29"/>
        <v>0</v>
      </c>
      <c r="H42" s="82">
        <f t="shared" si="29"/>
        <v>0</v>
      </c>
      <c r="I42" s="82">
        <f t="shared" si="29"/>
        <v>0</v>
      </c>
      <c r="J42" s="82">
        <f t="shared" si="29"/>
        <v>0</v>
      </c>
      <c r="K42" s="82">
        <f t="shared" si="29"/>
        <v>0</v>
      </c>
      <c r="L42" s="82">
        <f t="shared" si="29"/>
        <v>0</v>
      </c>
      <c r="M42" s="82">
        <f t="shared" si="29"/>
        <v>0</v>
      </c>
      <c r="N42" s="82">
        <f t="shared" si="29"/>
        <v>0</v>
      </c>
      <c r="O42" s="82">
        <f t="shared" si="29"/>
        <v>0</v>
      </c>
      <c r="P42" s="82">
        <f t="shared" si="29"/>
        <v>0</v>
      </c>
      <c r="Q42" s="82">
        <f t="shared" si="29"/>
        <v>0</v>
      </c>
    </row>
    <row r="43" spans="3:17" x14ac:dyDescent="0.25">
      <c r="C43" s="158"/>
      <c r="D43" s="100" t="s">
        <v>675</v>
      </c>
      <c r="E43" s="82">
        <f t="shared" ref="E43:Q43" si="30">E130+E217</f>
        <v>0</v>
      </c>
      <c r="F43" s="82">
        <f t="shared" si="30"/>
        <v>0</v>
      </c>
      <c r="G43" s="82">
        <f t="shared" si="30"/>
        <v>0</v>
      </c>
      <c r="H43" s="82">
        <f t="shared" si="30"/>
        <v>0</v>
      </c>
      <c r="I43" s="82">
        <f t="shared" si="30"/>
        <v>0</v>
      </c>
      <c r="J43" s="82">
        <f t="shared" si="30"/>
        <v>0</v>
      </c>
      <c r="K43" s="82">
        <f t="shared" si="30"/>
        <v>0</v>
      </c>
      <c r="L43" s="82">
        <f t="shared" si="30"/>
        <v>0</v>
      </c>
      <c r="M43" s="82">
        <f t="shared" si="30"/>
        <v>0</v>
      </c>
      <c r="N43" s="82">
        <f t="shared" si="30"/>
        <v>0</v>
      </c>
      <c r="O43" s="82">
        <f t="shared" si="30"/>
        <v>0</v>
      </c>
      <c r="P43" s="82">
        <f t="shared" si="30"/>
        <v>0</v>
      </c>
      <c r="Q43" s="82">
        <f t="shared" si="30"/>
        <v>0</v>
      </c>
    </row>
    <row r="44" spans="3:17" x14ac:dyDescent="0.25">
      <c r="C44" s="158"/>
      <c r="D44" s="100" t="s">
        <v>676</v>
      </c>
      <c r="E44" s="82">
        <f t="shared" ref="E44:Q44" si="31">E131+E218</f>
        <v>0</v>
      </c>
      <c r="F44" s="82">
        <f t="shared" si="31"/>
        <v>0</v>
      </c>
      <c r="G44" s="82">
        <f t="shared" si="31"/>
        <v>0</v>
      </c>
      <c r="H44" s="82">
        <f t="shared" si="31"/>
        <v>0</v>
      </c>
      <c r="I44" s="82">
        <f t="shared" si="31"/>
        <v>0</v>
      </c>
      <c r="J44" s="82">
        <f t="shared" si="31"/>
        <v>0</v>
      </c>
      <c r="K44" s="82">
        <f t="shared" si="31"/>
        <v>0</v>
      </c>
      <c r="L44" s="82">
        <f t="shared" si="31"/>
        <v>0</v>
      </c>
      <c r="M44" s="82">
        <f t="shared" si="31"/>
        <v>0</v>
      </c>
      <c r="N44" s="82">
        <f t="shared" si="31"/>
        <v>0</v>
      </c>
      <c r="O44" s="82">
        <f t="shared" si="31"/>
        <v>0</v>
      </c>
      <c r="P44" s="82">
        <f t="shared" si="31"/>
        <v>0</v>
      </c>
      <c r="Q44" s="82">
        <f t="shared" si="31"/>
        <v>0</v>
      </c>
    </row>
    <row r="45" spans="3:17" x14ac:dyDescent="0.25">
      <c r="C45" s="158" t="s">
        <v>705</v>
      </c>
      <c r="D45" s="100" t="s">
        <v>677</v>
      </c>
      <c r="E45" s="82">
        <f t="shared" ref="E45:Q45" si="32">E132+E219</f>
        <v>0</v>
      </c>
      <c r="F45" s="82">
        <f t="shared" si="32"/>
        <v>0</v>
      </c>
      <c r="G45" s="82">
        <f t="shared" si="32"/>
        <v>0</v>
      </c>
      <c r="H45" s="82">
        <f t="shared" si="32"/>
        <v>0</v>
      </c>
      <c r="I45" s="82">
        <f t="shared" si="32"/>
        <v>0</v>
      </c>
      <c r="J45" s="82">
        <f t="shared" si="32"/>
        <v>0</v>
      </c>
      <c r="K45" s="82">
        <f t="shared" si="32"/>
        <v>0</v>
      </c>
      <c r="L45" s="82">
        <f t="shared" si="32"/>
        <v>0</v>
      </c>
      <c r="M45" s="82">
        <f t="shared" si="32"/>
        <v>0</v>
      </c>
      <c r="N45" s="82">
        <f t="shared" si="32"/>
        <v>0</v>
      </c>
      <c r="O45" s="82">
        <f t="shared" si="32"/>
        <v>0</v>
      </c>
      <c r="P45" s="82">
        <f t="shared" si="32"/>
        <v>0</v>
      </c>
      <c r="Q45" s="82">
        <f t="shared" si="32"/>
        <v>0</v>
      </c>
    </row>
    <row r="46" spans="3:17" x14ac:dyDescent="0.25">
      <c r="C46" s="449" t="s">
        <v>225</v>
      </c>
      <c r="D46" s="450"/>
      <c r="E46" s="140">
        <f>SUM(E32:E45)</f>
        <v>0</v>
      </c>
      <c r="F46" s="140">
        <f t="shared" ref="F46:P46" si="33">SUM(F32:F45)</f>
        <v>0</v>
      </c>
      <c r="G46" s="140">
        <f t="shared" si="33"/>
        <v>0</v>
      </c>
      <c r="H46" s="140">
        <f t="shared" si="33"/>
        <v>0</v>
      </c>
      <c r="I46" s="140">
        <f t="shared" si="33"/>
        <v>0</v>
      </c>
      <c r="J46" s="140">
        <f t="shared" si="33"/>
        <v>0</v>
      </c>
      <c r="K46" s="140">
        <f t="shared" si="33"/>
        <v>0</v>
      </c>
      <c r="L46" s="140">
        <f t="shared" si="33"/>
        <v>0</v>
      </c>
      <c r="M46" s="140">
        <f t="shared" si="33"/>
        <v>0</v>
      </c>
      <c r="N46" s="140">
        <f t="shared" si="33"/>
        <v>0</v>
      </c>
      <c r="O46" s="140">
        <f t="shared" si="33"/>
        <v>0</v>
      </c>
      <c r="P46" s="140">
        <f t="shared" si="33"/>
        <v>0</v>
      </c>
      <c r="Q46" s="123">
        <f>Q133+Q220</f>
        <v>0</v>
      </c>
    </row>
    <row r="47" spans="3:17" x14ac:dyDescent="0.25">
      <c r="C47" s="428" t="s">
        <v>354</v>
      </c>
      <c r="D47" s="429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</row>
    <row r="48" spans="3:17" x14ac:dyDescent="0.25">
      <c r="C48" s="158" t="s">
        <v>706</v>
      </c>
      <c r="D48" s="100" t="s">
        <v>678</v>
      </c>
      <c r="E48" s="82">
        <f t="shared" ref="E48:Q48" si="34">E135+E222</f>
        <v>0</v>
      </c>
      <c r="F48" s="82">
        <f t="shared" si="34"/>
        <v>0</v>
      </c>
      <c r="G48" s="82">
        <f t="shared" si="34"/>
        <v>0</v>
      </c>
      <c r="H48" s="82">
        <f t="shared" si="34"/>
        <v>0</v>
      </c>
      <c r="I48" s="82">
        <f t="shared" si="34"/>
        <v>0</v>
      </c>
      <c r="J48" s="82">
        <f t="shared" si="34"/>
        <v>0</v>
      </c>
      <c r="K48" s="82">
        <f t="shared" si="34"/>
        <v>0</v>
      </c>
      <c r="L48" s="82">
        <f t="shared" si="34"/>
        <v>0</v>
      </c>
      <c r="M48" s="82">
        <f t="shared" si="34"/>
        <v>0</v>
      </c>
      <c r="N48" s="82">
        <f t="shared" si="34"/>
        <v>0</v>
      </c>
      <c r="O48" s="82">
        <f t="shared" si="34"/>
        <v>0</v>
      </c>
      <c r="P48" s="82">
        <f t="shared" si="34"/>
        <v>0</v>
      </c>
      <c r="Q48" s="82">
        <f t="shared" si="34"/>
        <v>0</v>
      </c>
    </row>
    <row r="49" spans="3:17" x14ac:dyDescent="0.25">
      <c r="C49" s="158" t="s">
        <v>706</v>
      </c>
      <c r="D49" s="100" t="s">
        <v>679</v>
      </c>
      <c r="E49" s="82">
        <f t="shared" ref="E49:Q49" si="35">E136+E223</f>
        <v>0</v>
      </c>
      <c r="F49" s="82">
        <f t="shared" si="35"/>
        <v>0</v>
      </c>
      <c r="G49" s="82">
        <f t="shared" si="35"/>
        <v>0</v>
      </c>
      <c r="H49" s="82">
        <f t="shared" si="35"/>
        <v>0</v>
      </c>
      <c r="I49" s="82">
        <f t="shared" si="35"/>
        <v>0</v>
      </c>
      <c r="J49" s="82">
        <f t="shared" si="35"/>
        <v>0</v>
      </c>
      <c r="K49" s="82">
        <f t="shared" si="35"/>
        <v>0</v>
      </c>
      <c r="L49" s="82">
        <f t="shared" si="35"/>
        <v>0</v>
      </c>
      <c r="M49" s="82">
        <f t="shared" si="35"/>
        <v>0</v>
      </c>
      <c r="N49" s="82">
        <f t="shared" si="35"/>
        <v>0</v>
      </c>
      <c r="O49" s="82">
        <f t="shared" si="35"/>
        <v>0</v>
      </c>
      <c r="P49" s="82">
        <f t="shared" si="35"/>
        <v>0</v>
      </c>
      <c r="Q49" s="82">
        <f t="shared" si="35"/>
        <v>0</v>
      </c>
    </row>
    <row r="50" spans="3:17" x14ac:dyDescent="0.25">
      <c r="C50" s="158" t="s">
        <v>706</v>
      </c>
      <c r="D50" s="100" t="s">
        <v>680</v>
      </c>
      <c r="E50" s="82">
        <f t="shared" ref="E50:Q50" si="36">E137+E224</f>
        <v>0</v>
      </c>
      <c r="F50" s="82">
        <f t="shared" si="36"/>
        <v>0</v>
      </c>
      <c r="G50" s="82">
        <f t="shared" si="36"/>
        <v>0</v>
      </c>
      <c r="H50" s="82">
        <f t="shared" si="36"/>
        <v>0</v>
      </c>
      <c r="I50" s="82">
        <f t="shared" si="36"/>
        <v>0</v>
      </c>
      <c r="J50" s="82">
        <f t="shared" si="36"/>
        <v>0</v>
      </c>
      <c r="K50" s="82">
        <f t="shared" si="36"/>
        <v>0</v>
      </c>
      <c r="L50" s="82">
        <f t="shared" si="36"/>
        <v>0</v>
      </c>
      <c r="M50" s="82">
        <f t="shared" si="36"/>
        <v>0</v>
      </c>
      <c r="N50" s="82">
        <f t="shared" si="36"/>
        <v>0</v>
      </c>
      <c r="O50" s="82">
        <f t="shared" si="36"/>
        <v>0</v>
      </c>
      <c r="P50" s="82">
        <f t="shared" si="36"/>
        <v>0</v>
      </c>
      <c r="Q50" s="82">
        <f t="shared" si="36"/>
        <v>0</v>
      </c>
    </row>
    <row r="51" spans="3:17" x14ac:dyDescent="0.25">
      <c r="C51" s="158" t="s">
        <v>706</v>
      </c>
      <c r="D51" s="20" t="s">
        <v>681</v>
      </c>
      <c r="E51" s="82">
        <f t="shared" ref="E51:Q51" si="37">E138+E225</f>
        <v>0</v>
      </c>
      <c r="F51" s="82">
        <f t="shared" si="37"/>
        <v>0</v>
      </c>
      <c r="G51" s="82">
        <f t="shared" si="37"/>
        <v>0</v>
      </c>
      <c r="H51" s="82">
        <f t="shared" si="37"/>
        <v>0</v>
      </c>
      <c r="I51" s="82">
        <f t="shared" si="37"/>
        <v>0</v>
      </c>
      <c r="J51" s="82">
        <f t="shared" si="37"/>
        <v>0</v>
      </c>
      <c r="K51" s="82">
        <f t="shared" si="37"/>
        <v>0</v>
      </c>
      <c r="L51" s="82">
        <f t="shared" si="37"/>
        <v>0</v>
      </c>
      <c r="M51" s="82">
        <f t="shared" si="37"/>
        <v>0</v>
      </c>
      <c r="N51" s="82">
        <f t="shared" si="37"/>
        <v>0</v>
      </c>
      <c r="O51" s="82">
        <f t="shared" si="37"/>
        <v>0</v>
      </c>
      <c r="P51" s="82">
        <f t="shared" si="37"/>
        <v>0</v>
      </c>
      <c r="Q51" s="82">
        <f t="shared" si="37"/>
        <v>0</v>
      </c>
    </row>
    <row r="52" spans="3:17" x14ac:dyDescent="0.25">
      <c r="C52" s="158" t="s">
        <v>706</v>
      </c>
      <c r="D52" s="20" t="s">
        <v>682</v>
      </c>
      <c r="E52" s="82">
        <f t="shared" ref="E52:Q52" si="38">E139+E226</f>
        <v>0</v>
      </c>
      <c r="F52" s="82">
        <f t="shared" si="38"/>
        <v>0</v>
      </c>
      <c r="G52" s="82">
        <f t="shared" si="38"/>
        <v>0</v>
      </c>
      <c r="H52" s="82">
        <f t="shared" si="38"/>
        <v>0</v>
      </c>
      <c r="I52" s="82">
        <f t="shared" si="38"/>
        <v>0</v>
      </c>
      <c r="J52" s="82">
        <f t="shared" si="38"/>
        <v>0</v>
      </c>
      <c r="K52" s="82">
        <f t="shared" si="38"/>
        <v>0</v>
      </c>
      <c r="L52" s="82">
        <f t="shared" si="38"/>
        <v>0</v>
      </c>
      <c r="M52" s="82">
        <f t="shared" si="38"/>
        <v>0</v>
      </c>
      <c r="N52" s="82">
        <f t="shared" si="38"/>
        <v>0</v>
      </c>
      <c r="O52" s="82">
        <f t="shared" si="38"/>
        <v>0</v>
      </c>
      <c r="P52" s="82">
        <f t="shared" si="38"/>
        <v>0</v>
      </c>
      <c r="Q52" s="82">
        <f t="shared" si="38"/>
        <v>0</v>
      </c>
    </row>
    <row r="53" spans="3:17" x14ac:dyDescent="0.25">
      <c r="C53" s="449" t="s">
        <v>225</v>
      </c>
      <c r="D53" s="450"/>
      <c r="E53" s="140">
        <f>SUM(E48:E52)</f>
        <v>0</v>
      </c>
      <c r="F53" s="140">
        <f t="shared" ref="F53:P53" si="39">SUM(F48:F52)</f>
        <v>0</v>
      </c>
      <c r="G53" s="140">
        <f t="shared" si="39"/>
        <v>0</v>
      </c>
      <c r="H53" s="140">
        <f t="shared" si="39"/>
        <v>0</v>
      </c>
      <c r="I53" s="140">
        <f t="shared" si="39"/>
        <v>0</v>
      </c>
      <c r="J53" s="140">
        <f t="shared" si="39"/>
        <v>0</v>
      </c>
      <c r="K53" s="140">
        <f t="shared" si="39"/>
        <v>0</v>
      </c>
      <c r="L53" s="140">
        <f t="shared" si="39"/>
        <v>0</v>
      </c>
      <c r="M53" s="140">
        <f t="shared" si="39"/>
        <v>0</v>
      </c>
      <c r="N53" s="140">
        <f t="shared" si="39"/>
        <v>0</v>
      </c>
      <c r="O53" s="140">
        <f t="shared" si="39"/>
        <v>0</v>
      </c>
      <c r="P53" s="140">
        <f t="shared" si="39"/>
        <v>0</v>
      </c>
      <c r="Q53" s="123">
        <f>Q140+Q227</f>
        <v>0</v>
      </c>
    </row>
    <row r="54" spans="3:17" x14ac:dyDescent="0.25">
      <c r="C54" s="449" t="s">
        <v>353</v>
      </c>
      <c r="D54" s="450"/>
      <c r="E54" s="140">
        <f>E53+E46</f>
        <v>0</v>
      </c>
      <c r="F54" s="140">
        <f t="shared" ref="F54:P54" si="40">F53+F46</f>
        <v>0</v>
      </c>
      <c r="G54" s="140">
        <f t="shared" si="40"/>
        <v>0</v>
      </c>
      <c r="H54" s="140">
        <f t="shared" si="40"/>
        <v>0</v>
      </c>
      <c r="I54" s="140">
        <f t="shared" si="40"/>
        <v>0</v>
      </c>
      <c r="J54" s="140">
        <f t="shared" si="40"/>
        <v>0</v>
      </c>
      <c r="K54" s="140">
        <f t="shared" si="40"/>
        <v>0</v>
      </c>
      <c r="L54" s="140">
        <f t="shared" si="40"/>
        <v>0</v>
      </c>
      <c r="M54" s="140">
        <f t="shared" si="40"/>
        <v>0</v>
      </c>
      <c r="N54" s="140">
        <f t="shared" si="40"/>
        <v>0</v>
      </c>
      <c r="O54" s="140">
        <f t="shared" si="40"/>
        <v>0</v>
      </c>
      <c r="P54" s="140">
        <f t="shared" si="40"/>
        <v>0</v>
      </c>
      <c r="Q54" s="123">
        <f>Q141+Q228</f>
        <v>0</v>
      </c>
    </row>
    <row r="55" spans="3:17" x14ac:dyDescent="0.25">
      <c r="C55" s="446" t="s">
        <v>358</v>
      </c>
      <c r="D55" s="447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</row>
    <row r="56" spans="3:17" x14ac:dyDescent="0.25">
      <c r="C56" s="18"/>
      <c r="D56" s="18" t="s">
        <v>683</v>
      </c>
      <c r="E56" s="82">
        <f t="shared" ref="E56:Q56" si="41">E143+E230</f>
        <v>0</v>
      </c>
      <c r="F56" s="82">
        <f t="shared" si="41"/>
        <v>0</v>
      </c>
      <c r="G56" s="82">
        <f t="shared" si="41"/>
        <v>0</v>
      </c>
      <c r="H56" s="82">
        <f t="shared" si="41"/>
        <v>0</v>
      </c>
      <c r="I56" s="82">
        <f t="shared" si="41"/>
        <v>0</v>
      </c>
      <c r="J56" s="82">
        <f t="shared" si="41"/>
        <v>0</v>
      </c>
      <c r="K56" s="82">
        <f t="shared" si="41"/>
        <v>0</v>
      </c>
      <c r="L56" s="82">
        <f t="shared" si="41"/>
        <v>0</v>
      </c>
      <c r="M56" s="82">
        <f t="shared" si="41"/>
        <v>0</v>
      </c>
      <c r="N56" s="82">
        <f t="shared" si="41"/>
        <v>0</v>
      </c>
      <c r="O56" s="82">
        <f t="shared" si="41"/>
        <v>0</v>
      </c>
      <c r="P56" s="82">
        <f t="shared" si="41"/>
        <v>0</v>
      </c>
      <c r="Q56" s="82">
        <f t="shared" si="41"/>
        <v>0</v>
      </c>
    </row>
    <row r="57" spans="3:17" x14ac:dyDescent="0.25">
      <c r="C57" s="18"/>
      <c r="D57" s="18" t="s">
        <v>684</v>
      </c>
      <c r="E57" s="82">
        <f t="shared" ref="E57:Q57" si="42">E144+E231</f>
        <v>0</v>
      </c>
      <c r="F57" s="82">
        <f t="shared" si="42"/>
        <v>0</v>
      </c>
      <c r="G57" s="82">
        <f t="shared" si="42"/>
        <v>0</v>
      </c>
      <c r="H57" s="82">
        <f t="shared" si="42"/>
        <v>0</v>
      </c>
      <c r="I57" s="82">
        <f t="shared" si="42"/>
        <v>0</v>
      </c>
      <c r="J57" s="82">
        <f t="shared" si="42"/>
        <v>0</v>
      </c>
      <c r="K57" s="82">
        <f t="shared" si="42"/>
        <v>0</v>
      </c>
      <c r="L57" s="82">
        <f t="shared" si="42"/>
        <v>0</v>
      </c>
      <c r="M57" s="82">
        <f t="shared" si="42"/>
        <v>0</v>
      </c>
      <c r="N57" s="82">
        <f t="shared" si="42"/>
        <v>0</v>
      </c>
      <c r="O57" s="82">
        <f t="shared" si="42"/>
        <v>0</v>
      </c>
      <c r="P57" s="82">
        <f t="shared" si="42"/>
        <v>0</v>
      </c>
      <c r="Q57" s="82">
        <f t="shared" si="42"/>
        <v>0</v>
      </c>
    </row>
    <row r="58" spans="3:17" x14ac:dyDescent="0.25">
      <c r="C58" s="449" t="s">
        <v>355</v>
      </c>
      <c r="D58" s="450"/>
      <c r="E58" s="140">
        <f>SUM(E56:E57)</f>
        <v>0</v>
      </c>
      <c r="F58" s="140">
        <f t="shared" ref="F58:P58" si="43">SUM(F56:F57)</f>
        <v>0</v>
      </c>
      <c r="G58" s="140">
        <f t="shared" si="43"/>
        <v>0</v>
      </c>
      <c r="H58" s="140">
        <f t="shared" si="43"/>
        <v>0</v>
      </c>
      <c r="I58" s="140">
        <f t="shared" si="43"/>
        <v>0</v>
      </c>
      <c r="J58" s="140">
        <f t="shared" si="43"/>
        <v>0</v>
      </c>
      <c r="K58" s="140">
        <f t="shared" si="43"/>
        <v>0</v>
      </c>
      <c r="L58" s="140">
        <f t="shared" si="43"/>
        <v>0</v>
      </c>
      <c r="M58" s="140">
        <f t="shared" si="43"/>
        <v>0</v>
      </c>
      <c r="N58" s="140">
        <f t="shared" si="43"/>
        <v>0</v>
      </c>
      <c r="O58" s="140">
        <f t="shared" si="43"/>
        <v>0</v>
      </c>
      <c r="P58" s="140">
        <f t="shared" si="43"/>
        <v>0</v>
      </c>
      <c r="Q58" s="123">
        <f>Q145+Q232</f>
        <v>0</v>
      </c>
    </row>
    <row r="59" spans="3:17" x14ac:dyDescent="0.25">
      <c r="C59" s="446" t="s">
        <v>357</v>
      </c>
      <c r="D59" s="447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</row>
    <row r="60" spans="3:17" x14ac:dyDescent="0.25">
      <c r="C60" s="95"/>
      <c r="D60" s="100" t="s">
        <v>685</v>
      </c>
      <c r="E60" s="82">
        <f t="shared" ref="E60:Q60" si="44">E147+E234</f>
        <v>0</v>
      </c>
      <c r="F60" s="82">
        <f t="shared" si="44"/>
        <v>0</v>
      </c>
      <c r="G60" s="82">
        <f t="shared" si="44"/>
        <v>0</v>
      </c>
      <c r="H60" s="82">
        <f t="shared" si="44"/>
        <v>0</v>
      </c>
      <c r="I60" s="82">
        <f t="shared" si="44"/>
        <v>0</v>
      </c>
      <c r="J60" s="82">
        <f t="shared" si="44"/>
        <v>0</v>
      </c>
      <c r="K60" s="82">
        <f t="shared" si="44"/>
        <v>0</v>
      </c>
      <c r="L60" s="82">
        <f t="shared" si="44"/>
        <v>0</v>
      </c>
      <c r="M60" s="82">
        <f t="shared" si="44"/>
        <v>0</v>
      </c>
      <c r="N60" s="82">
        <f t="shared" si="44"/>
        <v>0</v>
      </c>
      <c r="O60" s="82">
        <f t="shared" si="44"/>
        <v>0</v>
      </c>
      <c r="P60" s="82">
        <f t="shared" si="44"/>
        <v>0</v>
      </c>
      <c r="Q60" s="82">
        <f t="shared" si="44"/>
        <v>0</v>
      </c>
    </row>
    <row r="61" spans="3:17" x14ac:dyDescent="0.25">
      <c r="C61" s="95"/>
      <c r="D61" s="100" t="s">
        <v>686</v>
      </c>
      <c r="E61" s="82">
        <f t="shared" ref="E61:Q61" si="45">E148+E235</f>
        <v>0</v>
      </c>
      <c r="F61" s="82">
        <f t="shared" si="45"/>
        <v>0</v>
      </c>
      <c r="G61" s="82">
        <f t="shared" si="45"/>
        <v>0</v>
      </c>
      <c r="H61" s="82">
        <f t="shared" si="45"/>
        <v>0</v>
      </c>
      <c r="I61" s="82">
        <f t="shared" si="45"/>
        <v>0</v>
      </c>
      <c r="J61" s="82">
        <f t="shared" si="45"/>
        <v>0</v>
      </c>
      <c r="K61" s="82">
        <f t="shared" si="45"/>
        <v>0</v>
      </c>
      <c r="L61" s="82">
        <f t="shared" si="45"/>
        <v>0</v>
      </c>
      <c r="M61" s="82">
        <f t="shared" si="45"/>
        <v>0</v>
      </c>
      <c r="N61" s="82">
        <f t="shared" si="45"/>
        <v>0</v>
      </c>
      <c r="O61" s="82">
        <f t="shared" si="45"/>
        <v>0</v>
      </c>
      <c r="P61" s="82">
        <f t="shared" si="45"/>
        <v>0</v>
      </c>
      <c r="Q61" s="82">
        <f t="shared" si="45"/>
        <v>0</v>
      </c>
    </row>
    <row r="62" spans="3:17" x14ac:dyDescent="0.25">
      <c r="C62" s="18"/>
      <c r="D62" s="100" t="s">
        <v>687</v>
      </c>
      <c r="E62" s="82">
        <f t="shared" ref="E62:Q62" si="46">E149+E236</f>
        <v>0</v>
      </c>
      <c r="F62" s="82">
        <f t="shared" si="46"/>
        <v>0</v>
      </c>
      <c r="G62" s="82">
        <f t="shared" si="46"/>
        <v>0</v>
      </c>
      <c r="H62" s="82">
        <f t="shared" si="46"/>
        <v>0</v>
      </c>
      <c r="I62" s="82">
        <f t="shared" si="46"/>
        <v>0</v>
      </c>
      <c r="J62" s="82">
        <f t="shared" si="46"/>
        <v>0</v>
      </c>
      <c r="K62" s="82">
        <f t="shared" si="46"/>
        <v>0</v>
      </c>
      <c r="L62" s="82">
        <f t="shared" si="46"/>
        <v>0</v>
      </c>
      <c r="M62" s="82">
        <f t="shared" si="46"/>
        <v>0</v>
      </c>
      <c r="N62" s="82">
        <f t="shared" si="46"/>
        <v>0</v>
      </c>
      <c r="O62" s="82">
        <f t="shared" si="46"/>
        <v>0</v>
      </c>
      <c r="P62" s="82">
        <f t="shared" si="46"/>
        <v>0</v>
      </c>
      <c r="Q62" s="82">
        <f t="shared" si="46"/>
        <v>0</v>
      </c>
    </row>
    <row r="63" spans="3:17" x14ac:dyDescent="0.25">
      <c r="C63" s="18"/>
      <c r="D63" s="18" t="s">
        <v>688</v>
      </c>
      <c r="E63" s="82">
        <f t="shared" ref="E63:Q63" si="47">E150+E237</f>
        <v>0</v>
      </c>
      <c r="F63" s="82">
        <f t="shared" si="47"/>
        <v>0</v>
      </c>
      <c r="G63" s="82">
        <f t="shared" si="47"/>
        <v>0</v>
      </c>
      <c r="H63" s="82">
        <f t="shared" si="47"/>
        <v>0</v>
      </c>
      <c r="I63" s="82">
        <f t="shared" si="47"/>
        <v>0</v>
      </c>
      <c r="J63" s="82">
        <f t="shared" si="47"/>
        <v>0</v>
      </c>
      <c r="K63" s="82">
        <f t="shared" si="47"/>
        <v>0</v>
      </c>
      <c r="L63" s="82">
        <f t="shared" si="47"/>
        <v>0</v>
      </c>
      <c r="M63" s="82">
        <f t="shared" si="47"/>
        <v>0</v>
      </c>
      <c r="N63" s="82">
        <f t="shared" si="47"/>
        <v>0</v>
      </c>
      <c r="O63" s="82">
        <f t="shared" si="47"/>
        <v>0</v>
      </c>
      <c r="P63" s="82">
        <f t="shared" si="47"/>
        <v>0</v>
      </c>
      <c r="Q63" s="82">
        <f t="shared" si="47"/>
        <v>0</v>
      </c>
    </row>
    <row r="64" spans="3:17" x14ac:dyDescent="0.25">
      <c r="C64" s="449" t="s">
        <v>356</v>
      </c>
      <c r="D64" s="450"/>
      <c r="E64" s="140">
        <f>SUM(E60:E63)</f>
        <v>0</v>
      </c>
      <c r="F64" s="140">
        <f t="shared" ref="F64:P64" si="48">SUM(F60:F63)</f>
        <v>0</v>
      </c>
      <c r="G64" s="140">
        <f t="shared" si="48"/>
        <v>0</v>
      </c>
      <c r="H64" s="140">
        <f t="shared" si="48"/>
        <v>0</v>
      </c>
      <c r="I64" s="140">
        <f t="shared" si="48"/>
        <v>0</v>
      </c>
      <c r="J64" s="140">
        <f t="shared" si="48"/>
        <v>0</v>
      </c>
      <c r="K64" s="140">
        <f t="shared" si="48"/>
        <v>0</v>
      </c>
      <c r="L64" s="140">
        <f t="shared" si="48"/>
        <v>0</v>
      </c>
      <c r="M64" s="140">
        <f t="shared" si="48"/>
        <v>0</v>
      </c>
      <c r="N64" s="140">
        <f t="shared" si="48"/>
        <v>0</v>
      </c>
      <c r="O64" s="140">
        <f t="shared" si="48"/>
        <v>0</v>
      </c>
      <c r="P64" s="140">
        <f t="shared" si="48"/>
        <v>0</v>
      </c>
      <c r="Q64" s="123">
        <f>Q151+Q238</f>
        <v>0</v>
      </c>
    </row>
    <row r="65" spans="3:17" x14ac:dyDescent="0.25">
      <c r="C65" s="446" t="s">
        <v>361</v>
      </c>
      <c r="D65" s="447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</row>
    <row r="66" spans="3:17" x14ac:dyDescent="0.25">
      <c r="C66" s="95"/>
      <c r="D66" s="100" t="s">
        <v>690</v>
      </c>
      <c r="E66" s="82">
        <f t="shared" ref="E66:Q66" si="49">E153+E240</f>
        <v>0</v>
      </c>
      <c r="F66" s="82">
        <f t="shared" si="49"/>
        <v>0</v>
      </c>
      <c r="G66" s="82">
        <f t="shared" si="49"/>
        <v>0</v>
      </c>
      <c r="H66" s="82">
        <f t="shared" si="49"/>
        <v>0</v>
      </c>
      <c r="I66" s="82">
        <f t="shared" si="49"/>
        <v>0</v>
      </c>
      <c r="J66" s="82">
        <f t="shared" si="49"/>
        <v>0</v>
      </c>
      <c r="K66" s="82">
        <f t="shared" si="49"/>
        <v>0</v>
      </c>
      <c r="L66" s="82">
        <f t="shared" si="49"/>
        <v>0</v>
      </c>
      <c r="M66" s="82">
        <f t="shared" si="49"/>
        <v>0</v>
      </c>
      <c r="N66" s="82">
        <f t="shared" si="49"/>
        <v>0</v>
      </c>
      <c r="O66" s="82">
        <f t="shared" si="49"/>
        <v>0</v>
      </c>
      <c r="P66" s="82">
        <f t="shared" si="49"/>
        <v>0</v>
      </c>
      <c r="Q66" s="82">
        <f t="shared" si="49"/>
        <v>0</v>
      </c>
    </row>
    <row r="67" spans="3:17" x14ac:dyDescent="0.25">
      <c r="C67" s="95"/>
      <c r="D67" s="100" t="s">
        <v>691</v>
      </c>
      <c r="E67" s="82">
        <f t="shared" ref="E67:Q67" si="50">E154+E241</f>
        <v>0</v>
      </c>
      <c r="F67" s="82">
        <f t="shared" si="50"/>
        <v>0</v>
      </c>
      <c r="G67" s="82">
        <f t="shared" si="50"/>
        <v>0</v>
      </c>
      <c r="H67" s="82">
        <f t="shared" si="50"/>
        <v>0</v>
      </c>
      <c r="I67" s="82">
        <f t="shared" si="50"/>
        <v>0</v>
      </c>
      <c r="J67" s="82">
        <f t="shared" si="50"/>
        <v>0</v>
      </c>
      <c r="K67" s="82">
        <f t="shared" si="50"/>
        <v>0</v>
      </c>
      <c r="L67" s="82">
        <f t="shared" si="50"/>
        <v>0</v>
      </c>
      <c r="M67" s="82">
        <f t="shared" si="50"/>
        <v>0</v>
      </c>
      <c r="N67" s="82">
        <f t="shared" si="50"/>
        <v>0</v>
      </c>
      <c r="O67" s="82">
        <f t="shared" si="50"/>
        <v>0</v>
      </c>
      <c r="P67" s="82">
        <f t="shared" si="50"/>
        <v>0</v>
      </c>
      <c r="Q67" s="82">
        <f t="shared" si="50"/>
        <v>0</v>
      </c>
    </row>
    <row r="68" spans="3:17" x14ac:dyDescent="0.25">
      <c r="C68" s="95"/>
      <c r="D68" s="100" t="s">
        <v>692</v>
      </c>
      <c r="E68" s="82">
        <f t="shared" ref="E68:Q68" si="51">E155+E242</f>
        <v>0</v>
      </c>
      <c r="F68" s="82">
        <f t="shared" si="51"/>
        <v>0</v>
      </c>
      <c r="G68" s="82">
        <f t="shared" si="51"/>
        <v>0</v>
      </c>
      <c r="H68" s="82">
        <f t="shared" si="51"/>
        <v>0</v>
      </c>
      <c r="I68" s="82">
        <f t="shared" si="51"/>
        <v>0</v>
      </c>
      <c r="J68" s="82">
        <f t="shared" si="51"/>
        <v>0</v>
      </c>
      <c r="K68" s="82">
        <f t="shared" si="51"/>
        <v>0</v>
      </c>
      <c r="L68" s="82">
        <f t="shared" si="51"/>
        <v>0</v>
      </c>
      <c r="M68" s="82">
        <f t="shared" si="51"/>
        <v>0</v>
      </c>
      <c r="N68" s="82">
        <f t="shared" si="51"/>
        <v>0</v>
      </c>
      <c r="O68" s="82">
        <f t="shared" si="51"/>
        <v>0</v>
      </c>
      <c r="P68" s="82">
        <f t="shared" si="51"/>
        <v>0</v>
      </c>
      <c r="Q68" s="82">
        <f t="shared" si="51"/>
        <v>0</v>
      </c>
    </row>
    <row r="69" spans="3:17" x14ac:dyDescent="0.25">
      <c r="C69" s="95"/>
      <c r="D69" s="100" t="s">
        <v>693</v>
      </c>
      <c r="E69" s="82">
        <f t="shared" ref="E69:Q69" si="52">E156+E243</f>
        <v>0</v>
      </c>
      <c r="F69" s="82">
        <f t="shared" si="52"/>
        <v>0</v>
      </c>
      <c r="G69" s="82">
        <f t="shared" si="52"/>
        <v>0</v>
      </c>
      <c r="H69" s="82">
        <f t="shared" si="52"/>
        <v>0</v>
      </c>
      <c r="I69" s="82">
        <f t="shared" si="52"/>
        <v>0</v>
      </c>
      <c r="J69" s="82">
        <f t="shared" si="52"/>
        <v>0</v>
      </c>
      <c r="K69" s="82">
        <f t="shared" si="52"/>
        <v>0</v>
      </c>
      <c r="L69" s="82">
        <f t="shared" si="52"/>
        <v>0</v>
      </c>
      <c r="M69" s="82">
        <f t="shared" si="52"/>
        <v>0</v>
      </c>
      <c r="N69" s="82">
        <f t="shared" si="52"/>
        <v>0</v>
      </c>
      <c r="O69" s="82">
        <f t="shared" si="52"/>
        <v>0</v>
      </c>
      <c r="P69" s="82">
        <f t="shared" si="52"/>
        <v>0</v>
      </c>
      <c r="Q69" s="82">
        <f t="shared" si="52"/>
        <v>0</v>
      </c>
    </row>
    <row r="70" spans="3:17" x14ac:dyDescent="0.25">
      <c r="C70" s="95"/>
      <c r="D70" s="100" t="s">
        <v>694</v>
      </c>
      <c r="E70" s="82">
        <f t="shared" ref="E70:Q70" si="53">E157+E244</f>
        <v>0</v>
      </c>
      <c r="F70" s="82">
        <f t="shared" si="53"/>
        <v>0</v>
      </c>
      <c r="G70" s="82">
        <f t="shared" si="53"/>
        <v>0</v>
      </c>
      <c r="H70" s="82">
        <f t="shared" si="53"/>
        <v>0</v>
      </c>
      <c r="I70" s="82">
        <f t="shared" si="53"/>
        <v>0</v>
      </c>
      <c r="J70" s="82">
        <f t="shared" si="53"/>
        <v>0</v>
      </c>
      <c r="K70" s="82">
        <f t="shared" si="53"/>
        <v>0</v>
      </c>
      <c r="L70" s="82">
        <f t="shared" si="53"/>
        <v>0</v>
      </c>
      <c r="M70" s="82">
        <f t="shared" si="53"/>
        <v>0</v>
      </c>
      <c r="N70" s="82">
        <f t="shared" si="53"/>
        <v>0</v>
      </c>
      <c r="O70" s="82">
        <f t="shared" si="53"/>
        <v>0</v>
      </c>
      <c r="P70" s="82">
        <f t="shared" si="53"/>
        <v>0</v>
      </c>
      <c r="Q70" s="82">
        <f t="shared" si="53"/>
        <v>0</v>
      </c>
    </row>
    <row r="71" spans="3:17" x14ac:dyDescent="0.25">
      <c r="C71" s="95"/>
      <c r="D71" s="100" t="s">
        <v>663</v>
      </c>
      <c r="E71" s="82">
        <f t="shared" ref="E71:Q71" si="54">E158+E245</f>
        <v>0</v>
      </c>
      <c r="F71" s="82">
        <f t="shared" si="54"/>
        <v>0</v>
      </c>
      <c r="G71" s="82">
        <f t="shared" si="54"/>
        <v>0</v>
      </c>
      <c r="H71" s="82">
        <f t="shared" si="54"/>
        <v>0</v>
      </c>
      <c r="I71" s="82">
        <f t="shared" si="54"/>
        <v>0</v>
      </c>
      <c r="J71" s="82">
        <f t="shared" si="54"/>
        <v>0</v>
      </c>
      <c r="K71" s="82">
        <f t="shared" si="54"/>
        <v>0</v>
      </c>
      <c r="L71" s="82">
        <f t="shared" si="54"/>
        <v>0</v>
      </c>
      <c r="M71" s="82">
        <f t="shared" si="54"/>
        <v>0</v>
      </c>
      <c r="N71" s="82">
        <f t="shared" si="54"/>
        <v>0</v>
      </c>
      <c r="O71" s="82">
        <f t="shared" si="54"/>
        <v>0</v>
      </c>
      <c r="P71" s="82">
        <f t="shared" si="54"/>
        <v>0</v>
      </c>
      <c r="Q71" s="82">
        <f t="shared" si="54"/>
        <v>0</v>
      </c>
    </row>
    <row r="72" spans="3:17" x14ac:dyDescent="0.25">
      <c r="C72" s="158" t="s">
        <v>707</v>
      </c>
      <c r="D72" s="100" t="s">
        <v>695</v>
      </c>
      <c r="E72" s="82">
        <f t="shared" ref="E72:Q72" si="55">E159+E246</f>
        <v>0</v>
      </c>
      <c r="F72" s="82">
        <f t="shared" si="55"/>
        <v>0</v>
      </c>
      <c r="G72" s="82">
        <f t="shared" si="55"/>
        <v>0</v>
      </c>
      <c r="H72" s="82">
        <f t="shared" si="55"/>
        <v>0</v>
      </c>
      <c r="I72" s="82">
        <f t="shared" si="55"/>
        <v>0</v>
      </c>
      <c r="J72" s="82">
        <f t="shared" si="55"/>
        <v>0</v>
      </c>
      <c r="K72" s="82">
        <f t="shared" si="55"/>
        <v>0</v>
      </c>
      <c r="L72" s="82">
        <f t="shared" si="55"/>
        <v>0</v>
      </c>
      <c r="M72" s="82">
        <f t="shared" si="55"/>
        <v>0</v>
      </c>
      <c r="N72" s="82">
        <f t="shared" si="55"/>
        <v>0</v>
      </c>
      <c r="O72" s="82">
        <f t="shared" si="55"/>
        <v>0</v>
      </c>
      <c r="P72" s="82">
        <f t="shared" si="55"/>
        <v>0</v>
      </c>
      <c r="Q72" s="82">
        <f t="shared" si="55"/>
        <v>0</v>
      </c>
    </row>
    <row r="73" spans="3:17" x14ac:dyDescent="0.25">
      <c r="C73" s="158" t="s">
        <v>707</v>
      </c>
      <c r="D73" s="100" t="s">
        <v>696</v>
      </c>
      <c r="E73" s="82">
        <f t="shared" ref="E73:Q73" si="56">E160+E247</f>
        <v>0</v>
      </c>
      <c r="F73" s="82">
        <f t="shared" si="56"/>
        <v>0</v>
      </c>
      <c r="G73" s="82">
        <f t="shared" si="56"/>
        <v>0</v>
      </c>
      <c r="H73" s="82">
        <f t="shared" si="56"/>
        <v>0</v>
      </c>
      <c r="I73" s="82">
        <f t="shared" si="56"/>
        <v>0</v>
      </c>
      <c r="J73" s="82">
        <f t="shared" si="56"/>
        <v>0</v>
      </c>
      <c r="K73" s="82">
        <f t="shared" si="56"/>
        <v>0</v>
      </c>
      <c r="L73" s="82">
        <f t="shared" si="56"/>
        <v>0</v>
      </c>
      <c r="M73" s="82">
        <f t="shared" si="56"/>
        <v>0</v>
      </c>
      <c r="N73" s="82">
        <f t="shared" si="56"/>
        <v>0</v>
      </c>
      <c r="O73" s="82">
        <f t="shared" si="56"/>
        <v>0</v>
      </c>
      <c r="P73" s="82">
        <f t="shared" si="56"/>
        <v>0</v>
      </c>
      <c r="Q73" s="82">
        <f t="shared" si="56"/>
        <v>0</v>
      </c>
    </row>
    <row r="74" spans="3:17" x14ac:dyDescent="0.25">
      <c r="C74" s="158" t="s">
        <v>707</v>
      </c>
      <c r="D74" s="100" t="s">
        <v>697</v>
      </c>
      <c r="E74" s="82">
        <f t="shared" ref="E74:Q74" si="57">E161+E248</f>
        <v>0</v>
      </c>
      <c r="F74" s="82">
        <f t="shared" si="57"/>
        <v>0</v>
      </c>
      <c r="G74" s="82">
        <f t="shared" si="57"/>
        <v>0</v>
      </c>
      <c r="H74" s="82">
        <f t="shared" si="57"/>
        <v>0</v>
      </c>
      <c r="I74" s="82">
        <f t="shared" si="57"/>
        <v>0</v>
      </c>
      <c r="J74" s="82">
        <f t="shared" si="57"/>
        <v>0</v>
      </c>
      <c r="K74" s="82">
        <f t="shared" si="57"/>
        <v>0</v>
      </c>
      <c r="L74" s="82">
        <f t="shared" si="57"/>
        <v>0</v>
      </c>
      <c r="M74" s="82">
        <f t="shared" si="57"/>
        <v>0</v>
      </c>
      <c r="N74" s="82">
        <f t="shared" si="57"/>
        <v>0</v>
      </c>
      <c r="O74" s="82">
        <f t="shared" si="57"/>
        <v>0</v>
      </c>
      <c r="P74" s="82">
        <f t="shared" si="57"/>
        <v>0</v>
      </c>
      <c r="Q74" s="82">
        <f t="shared" si="57"/>
        <v>0</v>
      </c>
    </row>
    <row r="75" spans="3:17" x14ac:dyDescent="0.25">
      <c r="C75" s="158" t="s">
        <v>707</v>
      </c>
      <c r="D75" s="100" t="s">
        <v>698</v>
      </c>
      <c r="E75" s="82">
        <f t="shared" ref="E75:Q75" si="58">E162+E249</f>
        <v>0</v>
      </c>
      <c r="F75" s="82">
        <f t="shared" si="58"/>
        <v>0</v>
      </c>
      <c r="G75" s="82">
        <f t="shared" si="58"/>
        <v>0</v>
      </c>
      <c r="H75" s="82">
        <f t="shared" si="58"/>
        <v>0</v>
      </c>
      <c r="I75" s="82">
        <f t="shared" si="58"/>
        <v>0</v>
      </c>
      <c r="J75" s="82">
        <f t="shared" si="58"/>
        <v>0</v>
      </c>
      <c r="K75" s="82">
        <f t="shared" si="58"/>
        <v>0</v>
      </c>
      <c r="L75" s="82">
        <f t="shared" si="58"/>
        <v>0</v>
      </c>
      <c r="M75" s="82">
        <f t="shared" si="58"/>
        <v>0</v>
      </c>
      <c r="N75" s="82">
        <f t="shared" si="58"/>
        <v>0</v>
      </c>
      <c r="O75" s="82">
        <f t="shared" si="58"/>
        <v>0</v>
      </c>
      <c r="P75" s="82">
        <f t="shared" si="58"/>
        <v>0</v>
      </c>
      <c r="Q75" s="82">
        <f t="shared" si="58"/>
        <v>0</v>
      </c>
    </row>
    <row r="76" spans="3:17" x14ac:dyDescent="0.25">
      <c r="C76" s="158" t="s">
        <v>707</v>
      </c>
      <c r="D76" s="100" t="s">
        <v>699</v>
      </c>
      <c r="E76" s="82">
        <f t="shared" ref="E76:Q76" si="59">E163+E250</f>
        <v>0</v>
      </c>
      <c r="F76" s="82">
        <f t="shared" si="59"/>
        <v>0</v>
      </c>
      <c r="G76" s="82">
        <f t="shared" si="59"/>
        <v>0</v>
      </c>
      <c r="H76" s="82">
        <f t="shared" si="59"/>
        <v>0</v>
      </c>
      <c r="I76" s="82">
        <f t="shared" si="59"/>
        <v>0</v>
      </c>
      <c r="J76" s="82">
        <f t="shared" si="59"/>
        <v>0</v>
      </c>
      <c r="K76" s="82">
        <f t="shared" si="59"/>
        <v>0</v>
      </c>
      <c r="L76" s="82">
        <f t="shared" si="59"/>
        <v>0</v>
      </c>
      <c r="M76" s="82">
        <f t="shared" si="59"/>
        <v>0</v>
      </c>
      <c r="N76" s="82">
        <f t="shared" si="59"/>
        <v>0</v>
      </c>
      <c r="O76" s="82">
        <f t="shared" si="59"/>
        <v>0</v>
      </c>
      <c r="P76" s="82">
        <f t="shared" si="59"/>
        <v>0</v>
      </c>
      <c r="Q76" s="82">
        <f t="shared" si="59"/>
        <v>0</v>
      </c>
    </row>
    <row r="77" spans="3:17" x14ac:dyDescent="0.25">
      <c r="C77" s="158" t="s">
        <v>707</v>
      </c>
      <c r="D77" s="100" t="s">
        <v>700</v>
      </c>
      <c r="E77" s="82">
        <f t="shared" ref="E77:Q77" si="60">E164+E251</f>
        <v>0</v>
      </c>
      <c r="F77" s="82">
        <f t="shared" si="60"/>
        <v>0</v>
      </c>
      <c r="G77" s="82">
        <f t="shared" si="60"/>
        <v>0</v>
      </c>
      <c r="H77" s="82">
        <f t="shared" si="60"/>
        <v>0</v>
      </c>
      <c r="I77" s="82">
        <f t="shared" si="60"/>
        <v>0</v>
      </c>
      <c r="J77" s="82">
        <f t="shared" si="60"/>
        <v>0</v>
      </c>
      <c r="K77" s="82">
        <f t="shared" si="60"/>
        <v>0</v>
      </c>
      <c r="L77" s="82">
        <f t="shared" si="60"/>
        <v>0</v>
      </c>
      <c r="M77" s="82">
        <f t="shared" si="60"/>
        <v>0</v>
      </c>
      <c r="N77" s="82">
        <f t="shared" si="60"/>
        <v>0</v>
      </c>
      <c r="O77" s="82">
        <f t="shared" si="60"/>
        <v>0</v>
      </c>
      <c r="P77" s="82">
        <f t="shared" si="60"/>
        <v>0</v>
      </c>
      <c r="Q77" s="82">
        <f t="shared" si="60"/>
        <v>0</v>
      </c>
    </row>
    <row r="78" spans="3:17" x14ac:dyDescent="0.25">
      <c r="C78" s="158" t="s">
        <v>707</v>
      </c>
      <c r="D78" s="18" t="s">
        <v>701</v>
      </c>
      <c r="E78" s="82">
        <f t="shared" ref="E78:Q78" si="61">E165+E252</f>
        <v>0</v>
      </c>
      <c r="F78" s="82">
        <f t="shared" si="61"/>
        <v>0</v>
      </c>
      <c r="G78" s="82">
        <f t="shared" si="61"/>
        <v>0</v>
      </c>
      <c r="H78" s="82">
        <f t="shared" si="61"/>
        <v>0</v>
      </c>
      <c r="I78" s="82">
        <f t="shared" si="61"/>
        <v>0</v>
      </c>
      <c r="J78" s="82">
        <f t="shared" si="61"/>
        <v>0</v>
      </c>
      <c r="K78" s="82">
        <f t="shared" si="61"/>
        <v>0</v>
      </c>
      <c r="L78" s="82">
        <f t="shared" si="61"/>
        <v>0</v>
      </c>
      <c r="M78" s="82">
        <f t="shared" si="61"/>
        <v>0</v>
      </c>
      <c r="N78" s="82">
        <f t="shared" si="61"/>
        <v>0</v>
      </c>
      <c r="O78" s="82">
        <f t="shared" si="61"/>
        <v>0</v>
      </c>
      <c r="P78" s="82">
        <f t="shared" si="61"/>
        <v>0</v>
      </c>
      <c r="Q78" s="82">
        <f t="shared" si="61"/>
        <v>0</v>
      </c>
    </row>
    <row r="79" spans="3:17" x14ac:dyDescent="0.25">
      <c r="C79" s="158" t="s">
        <v>707</v>
      </c>
      <c r="D79" s="18" t="s">
        <v>702</v>
      </c>
      <c r="E79" s="82">
        <f t="shared" ref="E79:Q79" si="62">E166+E253</f>
        <v>0</v>
      </c>
      <c r="F79" s="82">
        <f t="shared" si="62"/>
        <v>0</v>
      </c>
      <c r="G79" s="82">
        <f t="shared" si="62"/>
        <v>0</v>
      </c>
      <c r="H79" s="82">
        <f t="shared" si="62"/>
        <v>0</v>
      </c>
      <c r="I79" s="82">
        <f t="shared" si="62"/>
        <v>0</v>
      </c>
      <c r="J79" s="82">
        <f t="shared" si="62"/>
        <v>0</v>
      </c>
      <c r="K79" s="82">
        <f t="shared" si="62"/>
        <v>0</v>
      </c>
      <c r="L79" s="82">
        <f t="shared" si="62"/>
        <v>0</v>
      </c>
      <c r="M79" s="82">
        <f t="shared" si="62"/>
        <v>0</v>
      </c>
      <c r="N79" s="82">
        <f t="shared" si="62"/>
        <v>0</v>
      </c>
      <c r="O79" s="82">
        <f t="shared" si="62"/>
        <v>0</v>
      </c>
      <c r="P79" s="82">
        <f t="shared" si="62"/>
        <v>0</v>
      </c>
      <c r="Q79" s="82">
        <f t="shared" si="62"/>
        <v>0</v>
      </c>
    </row>
    <row r="80" spans="3:17" x14ac:dyDescent="0.25">
      <c r="C80" s="449" t="s">
        <v>359</v>
      </c>
      <c r="D80" s="450"/>
      <c r="E80" s="140">
        <f>SUM(E66:E79)</f>
        <v>0</v>
      </c>
      <c r="F80" s="140">
        <f t="shared" ref="F80:P80" si="63">SUM(F66:F79)</f>
        <v>0</v>
      </c>
      <c r="G80" s="140">
        <f t="shared" si="63"/>
        <v>0</v>
      </c>
      <c r="H80" s="140">
        <f t="shared" si="63"/>
        <v>0</v>
      </c>
      <c r="I80" s="140">
        <f t="shared" si="63"/>
        <v>0</v>
      </c>
      <c r="J80" s="140">
        <f t="shared" si="63"/>
        <v>0</v>
      </c>
      <c r="K80" s="140">
        <f t="shared" si="63"/>
        <v>0</v>
      </c>
      <c r="L80" s="140">
        <f t="shared" si="63"/>
        <v>0</v>
      </c>
      <c r="M80" s="140">
        <f t="shared" si="63"/>
        <v>0</v>
      </c>
      <c r="N80" s="140">
        <f t="shared" si="63"/>
        <v>0</v>
      </c>
      <c r="O80" s="140">
        <f t="shared" si="63"/>
        <v>0</v>
      </c>
      <c r="P80" s="140">
        <f t="shared" si="63"/>
        <v>0</v>
      </c>
      <c r="Q80" s="123">
        <f>Q167+Q254</f>
        <v>0</v>
      </c>
    </row>
    <row r="81" spans="2:17" x14ac:dyDescent="0.25">
      <c r="C81" s="446" t="s">
        <v>360</v>
      </c>
      <c r="D81" s="447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</row>
    <row r="82" spans="2:17" x14ac:dyDescent="0.25">
      <c r="C82" s="18"/>
      <c r="D82" s="159" t="s">
        <v>689</v>
      </c>
      <c r="E82" s="82">
        <f>E169+E256</f>
        <v>0</v>
      </c>
      <c r="F82" s="82">
        <f t="shared" ref="F82:Q82" si="64">F169+F256</f>
        <v>0</v>
      </c>
      <c r="G82" s="82">
        <f t="shared" si="64"/>
        <v>0</v>
      </c>
      <c r="H82" s="82">
        <f t="shared" si="64"/>
        <v>0</v>
      </c>
      <c r="I82" s="82">
        <f t="shared" si="64"/>
        <v>0</v>
      </c>
      <c r="J82" s="82">
        <f t="shared" si="64"/>
        <v>0</v>
      </c>
      <c r="K82" s="82">
        <f t="shared" si="64"/>
        <v>0</v>
      </c>
      <c r="L82" s="82">
        <f t="shared" si="64"/>
        <v>0</v>
      </c>
      <c r="M82" s="82">
        <f t="shared" si="64"/>
        <v>0</v>
      </c>
      <c r="N82" s="82">
        <f t="shared" si="64"/>
        <v>0</v>
      </c>
      <c r="O82" s="82">
        <f t="shared" si="64"/>
        <v>0</v>
      </c>
      <c r="P82" s="82">
        <f t="shared" si="64"/>
        <v>0</v>
      </c>
      <c r="Q82" s="82">
        <f t="shared" si="64"/>
        <v>0</v>
      </c>
    </row>
    <row r="83" spans="2:17" x14ac:dyDescent="0.25"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</row>
    <row r="84" spans="2:17" x14ac:dyDescent="0.25">
      <c r="C84" s="449" t="s">
        <v>362</v>
      </c>
      <c r="D84" s="450"/>
      <c r="E84" s="140">
        <f>SUM(E82:E83)</f>
        <v>0</v>
      </c>
      <c r="F84" s="140">
        <f t="shared" ref="F84:P84" si="65">SUM(F82:F83)</f>
        <v>0</v>
      </c>
      <c r="G84" s="140">
        <f t="shared" si="65"/>
        <v>0</v>
      </c>
      <c r="H84" s="140">
        <f t="shared" si="65"/>
        <v>0</v>
      </c>
      <c r="I84" s="140">
        <f t="shared" si="65"/>
        <v>0</v>
      </c>
      <c r="J84" s="140">
        <f t="shared" si="65"/>
        <v>0</v>
      </c>
      <c r="K84" s="140">
        <f t="shared" si="65"/>
        <v>0</v>
      </c>
      <c r="L84" s="140">
        <f t="shared" si="65"/>
        <v>0</v>
      </c>
      <c r="M84" s="140">
        <f t="shared" si="65"/>
        <v>0</v>
      </c>
      <c r="N84" s="140">
        <f t="shared" si="65"/>
        <v>0</v>
      </c>
      <c r="O84" s="140">
        <f t="shared" si="65"/>
        <v>0</v>
      </c>
      <c r="P84" s="140">
        <f t="shared" si="65"/>
        <v>0</v>
      </c>
      <c r="Q84" s="123">
        <f>Q171+Q258</f>
        <v>0</v>
      </c>
    </row>
    <row r="85" spans="2:17" x14ac:dyDescent="0.25">
      <c r="C85" s="446" t="s">
        <v>363</v>
      </c>
      <c r="D85" s="447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</row>
    <row r="86" spans="2:17" x14ac:dyDescent="0.25">
      <c r="C86" s="18" t="s">
        <v>365</v>
      </c>
      <c r="D86" s="18" t="s">
        <v>366</v>
      </c>
      <c r="E86" s="82">
        <f t="shared" ref="E86:Q86" si="66">E173+E260</f>
        <v>0</v>
      </c>
      <c r="F86" s="82">
        <f t="shared" si="66"/>
        <v>0</v>
      </c>
      <c r="G86" s="82">
        <f t="shared" si="66"/>
        <v>0</v>
      </c>
      <c r="H86" s="82">
        <f t="shared" si="66"/>
        <v>0</v>
      </c>
      <c r="I86" s="82">
        <f t="shared" si="66"/>
        <v>0</v>
      </c>
      <c r="J86" s="82">
        <f t="shared" si="66"/>
        <v>0</v>
      </c>
      <c r="K86" s="82">
        <f t="shared" si="66"/>
        <v>0</v>
      </c>
      <c r="L86" s="82">
        <f t="shared" si="66"/>
        <v>0</v>
      </c>
      <c r="M86" s="82">
        <f t="shared" si="66"/>
        <v>0</v>
      </c>
      <c r="N86" s="82">
        <f t="shared" si="66"/>
        <v>0</v>
      </c>
      <c r="O86" s="82">
        <f t="shared" si="66"/>
        <v>0</v>
      </c>
      <c r="P86" s="82">
        <f t="shared" si="66"/>
        <v>0</v>
      </c>
      <c r="Q86" s="82">
        <f t="shared" si="66"/>
        <v>0</v>
      </c>
    </row>
    <row r="87" spans="2:17" x14ac:dyDescent="0.25">
      <c r="C87" s="18" t="s">
        <v>365</v>
      </c>
      <c r="D87" s="18" t="s">
        <v>367</v>
      </c>
      <c r="E87" s="82">
        <f t="shared" ref="E87:Q87" si="67">E174+E261</f>
        <v>0</v>
      </c>
      <c r="F87" s="82">
        <f t="shared" si="67"/>
        <v>0</v>
      </c>
      <c r="G87" s="82">
        <f t="shared" si="67"/>
        <v>0</v>
      </c>
      <c r="H87" s="82">
        <f t="shared" si="67"/>
        <v>0</v>
      </c>
      <c r="I87" s="82">
        <f t="shared" si="67"/>
        <v>0</v>
      </c>
      <c r="J87" s="82">
        <f t="shared" si="67"/>
        <v>0</v>
      </c>
      <c r="K87" s="82">
        <f t="shared" si="67"/>
        <v>0</v>
      </c>
      <c r="L87" s="82">
        <f t="shared" si="67"/>
        <v>0</v>
      </c>
      <c r="M87" s="82">
        <f t="shared" si="67"/>
        <v>0</v>
      </c>
      <c r="N87" s="82">
        <f t="shared" si="67"/>
        <v>0</v>
      </c>
      <c r="O87" s="82">
        <f t="shared" si="67"/>
        <v>0</v>
      </c>
      <c r="P87" s="82">
        <f t="shared" si="67"/>
        <v>0</v>
      </c>
      <c r="Q87" s="82">
        <f t="shared" si="67"/>
        <v>0</v>
      </c>
    </row>
    <row r="88" spans="2:17" x14ac:dyDescent="0.25">
      <c r="C88" s="449" t="s">
        <v>364</v>
      </c>
      <c r="D88" s="450"/>
      <c r="E88" s="140">
        <f>E86-E87</f>
        <v>0</v>
      </c>
      <c r="F88" s="140">
        <f t="shared" ref="F88:P88" si="68">F86-F87</f>
        <v>0</v>
      </c>
      <c r="G88" s="140">
        <f t="shared" si="68"/>
        <v>0</v>
      </c>
      <c r="H88" s="140">
        <f t="shared" si="68"/>
        <v>0</v>
      </c>
      <c r="I88" s="140">
        <f t="shared" si="68"/>
        <v>0</v>
      </c>
      <c r="J88" s="140">
        <f t="shared" si="68"/>
        <v>0</v>
      </c>
      <c r="K88" s="140">
        <f t="shared" si="68"/>
        <v>0</v>
      </c>
      <c r="L88" s="140">
        <f t="shared" si="68"/>
        <v>0</v>
      </c>
      <c r="M88" s="140">
        <f t="shared" si="68"/>
        <v>0</v>
      </c>
      <c r="N88" s="140">
        <f t="shared" si="68"/>
        <v>0</v>
      </c>
      <c r="O88" s="140">
        <f t="shared" si="68"/>
        <v>0</v>
      </c>
      <c r="P88" s="140">
        <f t="shared" si="68"/>
        <v>0</v>
      </c>
      <c r="Q88" s="123">
        <f>Q175+Q262</f>
        <v>0</v>
      </c>
    </row>
    <row r="89" spans="2:17" x14ac:dyDescent="0.25">
      <c r="C89" s="449" t="s">
        <v>261</v>
      </c>
      <c r="D89" s="450"/>
      <c r="E89" s="140">
        <f>E88+E84+E80+E64+E58+E54+E29</f>
        <v>0</v>
      </c>
      <c r="F89" s="140">
        <f t="shared" ref="F89:P89" si="69">F88+F84+F80+F64+F58+F54+F29</f>
        <v>0</v>
      </c>
      <c r="G89" s="140">
        <f t="shared" si="69"/>
        <v>0</v>
      </c>
      <c r="H89" s="140">
        <f t="shared" si="69"/>
        <v>0</v>
      </c>
      <c r="I89" s="140">
        <f t="shared" si="69"/>
        <v>0</v>
      </c>
      <c r="J89" s="140">
        <f t="shared" si="69"/>
        <v>0</v>
      </c>
      <c r="K89" s="140">
        <f t="shared" si="69"/>
        <v>0</v>
      </c>
      <c r="L89" s="140">
        <f t="shared" si="69"/>
        <v>0</v>
      </c>
      <c r="M89" s="140">
        <f t="shared" si="69"/>
        <v>0</v>
      </c>
      <c r="N89" s="140">
        <f t="shared" si="69"/>
        <v>0</v>
      </c>
      <c r="O89" s="140">
        <f t="shared" si="69"/>
        <v>0</v>
      </c>
      <c r="P89" s="140">
        <f t="shared" si="69"/>
        <v>0</v>
      </c>
      <c r="Q89" s="123">
        <f>Q176+Q263</f>
        <v>0</v>
      </c>
    </row>
    <row r="91" spans="2:17" x14ac:dyDescent="0.25">
      <c r="C91" s="24" t="s">
        <v>387</v>
      </c>
      <c r="J91" s="27"/>
    </row>
    <row r="92" spans="2:17" x14ac:dyDescent="0.25">
      <c r="C92" s="15"/>
      <c r="Q92" s="27" t="s">
        <v>4</v>
      </c>
    </row>
    <row r="93" spans="2:17" x14ac:dyDescent="0.25">
      <c r="C93" s="431" t="s">
        <v>343</v>
      </c>
      <c r="D93" s="431" t="s">
        <v>344</v>
      </c>
      <c r="E93" s="421" t="s">
        <v>369</v>
      </c>
      <c r="F93" s="421"/>
      <c r="G93" s="421"/>
      <c r="H93" s="421"/>
      <c r="I93" s="421"/>
      <c r="J93" s="421"/>
      <c r="K93" s="421"/>
      <c r="L93" s="421"/>
      <c r="M93" s="421"/>
      <c r="N93" s="421"/>
      <c r="O93" s="421"/>
      <c r="P93" s="421"/>
      <c r="Q93" s="421"/>
    </row>
    <row r="94" spans="2:17" x14ac:dyDescent="0.25">
      <c r="C94" s="433"/>
      <c r="D94" s="433"/>
      <c r="E94" s="14" t="s">
        <v>110</v>
      </c>
      <c r="F94" s="14" t="s">
        <v>111</v>
      </c>
      <c r="G94" s="14" t="s">
        <v>112</v>
      </c>
      <c r="H94" s="14" t="s">
        <v>113</v>
      </c>
      <c r="I94" s="14" t="s">
        <v>114</v>
      </c>
      <c r="J94" s="14" t="s">
        <v>115</v>
      </c>
      <c r="K94" s="14" t="s">
        <v>116</v>
      </c>
      <c r="L94" s="14" t="s">
        <v>117</v>
      </c>
      <c r="M94" s="14" t="s">
        <v>118</v>
      </c>
      <c r="N94" s="14" t="s">
        <v>119</v>
      </c>
      <c r="O94" s="14" t="s">
        <v>120</v>
      </c>
      <c r="P94" s="14" t="s">
        <v>121</v>
      </c>
      <c r="Q94" s="14" t="s">
        <v>108</v>
      </c>
    </row>
    <row r="95" spans="2:17" x14ac:dyDescent="0.25">
      <c r="B95" s="74"/>
      <c r="C95" s="446" t="s">
        <v>348</v>
      </c>
      <c r="D95" s="447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</row>
    <row r="96" spans="2:17" x14ac:dyDescent="0.25">
      <c r="C96" s="428" t="s">
        <v>350</v>
      </c>
      <c r="D96" s="429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</row>
    <row r="97" spans="2:17" x14ac:dyDescent="0.25">
      <c r="C97" s="158" t="s">
        <v>703</v>
      </c>
      <c r="D97" s="100" t="s">
        <v>648</v>
      </c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</row>
    <row r="98" spans="2:17" x14ac:dyDescent="0.25">
      <c r="C98" s="158" t="s">
        <v>703</v>
      </c>
      <c r="D98" s="100" t="s">
        <v>649</v>
      </c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</row>
    <row r="99" spans="2:17" x14ac:dyDescent="0.25">
      <c r="C99" s="158" t="s">
        <v>703</v>
      </c>
      <c r="D99" s="100" t="s">
        <v>650</v>
      </c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</row>
    <row r="100" spans="2:17" x14ac:dyDescent="0.25">
      <c r="C100" s="158" t="s">
        <v>703</v>
      </c>
      <c r="D100" s="100" t="s">
        <v>651</v>
      </c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</row>
    <row r="101" spans="2:17" x14ac:dyDescent="0.25">
      <c r="C101" s="158" t="s">
        <v>703</v>
      </c>
      <c r="D101" s="100" t="s">
        <v>652</v>
      </c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</row>
    <row r="102" spans="2:17" x14ac:dyDescent="0.25">
      <c r="C102" s="158" t="s">
        <v>703</v>
      </c>
      <c r="D102" s="100" t="s">
        <v>653</v>
      </c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</row>
    <row r="103" spans="2:17" x14ac:dyDescent="0.25">
      <c r="C103" s="158" t="s">
        <v>703</v>
      </c>
      <c r="D103" s="100" t="s">
        <v>654</v>
      </c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</row>
    <row r="104" spans="2:17" ht="14.25" customHeight="1" x14ac:dyDescent="0.25">
      <c r="B104" s="74"/>
      <c r="C104" s="158" t="s">
        <v>703</v>
      </c>
      <c r="D104" s="100" t="s">
        <v>655</v>
      </c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</row>
    <row r="105" spans="2:17" x14ac:dyDescent="0.25">
      <c r="C105" s="158" t="s">
        <v>703</v>
      </c>
      <c r="D105" s="20" t="s">
        <v>656</v>
      </c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</row>
    <row r="106" spans="2:17" x14ac:dyDescent="0.25">
      <c r="C106" s="449" t="s">
        <v>225</v>
      </c>
      <c r="D106" s="450"/>
      <c r="E106" s="140">
        <f>SUM(E97:E105)</f>
        <v>0</v>
      </c>
      <c r="F106" s="140">
        <f t="shared" ref="F106" si="70">SUM(F97:F105)</f>
        <v>0</v>
      </c>
      <c r="G106" s="140">
        <f t="shared" ref="G106" si="71">SUM(G97:G105)</f>
        <v>0</v>
      </c>
      <c r="H106" s="140">
        <f t="shared" ref="H106" si="72">SUM(H97:H105)</f>
        <v>0</v>
      </c>
      <c r="I106" s="140">
        <f t="shared" ref="I106" si="73">SUM(I97:I105)</f>
        <v>0</v>
      </c>
      <c r="J106" s="140">
        <f t="shared" ref="J106" si="74">SUM(J97:J105)</f>
        <v>0</v>
      </c>
      <c r="K106" s="140">
        <f t="shared" ref="K106" si="75">SUM(K97:K105)</f>
        <v>0</v>
      </c>
      <c r="L106" s="140">
        <f t="shared" ref="L106" si="76">SUM(L97:L105)</f>
        <v>0</v>
      </c>
      <c r="M106" s="140">
        <f t="shared" ref="M106" si="77">SUM(M97:M105)</f>
        <v>0</v>
      </c>
      <c r="N106" s="140">
        <f t="shared" ref="N106" si="78">SUM(N97:N105)</f>
        <v>0</v>
      </c>
      <c r="O106" s="140">
        <f t="shared" ref="O106" si="79">SUM(O97:O105)</f>
        <v>0</v>
      </c>
      <c r="P106" s="140">
        <f t="shared" ref="P106" si="80">SUM(P97:P105)</f>
        <v>0</v>
      </c>
      <c r="Q106" s="123">
        <f>SUM(E106:P106)</f>
        <v>0</v>
      </c>
    </row>
    <row r="107" spans="2:17" x14ac:dyDescent="0.25">
      <c r="C107" s="428" t="s">
        <v>351</v>
      </c>
      <c r="D107" s="429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</row>
    <row r="108" spans="2:17" x14ac:dyDescent="0.25">
      <c r="C108" s="158" t="s">
        <v>703</v>
      </c>
      <c r="D108" s="100" t="s">
        <v>657</v>
      </c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</row>
    <row r="109" spans="2:17" x14ac:dyDescent="0.25">
      <c r="C109" s="158" t="s">
        <v>703</v>
      </c>
      <c r="D109" s="100" t="s">
        <v>658</v>
      </c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</row>
    <row r="110" spans="2:17" x14ac:dyDescent="0.25">
      <c r="C110" s="158" t="s">
        <v>703</v>
      </c>
      <c r="D110" s="100" t="s">
        <v>659</v>
      </c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</row>
    <row r="111" spans="2:17" x14ac:dyDescent="0.25">
      <c r="C111" s="158" t="s">
        <v>703</v>
      </c>
      <c r="D111" s="100" t="s">
        <v>660</v>
      </c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</row>
    <row r="112" spans="2:17" x14ac:dyDescent="0.25">
      <c r="C112" s="158" t="s">
        <v>703</v>
      </c>
      <c r="D112" s="100" t="s">
        <v>661</v>
      </c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</row>
    <row r="113" spans="3:17" x14ac:dyDescent="0.25">
      <c r="C113" s="158" t="s">
        <v>703</v>
      </c>
      <c r="D113" s="20" t="s">
        <v>662</v>
      </c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</row>
    <row r="114" spans="3:17" x14ac:dyDescent="0.25">
      <c r="C114" s="158" t="s">
        <v>703</v>
      </c>
      <c r="D114" s="20" t="s">
        <v>663</v>
      </c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</row>
    <row r="115" spans="3:17" x14ac:dyDescent="0.25">
      <c r="C115" s="449" t="s">
        <v>225</v>
      </c>
      <c r="D115" s="450"/>
      <c r="E115" s="140">
        <f>SUM(E108:E114)</f>
        <v>0</v>
      </c>
      <c r="F115" s="140">
        <f t="shared" ref="F115" si="81">SUM(F108:F114)</f>
        <v>0</v>
      </c>
      <c r="G115" s="140">
        <f t="shared" ref="G115" si="82">SUM(G108:G114)</f>
        <v>0</v>
      </c>
      <c r="H115" s="140">
        <f t="shared" ref="H115" si="83">SUM(H108:H114)</f>
        <v>0</v>
      </c>
      <c r="I115" s="140">
        <f t="shared" ref="I115" si="84">SUM(I108:I114)</f>
        <v>0</v>
      </c>
      <c r="J115" s="140">
        <f t="shared" ref="J115" si="85">SUM(J108:J114)</f>
        <v>0</v>
      </c>
      <c r="K115" s="140">
        <f t="shared" ref="K115" si="86">SUM(K108:K114)</f>
        <v>0</v>
      </c>
      <c r="L115" s="140">
        <f t="shared" ref="L115" si="87">SUM(L108:L114)</f>
        <v>0</v>
      </c>
      <c r="M115" s="140">
        <f t="shared" ref="M115" si="88">SUM(M108:M114)</f>
        <v>0</v>
      </c>
      <c r="N115" s="140">
        <f t="shared" ref="N115" si="89">SUM(N108:N114)</f>
        <v>0</v>
      </c>
      <c r="O115" s="140">
        <f t="shared" ref="O115" si="90">SUM(O108:O114)</f>
        <v>0</v>
      </c>
      <c r="P115" s="140">
        <f t="shared" ref="P115" si="91">SUM(P108:P114)</f>
        <v>0</v>
      </c>
      <c r="Q115" s="123">
        <f>SUM(E115:P115)</f>
        <v>0</v>
      </c>
    </row>
    <row r="116" spans="3:17" x14ac:dyDescent="0.25">
      <c r="C116" s="449" t="s">
        <v>349</v>
      </c>
      <c r="D116" s="450"/>
      <c r="E116" s="140">
        <f>E115+E106</f>
        <v>0</v>
      </c>
      <c r="F116" s="140">
        <f t="shared" ref="F116" si="92">F115+F106</f>
        <v>0</v>
      </c>
      <c r="G116" s="140">
        <f t="shared" ref="G116" si="93">G115+G106</f>
        <v>0</v>
      </c>
      <c r="H116" s="140">
        <f t="shared" ref="H116" si="94">H115+H106</f>
        <v>0</v>
      </c>
      <c r="I116" s="140">
        <f t="shared" ref="I116" si="95">I115+I106</f>
        <v>0</v>
      </c>
      <c r="J116" s="140">
        <f t="shared" ref="J116" si="96">J115+J106</f>
        <v>0</v>
      </c>
      <c r="K116" s="140">
        <f t="shared" ref="K116" si="97">K115+K106</f>
        <v>0</v>
      </c>
      <c r="L116" s="140">
        <f t="shared" ref="L116" si="98">L115+L106</f>
        <v>0</v>
      </c>
      <c r="M116" s="140">
        <f t="shared" ref="M116" si="99">M115+M106</f>
        <v>0</v>
      </c>
      <c r="N116" s="140">
        <f t="shared" ref="N116" si="100">N115+N106</f>
        <v>0</v>
      </c>
      <c r="O116" s="140">
        <f t="shared" ref="O116" si="101">O115+O106</f>
        <v>0</v>
      </c>
      <c r="P116" s="140">
        <f t="shared" ref="P116" si="102">P115+P106</f>
        <v>0</v>
      </c>
      <c r="Q116" s="123">
        <f>Q106+Q115</f>
        <v>0</v>
      </c>
    </row>
    <row r="117" spans="3:17" x14ac:dyDescent="0.25">
      <c r="C117" s="446" t="s">
        <v>352</v>
      </c>
      <c r="D117" s="447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</row>
    <row r="118" spans="3:17" x14ac:dyDescent="0.25">
      <c r="C118" s="428" t="s">
        <v>350</v>
      </c>
      <c r="D118" s="429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</row>
    <row r="119" spans="3:17" x14ac:dyDescent="0.25">
      <c r="C119" s="158" t="s">
        <v>704</v>
      </c>
      <c r="D119" s="100" t="s">
        <v>664</v>
      </c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</row>
    <row r="120" spans="3:17" x14ac:dyDescent="0.25">
      <c r="C120" s="158" t="s">
        <v>704</v>
      </c>
      <c r="D120" s="100" t="s">
        <v>665</v>
      </c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</row>
    <row r="121" spans="3:17" x14ac:dyDescent="0.25">
      <c r="C121" s="158" t="s">
        <v>704</v>
      </c>
      <c r="D121" s="100" t="s">
        <v>666</v>
      </c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</row>
    <row r="122" spans="3:17" x14ac:dyDescent="0.25">
      <c r="C122" s="158" t="s">
        <v>704</v>
      </c>
      <c r="D122" s="100" t="s">
        <v>667</v>
      </c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</row>
    <row r="123" spans="3:17" x14ac:dyDescent="0.25">
      <c r="C123" s="158" t="s">
        <v>704</v>
      </c>
      <c r="D123" s="100" t="s">
        <v>668</v>
      </c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</row>
    <row r="124" spans="3:17" x14ac:dyDescent="0.25">
      <c r="C124" s="158" t="s">
        <v>704</v>
      </c>
      <c r="D124" s="100" t="s">
        <v>669</v>
      </c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</row>
    <row r="125" spans="3:17" x14ac:dyDescent="0.25">
      <c r="C125" s="158" t="s">
        <v>705</v>
      </c>
      <c r="D125" s="100" t="s">
        <v>670</v>
      </c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</row>
    <row r="126" spans="3:17" x14ac:dyDescent="0.25">
      <c r="C126" s="158" t="s">
        <v>705</v>
      </c>
      <c r="D126" s="100" t="s">
        <v>671</v>
      </c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</row>
    <row r="127" spans="3:17" x14ac:dyDescent="0.25">
      <c r="C127" s="158"/>
      <c r="D127" s="100" t="s">
        <v>672</v>
      </c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</row>
    <row r="128" spans="3:17" x14ac:dyDescent="0.25">
      <c r="C128" s="158"/>
      <c r="D128" s="100" t="s">
        <v>673</v>
      </c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</row>
    <row r="129" spans="3:17" x14ac:dyDescent="0.25">
      <c r="C129" s="158"/>
      <c r="D129" s="100" t="s">
        <v>674</v>
      </c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</row>
    <row r="130" spans="3:17" x14ac:dyDescent="0.25">
      <c r="C130" s="158"/>
      <c r="D130" s="100" t="s">
        <v>675</v>
      </c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</row>
    <row r="131" spans="3:17" x14ac:dyDescent="0.25">
      <c r="C131" s="158"/>
      <c r="D131" s="100" t="s">
        <v>676</v>
      </c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</row>
    <row r="132" spans="3:17" x14ac:dyDescent="0.25">
      <c r="C132" s="158" t="s">
        <v>705</v>
      </c>
      <c r="D132" s="100" t="s">
        <v>677</v>
      </c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</row>
    <row r="133" spans="3:17" x14ac:dyDescent="0.25">
      <c r="C133" s="449" t="s">
        <v>225</v>
      </c>
      <c r="D133" s="450"/>
      <c r="E133" s="140">
        <f>SUM(E119:E132)</f>
        <v>0</v>
      </c>
      <c r="F133" s="140">
        <f t="shared" ref="F133" si="103">SUM(F119:F132)</f>
        <v>0</v>
      </c>
      <c r="G133" s="140">
        <f t="shared" ref="G133" si="104">SUM(G119:G132)</f>
        <v>0</v>
      </c>
      <c r="H133" s="140">
        <f t="shared" ref="H133" si="105">SUM(H119:H132)</f>
        <v>0</v>
      </c>
      <c r="I133" s="140">
        <f t="shared" ref="I133" si="106">SUM(I119:I132)</f>
        <v>0</v>
      </c>
      <c r="J133" s="140">
        <f t="shared" ref="J133" si="107">SUM(J119:J132)</f>
        <v>0</v>
      </c>
      <c r="K133" s="140">
        <f t="shared" ref="K133" si="108">SUM(K119:K132)</f>
        <v>0</v>
      </c>
      <c r="L133" s="140">
        <f t="shared" ref="L133" si="109">SUM(L119:L132)</f>
        <v>0</v>
      </c>
      <c r="M133" s="140">
        <f t="shared" ref="M133" si="110">SUM(M119:M132)</f>
        <v>0</v>
      </c>
      <c r="N133" s="140">
        <f t="shared" ref="N133" si="111">SUM(N119:N132)</f>
        <v>0</v>
      </c>
      <c r="O133" s="140">
        <f t="shared" ref="O133" si="112">SUM(O119:O132)</f>
        <v>0</v>
      </c>
      <c r="P133" s="140">
        <f t="shared" ref="P133" si="113">SUM(P119:P132)</f>
        <v>0</v>
      </c>
      <c r="Q133" s="123">
        <f>SUM(E133:P133)</f>
        <v>0</v>
      </c>
    </row>
    <row r="134" spans="3:17" x14ac:dyDescent="0.25">
      <c r="C134" s="428" t="s">
        <v>354</v>
      </c>
      <c r="D134" s="429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</row>
    <row r="135" spans="3:17" x14ac:dyDescent="0.25">
      <c r="C135" s="158" t="s">
        <v>706</v>
      </c>
      <c r="D135" s="100" t="s">
        <v>678</v>
      </c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</row>
    <row r="136" spans="3:17" x14ac:dyDescent="0.25">
      <c r="C136" s="158" t="s">
        <v>706</v>
      </c>
      <c r="D136" s="100" t="s">
        <v>679</v>
      </c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</row>
    <row r="137" spans="3:17" x14ac:dyDescent="0.25">
      <c r="C137" s="158" t="s">
        <v>706</v>
      </c>
      <c r="D137" s="100" t="s">
        <v>680</v>
      </c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</row>
    <row r="138" spans="3:17" x14ac:dyDescent="0.25">
      <c r="C138" s="158" t="s">
        <v>706</v>
      </c>
      <c r="D138" s="20" t="s">
        <v>681</v>
      </c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</row>
    <row r="139" spans="3:17" x14ac:dyDescent="0.25">
      <c r="C139" s="158" t="s">
        <v>706</v>
      </c>
      <c r="D139" s="20" t="s">
        <v>682</v>
      </c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</row>
    <row r="140" spans="3:17" x14ac:dyDescent="0.25">
      <c r="C140" s="449" t="s">
        <v>225</v>
      </c>
      <c r="D140" s="450"/>
      <c r="E140" s="140">
        <f>SUM(E135:E139)</f>
        <v>0</v>
      </c>
      <c r="F140" s="140">
        <f t="shared" ref="F140" si="114">SUM(F135:F139)</f>
        <v>0</v>
      </c>
      <c r="G140" s="140">
        <f t="shared" ref="G140" si="115">SUM(G135:G139)</f>
        <v>0</v>
      </c>
      <c r="H140" s="140">
        <f t="shared" ref="H140" si="116">SUM(H135:H139)</f>
        <v>0</v>
      </c>
      <c r="I140" s="140">
        <f t="shared" ref="I140" si="117">SUM(I135:I139)</f>
        <v>0</v>
      </c>
      <c r="J140" s="140">
        <f t="shared" ref="J140" si="118">SUM(J135:J139)</f>
        <v>0</v>
      </c>
      <c r="K140" s="140">
        <f t="shared" ref="K140" si="119">SUM(K135:K139)</f>
        <v>0</v>
      </c>
      <c r="L140" s="140">
        <f t="shared" ref="L140" si="120">SUM(L135:L139)</f>
        <v>0</v>
      </c>
      <c r="M140" s="140">
        <f t="shared" ref="M140" si="121">SUM(M135:M139)</f>
        <v>0</v>
      </c>
      <c r="N140" s="140">
        <f t="shared" ref="N140" si="122">SUM(N135:N139)</f>
        <v>0</v>
      </c>
      <c r="O140" s="140">
        <f t="shared" ref="O140" si="123">SUM(O135:O139)</f>
        <v>0</v>
      </c>
      <c r="P140" s="140">
        <f t="shared" ref="P140" si="124">SUM(P135:P139)</f>
        <v>0</v>
      </c>
      <c r="Q140" s="123">
        <f>SUM(E140:P140)</f>
        <v>0</v>
      </c>
    </row>
    <row r="141" spans="3:17" x14ac:dyDescent="0.25">
      <c r="C141" s="449" t="s">
        <v>353</v>
      </c>
      <c r="D141" s="450"/>
      <c r="E141" s="140">
        <f>E140+E133</f>
        <v>0</v>
      </c>
      <c r="F141" s="140">
        <f t="shared" ref="F141" si="125">F140+F133</f>
        <v>0</v>
      </c>
      <c r="G141" s="140">
        <f t="shared" ref="G141" si="126">G140+G133</f>
        <v>0</v>
      </c>
      <c r="H141" s="140">
        <f t="shared" ref="H141" si="127">H140+H133</f>
        <v>0</v>
      </c>
      <c r="I141" s="140">
        <f t="shared" ref="I141" si="128">I140+I133</f>
        <v>0</v>
      </c>
      <c r="J141" s="140">
        <f t="shared" ref="J141" si="129">J140+J133</f>
        <v>0</v>
      </c>
      <c r="K141" s="140">
        <f t="shared" ref="K141" si="130">K140+K133</f>
        <v>0</v>
      </c>
      <c r="L141" s="140">
        <f t="shared" ref="L141" si="131">L140+L133</f>
        <v>0</v>
      </c>
      <c r="M141" s="140">
        <f t="shared" ref="M141" si="132">M140+M133</f>
        <v>0</v>
      </c>
      <c r="N141" s="140">
        <f t="shared" ref="N141" si="133">N140+N133</f>
        <v>0</v>
      </c>
      <c r="O141" s="140">
        <f t="shared" ref="O141" si="134">O140+O133</f>
        <v>0</v>
      </c>
      <c r="P141" s="140">
        <f t="shared" ref="P141" si="135">P140+P133</f>
        <v>0</v>
      </c>
      <c r="Q141" s="123">
        <f>Q133+Q140</f>
        <v>0</v>
      </c>
    </row>
    <row r="142" spans="3:17" x14ac:dyDescent="0.25">
      <c r="C142" s="446" t="s">
        <v>358</v>
      </c>
      <c r="D142" s="447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</row>
    <row r="143" spans="3:17" x14ac:dyDescent="0.25">
      <c r="C143" s="18"/>
      <c r="D143" s="18" t="s">
        <v>683</v>
      </c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</row>
    <row r="144" spans="3:17" x14ac:dyDescent="0.25">
      <c r="C144" s="18"/>
      <c r="D144" s="18" t="s">
        <v>684</v>
      </c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</row>
    <row r="145" spans="3:17" x14ac:dyDescent="0.25">
      <c r="C145" s="449" t="s">
        <v>355</v>
      </c>
      <c r="D145" s="450"/>
      <c r="E145" s="140">
        <f>SUM(E143:E144)</f>
        <v>0</v>
      </c>
      <c r="F145" s="140">
        <f t="shared" ref="F145" si="136">SUM(F143:F144)</f>
        <v>0</v>
      </c>
      <c r="G145" s="140">
        <f t="shared" ref="G145" si="137">SUM(G143:G144)</f>
        <v>0</v>
      </c>
      <c r="H145" s="140">
        <f t="shared" ref="H145" si="138">SUM(H143:H144)</f>
        <v>0</v>
      </c>
      <c r="I145" s="140">
        <f t="shared" ref="I145" si="139">SUM(I143:I144)</f>
        <v>0</v>
      </c>
      <c r="J145" s="140">
        <f t="shared" ref="J145" si="140">SUM(J143:J144)</f>
        <v>0</v>
      </c>
      <c r="K145" s="140">
        <f t="shared" ref="K145" si="141">SUM(K143:K144)</f>
        <v>0</v>
      </c>
      <c r="L145" s="140">
        <f t="shared" ref="L145" si="142">SUM(L143:L144)</f>
        <v>0</v>
      </c>
      <c r="M145" s="140">
        <f t="shared" ref="M145" si="143">SUM(M143:M144)</f>
        <v>0</v>
      </c>
      <c r="N145" s="140">
        <f t="shared" ref="N145" si="144">SUM(N143:N144)</f>
        <v>0</v>
      </c>
      <c r="O145" s="140">
        <f t="shared" ref="O145" si="145">SUM(O143:O144)</f>
        <v>0</v>
      </c>
      <c r="P145" s="140">
        <f t="shared" ref="P145" si="146">SUM(P143:P144)</f>
        <v>0</v>
      </c>
      <c r="Q145" s="123">
        <f>SUM(E145:P145)</f>
        <v>0</v>
      </c>
    </row>
    <row r="146" spans="3:17" x14ac:dyDescent="0.25">
      <c r="C146" s="446" t="s">
        <v>357</v>
      </c>
      <c r="D146" s="447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</row>
    <row r="147" spans="3:17" x14ac:dyDescent="0.25">
      <c r="C147" s="95"/>
      <c r="D147" s="100" t="s">
        <v>685</v>
      </c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</row>
    <row r="148" spans="3:17" x14ac:dyDescent="0.25">
      <c r="C148" s="95"/>
      <c r="D148" s="100" t="s">
        <v>686</v>
      </c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</row>
    <row r="149" spans="3:17" x14ac:dyDescent="0.25">
      <c r="C149" s="18"/>
      <c r="D149" s="100" t="s">
        <v>687</v>
      </c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</row>
    <row r="150" spans="3:17" x14ac:dyDescent="0.25">
      <c r="C150" s="18"/>
      <c r="D150" s="18" t="s">
        <v>688</v>
      </c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</row>
    <row r="151" spans="3:17" x14ac:dyDescent="0.25">
      <c r="C151" s="449" t="s">
        <v>356</v>
      </c>
      <c r="D151" s="450"/>
      <c r="E151" s="140">
        <f>SUM(E147:E150)</f>
        <v>0</v>
      </c>
      <c r="F151" s="140">
        <f t="shared" ref="F151" si="147">SUM(F147:F150)</f>
        <v>0</v>
      </c>
      <c r="G151" s="140">
        <f t="shared" ref="G151" si="148">SUM(G147:G150)</f>
        <v>0</v>
      </c>
      <c r="H151" s="140">
        <f t="shared" ref="H151" si="149">SUM(H147:H150)</f>
        <v>0</v>
      </c>
      <c r="I151" s="140">
        <f t="shared" ref="I151" si="150">SUM(I147:I150)</f>
        <v>0</v>
      </c>
      <c r="J151" s="140">
        <f t="shared" ref="J151" si="151">SUM(J147:J150)</f>
        <v>0</v>
      </c>
      <c r="K151" s="140">
        <f t="shared" ref="K151" si="152">SUM(K147:K150)</f>
        <v>0</v>
      </c>
      <c r="L151" s="140">
        <f t="shared" ref="L151" si="153">SUM(L147:L150)</f>
        <v>0</v>
      </c>
      <c r="M151" s="140">
        <f t="shared" ref="M151" si="154">SUM(M147:M150)</f>
        <v>0</v>
      </c>
      <c r="N151" s="140">
        <f t="shared" ref="N151" si="155">SUM(N147:N150)</f>
        <v>0</v>
      </c>
      <c r="O151" s="140">
        <f t="shared" ref="O151" si="156">SUM(O147:O150)</f>
        <v>0</v>
      </c>
      <c r="P151" s="140">
        <f t="shared" ref="P151" si="157">SUM(P147:P150)</f>
        <v>0</v>
      </c>
      <c r="Q151" s="123">
        <f>SUM(E151:P151)</f>
        <v>0</v>
      </c>
    </row>
    <row r="152" spans="3:17" x14ac:dyDescent="0.25">
      <c r="C152" s="446" t="s">
        <v>361</v>
      </c>
      <c r="D152" s="447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</row>
    <row r="153" spans="3:17" x14ac:dyDescent="0.25">
      <c r="C153" s="95"/>
      <c r="D153" s="100" t="s">
        <v>690</v>
      </c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</row>
    <row r="154" spans="3:17" x14ac:dyDescent="0.25">
      <c r="C154" s="95"/>
      <c r="D154" s="100" t="s">
        <v>691</v>
      </c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</row>
    <row r="155" spans="3:17" x14ac:dyDescent="0.25">
      <c r="C155" s="95"/>
      <c r="D155" s="100" t="s">
        <v>692</v>
      </c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</row>
    <row r="156" spans="3:17" x14ac:dyDescent="0.25">
      <c r="C156" s="95"/>
      <c r="D156" s="100" t="s">
        <v>693</v>
      </c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</row>
    <row r="157" spans="3:17" x14ac:dyDescent="0.25">
      <c r="C157" s="95"/>
      <c r="D157" s="100" t="s">
        <v>694</v>
      </c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</row>
    <row r="158" spans="3:17" x14ac:dyDescent="0.25">
      <c r="C158" s="95"/>
      <c r="D158" s="100" t="s">
        <v>663</v>
      </c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</row>
    <row r="159" spans="3:17" x14ac:dyDescent="0.25">
      <c r="C159" s="158" t="s">
        <v>707</v>
      </c>
      <c r="D159" s="100" t="s">
        <v>695</v>
      </c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</row>
    <row r="160" spans="3:17" x14ac:dyDescent="0.25">
      <c r="C160" s="158" t="s">
        <v>707</v>
      </c>
      <c r="D160" s="100" t="s">
        <v>696</v>
      </c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</row>
    <row r="161" spans="3:17" x14ac:dyDescent="0.25">
      <c r="C161" s="158" t="s">
        <v>707</v>
      </c>
      <c r="D161" s="100" t="s">
        <v>697</v>
      </c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</row>
    <row r="162" spans="3:17" x14ac:dyDescent="0.25">
      <c r="C162" s="158" t="s">
        <v>707</v>
      </c>
      <c r="D162" s="100" t="s">
        <v>698</v>
      </c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</row>
    <row r="163" spans="3:17" x14ac:dyDescent="0.25">
      <c r="C163" s="158" t="s">
        <v>707</v>
      </c>
      <c r="D163" s="100" t="s">
        <v>699</v>
      </c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</row>
    <row r="164" spans="3:17" x14ac:dyDescent="0.25">
      <c r="C164" s="158" t="s">
        <v>707</v>
      </c>
      <c r="D164" s="100" t="s">
        <v>700</v>
      </c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</row>
    <row r="165" spans="3:17" x14ac:dyDescent="0.25">
      <c r="C165" s="158" t="s">
        <v>707</v>
      </c>
      <c r="D165" s="18" t="s">
        <v>701</v>
      </c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</row>
    <row r="166" spans="3:17" x14ac:dyDescent="0.25">
      <c r="C166" s="158" t="s">
        <v>707</v>
      </c>
      <c r="D166" s="18" t="s">
        <v>702</v>
      </c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</row>
    <row r="167" spans="3:17" x14ac:dyDescent="0.25">
      <c r="C167" s="449" t="s">
        <v>359</v>
      </c>
      <c r="D167" s="450"/>
      <c r="E167" s="140">
        <f>SUM(E153:E166)</f>
        <v>0</v>
      </c>
      <c r="F167" s="140">
        <f t="shared" ref="F167" si="158">SUM(F153:F166)</f>
        <v>0</v>
      </c>
      <c r="G167" s="140">
        <f t="shared" ref="G167" si="159">SUM(G153:G166)</f>
        <v>0</v>
      </c>
      <c r="H167" s="140">
        <f t="shared" ref="H167" si="160">SUM(H153:H166)</f>
        <v>0</v>
      </c>
      <c r="I167" s="140">
        <f t="shared" ref="I167" si="161">SUM(I153:I166)</f>
        <v>0</v>
      </c>
      <c r="J167" s="140">
        <f t="shared" ref="J167" si="162">SUM(J153:J166)</f>
        <v>0</v>
      </c>
      <c r="K167" s="140">
        <f t="shared" ref="K167" si="163">SUM(K153:K166)</f>
        <v>0</v>
      </c>
      <c r="L167" s="140">
        <f t="shared" ref="L167" si="164">SUM(L153:L166)</f>
        <v>0</v>
      </c>
      <c r="M167" s="140">
        <f t="shared" ref="M167" si="165">SUM(M153:M166)</f>
        <v>0</v>
      </c>
      <c r="N167" s="140">
        <f t="shared" ref="N167" si="166">SUM(N153:N166)</f>
        <v>0</v>
      </c>
      <c r="O167" s="140">
        <f t="shared" ref="O167" si="167">SUM(O153:O166)</f>
        <v>0</v>
      </c>
      <c r="P167" s="140">
        <f t="shared" ref="P167" si="168">SUM(P153:P166)</f>
        <v>0</v>
      </c>
      <c r="Q167" s="123">
        <f>SUM(E167:P167)</f>
        <v>0</v>
      </c>
    </row>
    <row r="168" spans="3:17" x14ac:dyDescent="0.25">
      <c r="C168" s="446" t="s">
        <v>360</v>
      </c>
      <c r="D168" s="447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</row>
    <row r="169" spans="3:17" x14ac:dyDescent="0.25">
      <c r="C169" s="18"/>
      <c r="D169" s="159" t="s">
        <v>689</v>
      </c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</row>
    <row r="170" spans="3:17" x14ac:dyDescent="0.25"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</row>
    <row r="171" spans="3:17" x14ac:dyDescent="0.25">
      <c r="C171" s="449" t="s">
        <v>362</v>
      </c>
      <c r="D171" s="450"/>
      <c r="E171" s="140">
        <f>SUM(E169:E170)</f>
        <v>0</v>
      </c>
      <c r="F171" s="140">
        <f t="shared" ref="F171" si="169">SUM(F169:F170)</f>
        <v>0</v>
      </c>
      <c r="G171" s="140">
        <f t="shared" ref="G171" si="170">SUM(G169:G170)</f>
        <v>0</v>
      </c>
      <c r="H171" s="140">
        <f t="shared" ref="H171" si="171">SUM(H169:H170)</f>
        <v>0</v>
      </c>
      <c r="I171" s="140">
        <f t="shared" ref="I171" si="172">SUM(I169:I170)</f>
        <v>0</v>
      </c>
      <c r="J171" s="140">
        <f t="shared" ref="J171" si="173">SUM(J169:J170)</f>
        <v>0</v>
      </c>
      <c r="K171" s="140">
        <f t="shared" ref="K171" si="174">SUM(K169:K170)</f>
        <v>0</v>
      </c>
      <c r="L171" s="140">
        <f t="shared" ref="L171" si="175">SUM(L169:L170)</f>
        <v>0</v>
      </c>
      <c r="M171" s="140">
        <f t="shared" ref="M171" si="176">SUM(M169:M170)</f>
        <v>0</v>
      </c>
      <c r="N171" s="140">
        <f t="shared" ref="N171" si="177">SUM(N169:N170)</f>
        <v>0</v>
      </c>
      <c r="O171" s="140">
        <f t="shared" ref="O171" si="178">SUM(O169:O170)</f>
        <v>0</v>
      </c>
      <c r="P171" s="140">
        <f t="shared" ref="P171" si="179">SUM(P169:P170)</f>
        <v>0</v>
      </c>
      <c r="Q171" s="123">
        <f>SUM(E171:P171)</f>
        <v>0</v>
      </c>
    </row>
    <row r="172" spans="3:17" x14ac:dyDescent="0.25">
      <c r="C172" s="446" t="s">
        <v>363</v>
      </c>
      <c r="D172" s="447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</row>
    <row r="173" spans="3:17" x14ac:dyDescent="0.25">
      <c r="C173" s="18" t="s">
        <v>365</v>
      </c>
      <c r="D173" s="18" t="s">
        <v>366</v>
      </c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</row>
    <row r="174" spans="3:17" x14ac:dyDescent="0.25">
      <c r="C174" s="18" t="s">
        <v>365</v>
      </c>
      <c r="D174" s="18" t="s">
        <v>367</v>
      </c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</row>
    <row r="175" spans="3:17" x14ac:dyDescent="0.25">
      <c r="C175" s="449" t="s">
        <v>364</v>
      </c>
      <c r="D175" s="450"/>
      <c r="E175" s="140">
        <f>E173-E174</f>
        <v>0</v>
      </c>
      <c r="F175" s="140">
        <f t="shared" ref="F175" si="180">F173-F174</f>
        <v>0</v>
      </c>
      <c r="G175" s="140">
        <f t="shared" ref="G175" si="181">G173-G174</f>
        <v>0</v>
      </c>
      <c r="H175" s="140">
        <f t="shared" ref="H175" si="182">H173-H174</f>
        <v>0</v>
      </c>
      <c r="I175" s="140">
        <f t="shared" ref="I175" si="183">I173-I174</f>
        <v>0</v>
      </c>
      <c r="J175" s="140">
        <f t="shared" ref="J175" si="184">J173-J174</f>
        <v>0</v>
      </c>
      <c r="K175" s="140">
        <f t="shared" ref="K175" si="185">K173-K174</f>
        <v>0</v>
      </c>
      <c r="L175" s="140">
        <f t="shared" ref="L175" si="186">L173-L174</f>
        <v>0</v>
      </c>
      <c r="M175" s="140">
        <f t="shared" ref="M175" si="187">M173-M174</f>
        <v>0</v>
      </c>
      <c r="N175" s="140">
        <f t="shared" ref="N175" si="188">N173-N174</f>
        <v>0</v>
      </c>
      <c r="O175" s="140">
        <f t="shared" ref="O175" si="189">O173-O174</f>
        <v>0</v>
      </c>
      <c r="P175" s="140">
        <f t="shared" ref="P175" si="190">P173-P174</f>
        <v>0</v>
      </c>
      <c r="Q175" s="123">
        <f>Q173-Q174</f>
        <v>0</v>
      </c>
    </row>
    <row r="176" spans="3:17" x14ac:dyDescent="0.25">
      <c r="C176" s="449" t="s">
        <v>261</v>
      </c>
      <c r="D176" s="450"/>
      <c r="E176" s="140">
        <f>E175+E171+E167+E151+E145+E141+E116</f>
        <v>0</v>
      </c>
      <c r="F176" s="140">
        <f t="shared" ref="F176" si="191">F175+F171+F167+F151+F145+F141+F116</f>
        <v>0</v>
      </c>
      <c r="G176" s="140">
        <f t="shared" ref="G176" si="192">G175+G171+G167+G151+G145+G141+G116</f>
        <v>0</v>
      </c>
      <c r="H176" s="140">
        <f t="shared" ref="H176" si="193">H175+H171+H167+H151+H145+H141+H116</f>
        <v>0</v>
      </c>
      <c r="I176" s="140">
        <f t="shared" ref="I176" si="194">I175+I171+I167+I151+I145+I141+I116</f>
        <v>0</v>
      </c>
      <c r="J176" s="140">
        <f t="shared" ref="J176" si="195">J175+J171+J167+J151+J145+J141+J116</f>
        <v>0</v>
      </c>
      <c r="K176" s="140">
        <f t="shared" ref="K176" si="196">K175+K171+K167+K151+K145+K141+K116</f>
        <v>0</v>
      </c>
      <c r="L176" s="140">
        <f t="shared" ref="L176" si="197">L175+L171+L167+L151+L145+L141+L116</f>
        <v>0</v>
      </c>
      <c r="M176" s="140">
        <f t="shared" ref="M176" si="198">M175+M171+M167+M151+M145+M141+M116</f>
        <v>0</v>
      </c>
      <c r="N176" s="140">
        <f t="shared" ref="N176" si="199">N175+N171+N167+N151+N145+N141+N116</f>
        <v>0</v>
      </c>
      <c r="O176" s="140">
        <f t="shared" ref="O176" si="200">O175+O171+O167+O151+O145+O141+O116</f>
        <v>0</v>
      </c>
      <c r="P176" s="140">
        <f t="shared" ref="P176" si="201">P175+P171+P167+P151+P145+P141+P116</f>
        <v>0</v>
      </c>
      <c r="Q176" s="123">
        <f>Q116+Q141+Q145+Q151+Q167+Q171+Q175</f>
        <v>0</v>
      </c>
    </row>
    <row r="178" spans="2:17" x14ac:dyDescent="0.25">
      <c r="C178" s="24" t="s">
        <v>388</v>
      </c>
      <c r="J178" s="27"/>
    </row>
    <row r="179" spans="2:17" x14ac:dyDescent="0.25">
      <c r="C179" s="15"/>
      <c r="Q179" s="27" t="s">
        <v>4</v>
      </c>
    </row>
    <row r="180" spans="2:17" x14ac:dyDescent="0.25">
      <c r="C180" s="431" t="s">
        <v>343</v>
      </c>
      <c r="D180" s="431" t="s">
        <v>344</v>
      </c>
      <c r="E180" s="421" t="s">
        <v>369</v>
      </c>
      <c r="F180" s="421"/>
      <c r="G180" s="421"/>
      <c r="H180" s="421"/>
      <c r="I180" s="421"/>
      <c r="J180" s="421"/>
      <c r="K180" s="421"/>
      <c r="L180" s="421"/>
      <c r="M180" s="421"/>
      <c r="N180" s="421"/>
      <c r="O180" s="421"/>
      <c r="P180" s="421"/>
      <c r="Q180" s="421"/>
    </row>
    <row r="181" spans="2:17" x14ac:dyDescent="0.25">
      <c r="C181" s="433"/>
      <c r="D181" s="433"/>
      <c r="E181" s="14" t="s">
        <v>110</v>
      </c>
      <c r="F181" s="14" t="s">
        <v>111</v>
      </c>
      <c r="G181" s="14" t="s">
        <v>112</v>
      </c>
      <c r="H181" s="14" t="s">
        <v>113</v>
      </c>
      <c r="I181" s="14" t="s">
        <v>114</v>
      </c>
      <c r="J181" s="14" t="s">
        <v>115</v>
      </c>
      <c r="K181" s="14" t="s">
        <v>116</v>
      </c>
      <c r="L181" s="14" t="s">
        <v>117</v>
      </c>
      <c r="M181" s="14" t="s">
        <v>118</v>
      </c>
      <c r="N181" s="14" t="s">
        <v>119</v>
      </c>
      <c r="O181" s="14" t="s">
        <v>120</v>
      </c>
      <c r="P181" s="14" t="s">
        <v>121</v>
      </c>
      <c r="Q181" s="14" t="s">
        <v>108</v>
      </c>
    </row>
    <row r="182" spans="2:17" x14ac:dyDescent="0.25">
      <c r="B182" s="74"/>
      <c r="C182" s="446" t="s">
        <v>348</v>
      </c>
      <c r="D182" s="447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</row>
    <row r="183" spans="2:17" x14ac:dyDescent="0.25">
      <c r="C183" s="428" t="s">
        <v>350</v>
      </c>
      <c r="D183" s="429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</row>
    <row r="184" spans="2:17" x14ac:dyDescent="0.25">
      <c r="C184" s="158" t="s">
        <v>703</v>
      </c>
      <c r="D184" s="100" t="s">
        <v>648</v>
      </c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</row>
    <row r="185" spans="2:17" x14ac:dyDescent="0.25">
      <c r="C185" s="158" t="s">
        <v>703</v>
      </c>
      <c r="D185" s="100" t="s">
        <v>649</v>
      </c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</row>
    <row r="186" spans="2:17" x14ac:dyDescent="0.25">
      <c r="C186" s="158" t="s">
        <v>703</v>
      </c>
      <c r="D186" s="100" t="s">
        <v>650</v>
      </c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</row>
    <row r="187" spans="2:17" x14ac:dyDescent="0.25">
      <c r="C187" s="158" t="s">
        <v>703</v>
      </c>
      <c r="D187" s="100" t="s">
        <v>651</v>
      </c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</row>
    <row r="188" spans="2:17" x14ac:dyDescent="0.25">
      <c r="C188" s="158" t="s">
        <v>703</v>
      </c>
      <c r="D188" s="100" t="s">
        <v>652</v>
      </c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</row>
    <row r="189" spans="2:17" x14ac:dyDescent="0.25">
      <c r="C189" s="158" t="s">
        <v>703</v>
      </c>
      <c r="D189" s="100" t="s">
        <v>653</v>
      </c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</row>
    <row r="190" spans="2:17" x14ac:dyDescent="0.25">
      <c r="C190" s="158" t="s">
        <v>703</v>
      </c>
      <c r="D190" s="100" t="s">
        <v>654</v>
      </c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</row>
    <row r="191" spans="2:17" ht="14.25" customHeight="1" x14ac:dyDescent="0.25">
      <c r="B191" s="74"/>
      <c r="C191" s="158" t="s">
        <v>703</v>
      </c>
      <c r="D191" s="100" t="s">
        <v>655</v>
      </c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</row>
    <row r="192" spans="2:17" x14ac:dyDescent="0.25">
      <c r="C192" s="158" t="s">
        <v>703</v>
      </c>
      <c r="D192" s="20" t="s">
        <v>656</v>
      </c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</row>
    <row r="193" spans="3:17" x14ac:dyDescent="0.25">
      <c r="C193" s="449" t="s">
        <v>225</v>
      </c>
      <c r="D193" s="450"/>
      <c r="E193" s="140">
        <f>SUM(E184:E192)</f>
        <v>0</v>
      </c>
      <c r="F193" s="140">
        <f t="shared" ref="F193" si="202">SUM(F184:F192)</f>
        <v>0</v>
      </c>
      <c r="G193" s="140">
        <f t="shared" ref="G193" si="203">SUM(G184:G192)</f>
        <v>0</v>
      </c>
      <c r="H193" s="140">
        <f t="shared" ref="H193" si="204">SUM(H184:H192)</f>
        <v>0</v>
      </c>
      <c r="I193" s="140">
        <f t="shared" ref="I193" si="205">SUM(I184:I192)</f>
        <v>0</v>
      </c>
      <c r="J193" s="140">
        <f t="shared" ref="J193" si="206">SUM(J184:J192)</f>
        <v>0</v>
      </c>
      <c r="K193" s="140">
        <f t="shared" ref="K193" si="207">SUM(K184:K192)</f>
        <v>0</v>
      </c>
      <c r="L193" s="140">
        <f t="shared" ref="L193" si="208">SUM(L184:L192)</f>
        <v>0</v>
      </c>
      <c r="M193" s="140">
        <f t="shared" ref="M193" si="209">SUM(M184:M192)</f>
        <v>0</v>
      </c>
      <c r="N193" s="140">
        <f t="shared" ref="N193" si="210">SUM(N184:N192)</f>
        <v>0</v>
      </c>
      <c r="O193" s="140">
        <f t="shared" ref="O193" si="211">SUM(O184:O192)</f>
        <v>0</v>
      </c>
      <c r="P193" s="140">
        <f t="shared" ref="P193" si="212">SUM(P184:P192)</f>
        <v>0</v>
      </c>
      <c r="Q193" s="123">
        <f>SUM(E193:P193)</f>
        <v>0</v>
      </c>
    </row>
    <row r="194" spans="3:17" x14ac:dyDescent="0.25">
      <c r="C194" s="428" t="s">
        <v>351</v>
      </c>
      <c r="D194" s="429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</row>
    <row r="195" spans="3:17" x14ac:dyDescent="0.25">
      <c r="C195" s="158" t="s">
        <v>703</v>
      </c>
      <c r="D195" s="100" t="s">
        <v>657</v>
      </c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</row>
    <row r="196" spans="3:17" x14ac:dyDescent="0.25">
      <c r="C196" s="158" t="s">
        <v>703</v>
      </c>
      <c r="D196" s="100" t="s">
        <v>658</v>
      </c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</row>
    <row r="197" spans="3:17" x14ac:dyDescent="0.25">
      <c r="C197" s="158" t="s">
        <v>703</v>
      </c>
      <c r="D197" s="100" t="s">
        <v>659</v>
      </c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</row>
    <row r="198" spans="3:17" x14ac:dyDescent="0.25">
      <c r="C198" s="158" t="s">
        <v>703</v>
      </c>
      <c r="D198" s="100" t="s">
        <v>660</v>
      </c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</row>
    <row r="199" spans="3:17" x14ac:dyDescent="0.25">
      <c r="C199" s="158" t="s">
        <v>703</v>
      </c>
      <c r="D199" s="100" t="s">
        <v>661</v>
      </c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</row>
    <row r="200" spans="3:17" x14ac:dyDescent="0.25">
      <c r="C200" s="158" t="s">
        <v>703</v>
      </c>
      <c r="D200" s="20" t="s">
        <v>662</v>
      </c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</row>
    <row r="201" spans="3:17" x14ac:dyDescent="0.25">
      <c r="C201" s="158" t="s">
        <v>703</v>
      </c>
      <c r="D201" s="20" t="s">
        <v>663</v>
      </c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</row>
    <row r="202" spans="3:17" x14ac:dyDescent="0.25">
      <c r="C202" s="449" t="s">
        <v>225</v>
      </c>
      <c r="D202" s="450"/>
      <c r="E202" s="140">
        <f>SUM(E195:E201)</f>
        <v>0</v>
      </c>
      <c r="F202" s="140">
        <f t="shared" ref="F202" si="213">SUM(F195:F201)</f>
        <v>0</v>
      </c>
      <c r="G202" s="140">
        <f t="shared" ref="G202" si="214">SUM(G195:G201)</f>
        <v>0</v>
      </c>
      <c r="H202" s="140">
        <f t="shared" ref="H202" si="215">SUM(H195:H201)</f>
        <v>0</v>
      </c>
      <c r="I202" s="140">
        <f t="shared" ref="I202" si="216">SUM(I195:I201)</f>
        <v>0</v>
      </c>
      <c r="J202" s="140">
        <f t="shared" ref="J202" si="217">SUM(J195:J201)</f>
        <v>0</v>
      </c>
      <c r="K202" s="140">
        <f t="shared" ref="K202" si="218">SUM(K195:K201)</f>
        <v>0</v>
      </c>
      <c r="L202" s="140">
        <f t="shared" ref="L202" si="219">SUM(L195:L201)</f>
        <v>0</v>
      </c>
      <c r="M202" s="140">
        <f t="shared" ref="M202" si="220">SUM(M195:M201)</f>
        <v>0</v>
      </c>
      <c r="N202" s="140">
        <f t="shared" ref="N202" si="221">SUM(N195:N201)</f>
        <v>0</v>
      </c>
      <c r="O202" s="140">
        <f t="shared" ref="O202" si="222">SUM(O195:O201)</f>
        <v>0</v>
      </c>
      <c r="P202" s="140">
        <f t="shared" ref="P202" si="223">SUM(P195:P201)</f>
        <v>0</v>
      </c>
      <c r="Q202" s="123">
        <f>SUM(E202:P202)</f>
        <v>0</v>
      </c>
    </row>
    <row r="203" spans="3:17" x14ac:dyDescent="0.25">
      <c r="C203" s="449" t="s">
        <v>349</v>
      </c>
      <c r="D203" s="450"/>
      <c r="E203" s="140">
        <f>E202+E193</f>
        <v>0</v>
      </c>
      <c r="F203" s="140">
        <f t="shared" ref="F203" si="224">F202+F193</f>
        <v>0</v>
      </c>
      <c r="G203" s="140">
        <f t="shared" ref="G203" si="225">G202+G193</f>
        <v>0</v>
      </c>
      <c r="H203" s="140">
        <f t="shared" ref="H203" si="226">H202+H193</f>
        <v>0</v>
      </c>
      <c r="I203" s="140">
        <f t="shared" ref="I203" si="227">I202+I193</f>
        <v>0</v>
      </c>
      <c r="J203" s="140">
        <f t="shared" ref="J203" si="228">J202+J193</f>
        <v>0</v>
      </c>
      <c r="K203" s="140">
        <f t="shared" ref="K203" si="229">K202+K193</f>
        <v>0</v>
      </c>
      <c r="L203" s="140">
        <f t="shared" ref="L203" si="230">L202+L193</f>
        <v>0</v>
      </c>
      <c r="M203" s="140">
        <f t="shared" ref="M203" si="231">M202+M193</f>
        <v>0</v>
      </c>
      <c r="N203" s="140">
        <f t="shared" ref="N203" si="232">N202+N193</f>
        <v>0</v>
      </c>
      <c r="O203" s="140">
        <f t="shared" ref="O203" si="233">O202+O193</f>
        <v>0</v>
      </c>
      <c r="P203" s="140">
        <f t="shared" ref="P203" si="234">P202+P193</f>
        <v>0</v>
      </c>
      <c r="Q203" s="123">
        <f>Q193+Q202</f>
        <v>0</v>
      </c>
    </row>
    <row r="204" spans="3:17" x14ac:dyDescent="0.25">
      <c r="C204" s="446" t="s">
        <v>352</v>
      </c>
      <c r="D204" s="447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</row>
    <row r="205" spans="3:17" x14ac:dyDescent="0.25">
      <c r="C205" s="428" t="s">
        <v>350</v>
      </c>
      <c r="D205" s="429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</row>
    <row r="206" spans="3:17" x14ac:dyDescent="0.25">
      <c r="C206" s="158" t="s">
        <v>704</v>
      </c>
      <c r="D206" s="100" t="s">
        <v>664</v>
      </c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</row>
    <row r="207" spans="3:17" x14ac:dyDescent="0.25">
      <c r="C207" s="158" t="s">
        <v>704</v>
      </c>
      <c r="D207" s="100" t="s">
        <v>665</v>
      </c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</row>
    <row r="208" spans="3:17" x14ac:dyDescent="0.25">
      <c r="C208" s="158" t="s">
        <v>704</v>
      </c>
      <c r="D208" s="100" t="s">
        <v>666</v>
      </c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</row>
    <row r="209" spans="3:17" x14ac:dyDescent="0.25">
      <c r="C209" s="158" t="s">
        <v>704</v>
      </c>
      <c r="D209" s="100" t="s">
        <v>667</v>
      </c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</row>
    <row r="210" spans="3:17" x14ac:dyDescent="0.25">
      <c r="C210" s="158" t="s">
        <v>704</v>
      </c>
      <c r="D210" s="100" t="s">
        <v>668</v>
      </c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</row>
    <row r="211" spans="3:17" x14ac:dyDescent="0.25">
      <c r="C211" s="158" t="s">
        <v>704</v>
      </c>
      <c r="D211" s="100" t="s">
        <v>669</v>
      </c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</row>
    <row r="212" spans="3:17" x14ac:dyDescent="0.25">
      <c r="C212" s="158" t="s">
        <v>705</v>
      </c>
      <c r="D212" s="100" t="s">
        <v>670</v>
      </c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</row>
    <row r="213" spans="3:17" x14ac:dyDescent="0.25">
      <c r="C213" s="158" t="s">
        <v>705</v>
      </c>
      <c r="D213" s="100" t="s">
        <v>671</v>
      </c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</row>
    <row r="214" spans="3:17" x14ac:dyDescent="0.25">
      <c r="C214" s="158"/>
      <c r="D214" s="100" t="s">
        <v>672</v>
      </c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</row>
    <row r="215" spans="3:17" x14ac:dyDescent="0.25">
      <c r="C215" s="158"/>
      <c r="D215" s="100" t="s">
        <v>673</v>
      </c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</row>
    <row r="216" spans="3:17" x14ac:dyDescent="0.25">
      <c r="C216" s="158"/>
      <c r="D216" s="100" t="s">
        <v>674</v>
      </c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</row>
    <row r="217" spans="3:17" x14ac:dyDescent="0.25">
      <c r="C217" s="158"/>
      <c r="D217" s="100" t="s">
        <v>675</v>
      </c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</row>
    <row r="218" spans="3:17" x14ac:dyDescent="0.25">
      <c r="C218" s="158"/>
      <c r="D218" s="100" t="s">
        <v>676</v>
      </c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</row>
    <row r="219" spans="3:17" x14ac:dyDescent="0.25">
      <c r="C219" s="158" t="s">
        <v>705</v>
      </c>
      <c r="D219" s="100" t="s">
        <v>677</v>
      </c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</row>
    <row r="220" spans="3:17" x14ac:dyDescent="0.25">
      <c r="C220" s="449" t="s">
        <v>225</v>
      </c>
      <c r="D220" s="450"/>
      <c r="E220" s="140">
        <f>SUM(E206:E219)</f>
        <v>0</v>
      </c>
      <c r="F220" s="140">
        <f t="shared" ref="F220" si="235">SUM(F206:F219)</f>
        <v>0</v>
      </c>
      <c r="G220" s="140">
        <f t="shared" ref="G220" si="236">SUM(G206:G219)</f>
        <v>0</v>
      </c>
      <c r="H220" s="140">
        <f t="shared" ref="H220" si="237">SUM(H206:H219)</f>
        <v>0</v>
      </c>
      <c r="I220" s="140">
        <f t="shared" ref="I220" si="238">SUM(I206:I219)</f>
        <v>0</v>
      </c>
      <c r="J220" s="140">
        <f t="shared" ref="J220" si="239">SUM(J206:J219)</f>
        <v>0</v>
      </c>
      <c r="K220" s="140">
        <f t="shared" ref="K220" si="240">SUM(K206:K219)</f>
        <v>0</v>
      </c>
      <c r="L220" s="140">
        <f t="shared" ref="L220" si="241">SUM(L206:L219)</f>
        <v>0</v>
      </c>
      <c r="M220" s="140">
        <f t="shared" ref="M220" si="242">SUM(M206:M219)</f>
        <v>0</v>
      </c>
      <c r="N220" s="140">
        <f t="shared" ref="N220" si="243">SUM(N206:N219)</f>
        <v>0</v>
      </c>
      <c r="O220" s="140">
        <f t="shared" ref="O220" si="244">SUM(O206:O219)</f>
        <v>0</v>
      </c>
      <c r="P220" s="140">
        <f t="shared" ref="P220" si="245">SUM(P206:P219)</f>
        <v>0</v>
      </c>
      <c r="Q220" s="123">
        <f>SUM(E220:P220)</f>
        <v>0</v>
      </c>
    </row>
    <row r="221" spans="3:17" x14ac:dyDescent="0.25">
      <c r="C221" s="428" t="s">
        <v>354</v>
      </c>
      <c r="D221" s="429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</row>
    <row r="222" spans="3:17" x14ac:dyDescent="0.25">
      <c r="C222" s="158" t="s">
        <v>706</v>
      </c>
      <c r="D222" s="100" t="s">
        <v>678</v>
      </c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</row>
    <row r="223" spans="3:17" x14ac:dyDescent="0.25">
      <c r="C223" s="158" t="s">
        <v>706</v>
      </c>
      <c r="D223" s="100" t="s">
        <v>679</v>
      </c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</row>
    <row r="224" spans="3:17" x14ac:dyDescent="0.25">
      <c r="C224" s="158" t="s">
        <v>706</v>
      </c>
      <c r="D224" s="100" t="s">
        <v>680</v>
      </c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</row>
    <row r="225" spans="3:17" x14ac:dyDescent="0.25">
      <c r="C225" s="158" t="s">
        <v>706</v>
      </c>
      <c r="D225" s="20" t="s">
        <v>681</v>
      </c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</row>
    <row r="226" spans="3:17" x14ac:dyDescent="0.25">
      <c r="C226" s="158" t="s">
        <v>706</v>
      </c>
      <c r="D226" s="20" t="s">
        <v>682</v>
      </c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</row>
    <row r="227" spans="3:17" x14ac:dyDescent="0.25">
      <c r="C227" s="449" t="s">
        <v>225</v>
      </c>
      <c r="D227" s="450"/>
      <c r="E227" s="140">
        <f>SUM(E222:E226)</f>
        <v>0</v>
      </c>
      <c r="F227" s="140">
        <f t="shared" ref="F227" si="246">SUM(F222:F226)</f>
        <v>0</v>
      </c>
      <c r="G227" s="140">
        <f t="shared" ref="G227" si="247">SUM(G222:G226)</f>
        <v>0</v>
      </c>
      <c r="H227" s="140">
        <f t="shared" ref="H227" si="248">SUM(H222:H226)</f>
        <v>0</v>
      </c>
      <c r="I227" s="140">
        <f t="shared" ref="I227" si="249">SUM(I222:I226)</f>
        <v>0</v>
      </c>
      <c r="J227" s="140">
        <f t="shared" ref="J227" si="250">SUM(J222:J226)</f>
        <v>0</v>
      </c>
      <c r="K227" s="140">
        <f t="shared" ref="K227" si="251">SUM(K222:K226)</f>
        <v>0</v>
      </c>
      <c r="L227" s="140">
        <f t="shared" ref="L227" si="252">SUM(L222:L226)</f>
        <v>0</v>
      </c>
      <c r="M227" s="140">
        <f t="shared" ref="M227" si="253">SUM(M222:M226)</f>
        <v>0</v>
      </c>
      <c r="N227" s="140">
        <f t="shared" ref="N227" si="254">SUM(N222:N226)</f>
        <v>0</v>
      </c>
      <c r="O227" s="140">
        <f t="shared" ref="O227" si="255">SUM(O222:O226)</f>
        <v>0</v>
      </c>
      <c r="P227" s="140">
        <f t="shared" ref="P227" si="256">SUM(P222:P226)</f>
        <v>0</v>
      </c>
      <c r="Q227" s="123">
        <f>SUM(E227:P227)</f>
        <v>0</v>
      </c>
    </row>
    <row r="228" spans="3:17" x14ac:dyDescent="0.25">
      <c r="C228" s="449" t="s">
        <v>353</v>
      </c>
      <c r="D228" s="450"/>
      <c r="E228" s="140">
        <f>E227+E220</f>
        <v>0</v>
      </c>
      <c r="F228" s="140">
        <f t="shared" ref="F228" si="257">F227+F220</f>
        <v>0</v>
      </c>
      <c r="G228" s="140">
        <f t="shared" ref="G228" si="258">G227+G220</f>
        <v>0</v>
      </c>
      <c r="H228" s="140">
        <f t="shared" ref="H228" si="259">H227+H220</f>
        <v>0</v>
      </c>
      <c r="I228" s="140">
        <f t="shared" ref="I228" si="260">I227+I220</f>
        <v>0</v>
      </c>
      <c r="J228" s="140">
        <f t="shared" ref="J228" si="261">J227+J220</f>
        <v>0</v>
      </c>
      <c r="K228" s="140">
        <f t="shared" ref="K228" si="262">K227+K220</f>
        <v>0</v>
      </c>
      <c r="L228" s="140">
        <f t="shared" ref="L228" si="263">L227+L220</f>
        <v>0</v>
      </c>
      <c r="M228" s="140">
        <f t="shared" ref="M228" si="264">M227+M220</f>
        <v>0</v>
      </c>
      <c r="N228" s="140">
        <f t="shared" ref="N228" si="265">N227+N220</f>
        <v>0</v>
      </c>
      <c r="O228" s="140">
        <f t="shared" ref="O228" si="266">O227+O220</f>
        <v>0</v>
      </c>
      <c r="P228" s="140">
        <f t="shared" ref="P228" si="267">P227+P220</f>
        <v>0</v>
      </c>
      <c r="Q228" s="123">
        <f>Q220+Q227</f>
        <v>0</v>
      </c>
    </row>
    <row r="229" spans="3:17" x14ac:dyDescent="0.25">
      <c r="C229" s="446" t="s">
        <v>358</v>
      </c>
      <c r="D229" s="447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</row>
    <row r="230" spans="3:17" x14ac:dyDescent="0.25">
      <c r="C230" s="18"/>
      <c r="D230" s="18" t="s">
        <v>683</v>
      </c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</row>
    <row r="231" spans="3:17" x14ac:dyDescent="0.25">
      <c r="C231" s="18"/>
      <c r="D231" s="18" t="s">
        <v>684</v>
      </c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</row>
    <row r="232" spans="3:17" x14ac:dyDescent="0.25">
      <c r="C232" s="449" t="s">
        <v>355</v>
      </c>
      <c r="D232" s="450"/>
      <c r="E232" s="140">
        <f>SUM(E230:E231)</f>
        <v>0</v>
      </c>
      <c r="F232" s="140">
        <f t="shared" ref="F232" si="268">SUM(F230:F231)</f>
        <v>0</v>
      </c>
      <c r="G232" s="140">
        <f t="shared" ref="G232" si="269">SUM(G230:G231)</f>
        <v>0</v>
      </c>
      <c r="H232" s="140">
        <f t="shared" ref="H232" si="270">SUM(H230:H231)</f>
        <v>0</v>
      </c>
      <c r="I232" s="140">
        <f t="shared" ref="I232" si="271">SUM(I230:I231)</f>
        <v>0</v>
      </c>
      <c r="J232" s="140">
        <f t="shared" ref="J232" si="272">SUM(J230:J231)</f>
        <v>0</v>
      </c>
      <c r="K232" s="140">
        <f t="shared" ref="K232" si="273">SUM(K230:K231)</f>
        <v>0</v>
      </c>
      <c r="L232" s="140">
        <f t="shared" ref="L232" si="274">SUM(L230:L231)</f>
        <v>0</v>
      </c>
      <c r="M232" s="140">
        <f t="shared" ref="M232" si="275">SUM(M230:M231)</f>
        <v>0</v>
      </c>
      <c r="N232" s="140">
        <f t="shared" ref="N232" si="276">SUM(N230:N231)</f>
        <v>0</v>
      </c>
      <c r="O232" s="140">
        <f t="shared" ref="O232" si="277">SUM(O230:O231)</f>
        <v>0</v>
      </c>
      <c r="P232" s="140">
        <f t="shared" ref="P232" si="278">SUM(P230:P231)</f>
        <v>0</v>
      </c>
      <c r="Q232" s="123">
        <f>SUM(E232:P232)</f>
        <v>0</v>
      </c>
    </row>
    <row r="233" spans="3:17" x14ac:dyDescent="0.25">
      <c r="C233" s="446" t="s">
        <v>357</v>
      </c>
      <c r="D233" s="447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</row>
    <row r="234" spans="3:17" x14ac:dyDescent="0.25">
      <c r="C234" s="95"/>
      <c r="D234" s="100" t="s">
        <v>685</v>
      </c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</row>
    <row r="235" spans="3:17" x14ac:dyDescent="0.25">
      <c r="C235" s="95"/>
      <c r="D235" s="100" t="s">
        <v>686</v>
      </c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</row>
    <row r="236" spans="3:17" x14ac:dyDescent="0.25">
      <c r="C236" s="18"/>
      <c r="D236" s="100" t="s">
        <v>687</v>
      </c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</row>
    <row r="237" spans="3:17" x14ac:dyDescent="0.25">
      <c r="C237" s="18"/>
      <c r="D237" s="18" t="s">
        <v>688</v>
      </c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</row>
    <row r="238" spans="3:17" x14ac:dyDescent="0.25">
      <c r="C238" s="449" t="s">
        <v>356</v>
      </c>
      <c r="D238" s="450"/>
      <c r="E238" s="140">
        <f>SUM(E234:E237)</f>
        <v>0</v>
      </c>
      <c r="F238" s="140">
        <f t="shared" ref="F238" si="279">SUM(F234:F237)</f>
        <v>0</v>
      </c>
      <c r="G238" s="140">
        <f t="shared" ref="G238" si="280">SUM(G234:G237)</f>
        <v>0</v>
      </c>
      <c r="H238" s="140">
        <f t="shared" ref="H238" si="281">SUM(H234:H237)</f>
        <v>0</v>
      </c>
      <c r="I238" s="140">
        <f t="shared" ref="I238" si="282">SUM(I234:I237)</f>
        <v>0</v>
      </c>
      <c r="J238" s="140">
        <f t="shared" ref="J238" si="283">SUM(J234:J237)</f>
        <v>0</v>
      </c>
      <c r="K238" s="140">
        <f t="shared" ref="K238" si="284">SUM(K234:K237)</f>
        <v>0</v>
      </c>
      <c r="L238" s="140">
        <f t="shared" ref="L238" si="285">SUM(L234:L237)</f>
        <v>0</v>
      </c>
      <c r="M238" s="140">
        <f t="shared" ref="M238" si="286">SUM(M234:M237)</f>
        <v>0</v>
      </c>
      <c r="N238" s="140">
        <f t="shared" ref="N238" si="287">SUM(N234:N237)</f>
        <v>0</v>
      </c>
      <c r="O238" s="140">
        <f t="shared" ref="O238" si="288">SUM(O234:O237)</f>
        <v>0</v>
      </c>
      <c r="P238" s="140">
        <f t="shared" ref="P238" si="289">SUM(P234:P237)</f>
        <v>0</v>
      </c>
      <c r="Q238" s="123">
        <f>SUM(E238:P238)</f>
        <v>0</v>
      </c>
    </row>
    <row r="239" spans="3:17" x14ac:dyDescent="0.25">
      <c r="C239" s="446" t="s">
        <v>361</v>
      </c>
      <c r="D239" s="447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</row>
    <row r="240" spans="3:17" x14ac:dyDescent="0.25">
      <c r="C240" s="95"/>
      <c r="D240" s="100" t="s">
        <v>690</v>
      </c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</row>
    <row r="241" spans="3:17" x14ac:dyDescent="0.25">
      <c r="C241" s="95"/>
      <c r="D241" s="100" t="s">
        <v>691</v>
      </c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</row>
    <row r="242" spans="3:17" x14ac:dyDescent="0.25">
      <c r="C242" s="95"/>
      <c r="D242" s="100" t="s">
        <v>692</v>
      </c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</row>
    <row r="243" spans="3:17" x14ac:dyDescent="0.25">
      <c r="C243" s="95"/>
      <c r="D243" s="100" t="s">
        <v>693</v>
      </c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</row>
    <row r="244" spans="3:17" x14ac:dyDescent="0.25">
      <c r="C244" s="95"/>
      <c r="D244" s="100" t="s">
        <v>694</v>
      </c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</row>
    <row r="245" spans="3:17" x14ac:dyDescent="0.25">
      <c r="C245" s="95"/>
      <c r="D245" s="100" t="s">
        <v>663</v>
      </c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</row>
    <row r="246" spans="3:17" x14ac:dyDescent="0.25">
      <c r="C246" s="158" t="s">
        <v>707</v>
      </c>
      <c r="D246" s="100" t="s">
        <v>695</v>
      </c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</row>
    <row r="247" spans="3:17" x14ac:dyDescent="0.25">
      <c r="C247" s="158" t="s">
        <v>707</v>
      </c>
      <c r="D247" s="100" t="s">
        <v>696</v>
      </c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</row>
    <row r="248" spans="3:17" x14ac:dyDescent="0.25">
      <c r="C248" s="158" t="s">
        <v>707</v>
      </c>
      <c r="D248" s="100" t="s">
        <v>697</v>
      </c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</row>
    <row r="249" spans="3:17" x14ac:dyDescent="0.25">
      <c r="C249" s="158" t="s">
        <v>707</v>
      </c>
      <c r="D249" s="100" t="s">
        <v>698</v>
      </c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</row>
    <row r="250" spans="3:17" x14ac:dyDescent="0.25">
      <c r="C250" s="158" t="s">
        <v>707</v>
      </c>
      <c r="D250" s="100" t="s">
        <v>699</v>
      </c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</row>
    <row r="251" spans="3:17" x14ac:dyDescent="0.25">
      <c r="C251" s="158" t="s">
        <v>707</v>
      </c>
      <c r="D251" s="100" t="s">
        <v>700</v>
      </c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</row>
    <row r="252" spans="3:17" x14ac:dyDescent="0.25">
      <c r="C252" s="158" t="s">
        <v>707</v>
      </c>
      <c r="D252" s="18" t="s">
        <v>701</v>
      </c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</row>
    <row r="253" spans="3:17" x14ac:dyDescent="0.25">
      <c r="C253" s="158" t="s">
        <v>707</v>
      </c>
      <c r="D253" s="18" t="s">
        <v>702</v>
      </c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</row>
    <row r="254" spans="3:17" x14ac:dyDescent="0.25">
      <c r="C254" s="449" t="s">
        <v>359</v>
      </c>
      <c r="D254" s="450"/>
      <c r="E254" s="140">
        <f>SUM(E240:E253)</f>
        <v>0</v>
      </c>
      <c r="F254" s="140">
        <f t="shared" ref="F254" si="290">SUM(F240:F253)</f>
        <v>0</v>
      </c>
      <c r="G254" s="140">
        <f t="shared" ref="G254" si="291">SUM(G240:G253)</f>
        <v>0</v>
      </c>
      <c r="H254" s="140">
        <f t="shared" ref="H254" si="292">SUM(H240:H253)</f>
        <v>0</v>
      </c>
      <c r="I254" s="140">
        <f t="shared" ref="I254" si="293">SUM(I240:I253)</f>
        <v>0</v>
      </c>
      <c r="J254" s="140">
        <f t="shared" ref="J254" si="294">SUM(J240:J253)</f>
        <v>0</v>
      </c>
      <c r="K254" s="140">
        <f t="shared" ref="K254" si="295">SUM(K240:K253)</f>
        <v>0</v>
      </c>
      <c r="L254" s="140">
        <f t="shared" ref="L254" si="296">SUM(L240:L253)</f>
        <v>0</v>
      </c>
      <c r="M254" s="140">
        <f t="shared" ref="M254" si="297">SUM(M240:M253)</f>
        <v>0</v>
      </c>
      <c r="N254" s="140">
        <f t="shared" ref="N254" si="298">SUM(N240:N253)</f>
        <v>0</v>
      </c>
      <c r="O254" s="140">
        <f t="shared" ref="O254" si="299">SUM(O240:O253)</f>
        <v>0</v>
      </c>
      <c r="P254" s="140">
        <f t="shared" ref="P254" si="300">SUM(P240:P253)</f>
        <v>0</v>
      </c>
      <c r="Q254" s="123">
        <f>SUM(E254:P254)</f>
        <v>0</v>
      </c>
    </row>
    <row r="255" spans="3:17" x14ac:dyDescent="0.25">
      <c r="C255" s="446" t="s">
        <v>360</v>
      </c>
      <c r="D255" s="447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</row>
    <row r="256" spans="3:17" x14ac:dyDescent="0.25">
      <c r="C256" s="18"/>
      <c r="D256" s="159" t="s">
        <v>689</v>
      </c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</row>
    <row r="257" spans="3:17" x14ac:dyDescent="0.25"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</row>
    <row r="258" spans="3:17" x14ac:dyDescent="0.25">
      <c r="C258" s="449" t="s">
        <v>362</v>
      </c>
      <c r="D258" s="450"/>
      <c r="E258" s="140">
        <f>SUM(E256:E257)</f>
        <v>0</v>
      </c>
      <c r="F258" s="140">
        <f t="shared" ref="F258" si="301">SUM(F256:F257)</f>
        <v>0</v>
      </c>
      <c r="G258" s="140">
        <f t="shared" ref="G258" si="302">SUM(G256:G257)</f>
        <v>0</v>
      </c>
      <c r="H258" s="140">
        <f t="shared" ref="H258" si="303">SUM(H256:H257)</f>
        <v>0</v>
      </c>
      <c r="I258" s="140">
        <f t="shared" ref="I258" si="304">SUM(I256:I257)</f>
        <v>0</v>
      </c>
      <c r="J258" s="140">
        <f t="shared" ref="J258" si="305">SUM(J256:J257)</f>
        <v>0</v>
      </c>
      <c r="K258" s="140">
        <f t="shared" ref="K258" si="306">SUM(K256:K257)</f>
        <v>0</v>
      </c>
      <c r="L258" s="140">
        <f t="shared" ref="L258" si="307">SUM(L256:L257)</f>
        <v>0</v>
      </c>
      <c r="M258" s="140">
        <f t="shared" ref="M258" si="308">SUM(M256:M257)</f>
        <v>0</v>
      </c>
      <c r="N258" s="140">
        <f t="shared" ref="N258" si="309">SUM(N256:N257)</f>
        <v>0</v>
      </c>
      <c r="O258" s="140">
        <f t="shared" ref="O258" si="310">SUM(O256:O257)</f>
        <v>0</v>
      </c>
      <c r="P258" s="140">
        <f t="shared" ref="P258" si="311">SUM(P256:P257)</f>
        <v>0</v>
      </c>
      <c r="Q258" s="123">
        <f>SUM(E258:P258)</f>
        <v>0</v>
      </c>
    </row>
    <row r="259" spans="3:17" x14ac:dyDescent="0.25">
      <c r="C259" s="446" t="s">
        <v>363</v>
      </c>
      <c r="D259" s="447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</row>
    <row r="260" spans="3:17" x14ac:dyDescent="0.25">
      <c r="C260" s="18" t="s">
        <v>365</v>
      </c>
      <c r="D260" s="18" t="s">
        <v>366</v>
      </c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</row>
    <row r="261" spans="3:17" x14ac:dyDescent="0.25">
      <c r="C261" s="18" t="s">
        <v>365</v>
      </c>
      <c r="D261" s="18" t="s">
        <v>367</v>
      </c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</row>
    <row r="262" spans="3:17" x14ac:dyDescent="0.25">
      <c r="C262" s="449" t="s">
        <v>364</v>
      </c>
      <c r="D262" s="450"/>
      <c r="E262" s="140">
        <f>E260-E261</f>
        <v>0</v>
      </c>
      <c r="F262" s="140">
        <f t="shared" ref="F262" si="312">F260-F261</f>
        <v>0</v>
      </c>
      <c r="G262" s="140">
        <f t="shared" ref="G262" si="313">G260-G261</f>
        <v>0</v>
      </c>
      <c r="H262" s="140">
        <f t="shared" ref="H262" si="314">H260-H261</f>
        <v>0</v>
      </c>
      <c r="I262" s="140">
        <f t="shared" ref="I262" si="315">I260-I261</f>
        <v>0</v>
      </c>
      <c r="J262" s="140">
        <f t="shared" ref="J262" si="316">J260-J261</f>
        <v>0</v>
      </c>
      <c r="K262" s="140">
        <f t="shared" ref="K262" si="317">K260-K261</f>
        <v>0</v>
      </c>
      <c r="L262" s="140">
        <f t="shared" ref="L262" si="318">L260-L261</f>
        <v>0</v>
      </c>
      <c r="M262" s="140">
        <f t="shared" ref="M262" si="319">M260-M261</f>
        <v>0</v>
      </c>
      <c r="N262" s="140">
        <f t="shared" ref="N262" si="320">N260-N261</f>
        <v>0</v>
      </c>
      <c r="O262" s="140">
        <f t="shared" ref="O262" si="321">O260-O261</f>
        <v>0</v>
      </c>
      <c r="P262" s="140">
        <f t="shared" ref="P262" si="322">P260-P261</f>
        <v>0</v>
      </c>
      <c r="Q262" s="123">
        <f>Q260-Q261</f>
        <v>0</v>
      </c>
    </row>
    <row r="263" spans="3:17" x14ac:dyDescent="0.25">
      <c r="C263" s="449" t="s">
        <v>261</v>
      </c>
      <c r="D263" s="450"/>
      <c r="E263" s="140">
        <f>E262+E258+E254+E238+E232+E228+E203</f>
        <v>0</v>
      </c>
      <c r="F263" s="140">
        <f t="shared" ref="F263" si="323">F262+F258+F254+F238+F232+F228+F203</f>
        <v>0</v>
      </c>
      <c r="G263" s="140">
        <f t="shared" ref="G263" si="324">G262+G258+G254+G238+G232+G228+G203</f>
        <v>0</v>
      </c>
      <c r="H263" s="140">
        <f t="shared" ref="H263" si="325">H262+H258+H254+H238+H232+H228+H203</f>
        <v>0</v>
      </c>
      <c r="I263" s="140">
        <f t="shared" ref="I263" si="326">I262+I258+I254+I238+I232+I228+I203</f>
        <v>0</v>
      </c>
      <c r="J263" s="140">
        <f t="shared" ref="J263" si="327">J262+J258+J254+J238+J232+J228+J203</f>
        <v>0</v>
      </c>
      <c r="K263" s="140">
        <f t="shared" ref="K263" si="328">K262+K258+K254+K238+K232+K228+K203</f>
        <v>0</v>
      </c>
      <c r="L263" s="140">
        <f t="shared" ref="L263" si="329">L262+L258+L254+L238+L232+L228+L203</f>
        <v>0</v>
      </c>
      <c r="M263" s="140">
        <f t="shared" ref="M263" si="330">M262+M258+M254+M238+M232+M228+M203</f>
        <v>0</v>
      </c>
      <c r="N263" s="140">
        <f t="shared" ref="N263" si="331">N262+N258+N254+N238+N232+N228+N203</f>
        <v>0</v>
      </c>
      <c r="O263" s="140">
        <f t="shared" ref="O263" si="332">O262+O258+O254+O238+O232+O228+O203</f>
        <v>0</v>
      </c>
      <c r="P263" s="140">
        <f t="shared" ref="P263" si="333">P262+P258+P254+P238+P232+P228+P203</f>
        <v>0</v>
      </c>
      <c r="Q263" s="123">
        <f>Q203+Q228+Q232+Q238+Q254+Q258+Q262</f>
        <v>0</v>
      </c>
    </row>
    <row r="264" spans="3:17" x14ac:dyDescent="0.25">
      <c r="D264" s="24"/>
      <c r="E264" s="24"/>
    </row>
    <row r="265" spans="3:17" x14ac:dyDescent="0.25">
      <c r="D265" s="26"/>
      <c r="E265" s="26"/>
    </row>
    <row r="266" spans="3:17" x14ac:dyDescent="0.25">
      <c r="E266" s="26"/>
    </row>
    <row r="267" spans="3:17" x14ac:dyDescent="0.25">
      <c r="E267" s="26"/>
    </row>
  </sheetData>
  <mergeCells count="78">
    <mergeCell ref="C263:D263"/>
    <mergeCell ref="C228:D228"/>
    <mergeCell ref="C229:D229"/>
    <mergeCell ref="C232:D232"/>
    <mergeCell ref="C233:D233"/>
    <mergeCell ref="C238:D238"/>
    <mergeCell ref="C239:D239"/>
    <mergeCell ref="C254:D254"/>
    <mergeCell ref="C255:D255"/>
    <mergeCell ref="C258:D258"/>
    <mergeCell ref="C259:D259"/>
    <mergeCell ref="C262:D262"/>
    <mergeCell ref="C227:D227"/>
    <mergeCell ref="E180:Q180"/>
    <mergeCell ref="C182:D182"/>
    <mergeCell ref="C183:D183"/>
    <mergeCell ref="C193:D193"/>
    <mergeCell ref="C194:D194"/>
    <mergeCell ref="C202:D202"/>
    <mergeCell ref="C203:D203"/>
    <mergeCell ref="C204:D204"/>
    <mergeCell ref="C205:D205"/>
    <mergeCell ref="C220:D220"/>
    <mergeCell ref="C221:D221"/>
    <mergeCell ref="C171:D171"/>
    <mergeCell ref="C172:D172"/>
    <mergeCell ref="C175:D175"/>
    <mergeCell ref="C176:D176"/>
    <mergeCell ref="C180:C181"/>
    <mergeCell ref="D180:D181"/>
    <mergeCell ref="C168:D168"/>
    <mergeCell ref="C118:D118"/>
    <mergeCell ref="C133:D133"/>
    <mergeCell ref="C134:D134"/>
    <mergeCell ref="C140:D140"/>
    <mergeCell ref="C141:D141"/>
    <mergeCell ref="C142:D142"/>
    <mergeCell ref="C145:D145"/>
    <mergeCell ref="C146:D146"/>
    <mergeCell ref="C151:D151"/>
    <mergeCell ref="C152:D152"/>
    <mergeCell ref="C167:D167"/>
    <mergeCell ref="C117:D117"/>
    <mergeCell ref="C88:D88"/>
    <mergeCell ref="C89:D89"/>
    <mergeCell ref="C93:C94"/>
    <mergeCell ref="D93:D94"/>
    <mergeCell ref="C96:D96"/>
    <mergeCell ref="C106:D106"/>
    <mergeCell ref="C107:D107"/>
    <mergeCell ref="C115:D115"/>
    <mergeCell ref="C116:D116"/>
    <mergeCell ref="E93:Q93"/>
    <mergeCell ref="C95:D95"/>
    <mergeCell ref="C64:D64"/>
    <mergeCell ref="C65:D65"/>
    <mergeCell ref="C80:D80"/>
    <mergeCell ref="C81:D81"/>
    <mergeCell ref="C84:D84"/>
    <mergeCell ref="C85:D85"/>
    <mergeCell ref="C59:D59"/>
    <mergeCell ref="C20:D20"/>
    <mergeCell ref="C28:D28"/>
    <mergeCell ref="C29:D29"/>
    <mergeCell ref="C30:D30"/>
    <mergeCell ref="C31:D31"/>
    <mergeCell ref="C46:D46"/>
    <mergeCell ref="C47:D47"/>
    <mergeCell ref="C53:D53"/>
    <mergeCell ref="C54:D54"/>
    <mergeCell ref="C55:D55"/>
    <mergeCell ref="C58:D58"/>
    <mergeCell ref="C19:D19"/>
    <mergeCell ref="C6:C7"/>
    <mergeCell ref="D6:D7"/>
    <mergeCell ref="E6:Q6"/>
    <mergeCell ref="C8:D8"/>
    <mergeCell ref="C9:D9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270"/>
  <sheetViews>
    <sheetView showGridLines="0" topLeftCell="A22" zoomScale="70" zoomScaleNormal="70" workbookViewId="0">
      <selection activeCell="E11" sqref="E11"/>
    </sheetView>
  </sheetViews>
  <sheetFormatPr defaultColWidth="9.109375" defaultRowHeight="13.8" x14ac:dyDescent="0.25"/>
  <cols>
    <col min="1" max="1" width="3.109375" style="4" customWidth="1"/>
    <col min="2" max="2" width="8.33203125" style="4" customWidth="1"/>
    <col min="3" max="3" width="22.33203125" style="4" customWidth="1"/>
    <col min="4" max="4" width="24.88671875" style="4" customWidth="1"/>
    <col min="5" max="5" width="13.6640625" style="4" bestFit="1" customWidth="1"/>
    <col min="6" max="6" width="12.5546875" style="4" bestFit="1" customWidth="1"/>
    <col min="7" max="7" width="13.44140625" style="4" bestFit="1" customWidth="1"/>
    <col min="8" max="8" width="13.6640625" style="4" bestFit="1" customWidth="1"/>
    <col min="9" max="9" width="12.5546875" style="4" bestFit="1" customWidth="1"/>
    <col min="10" max="10" width="14.6640625" style="4" customWidth="1"/>
    <col min="11" max="11" width="12.5546875" style="4" customWidth="1"/>
    <col min="12" max="12" width="11.88671875" style="4" bestFit="1" customWidth="1"/>
    <col min="13" max="13" width="13.88671875" style="4" bestFit="1" customWidth="1"/>
    <col min="14" max="16" width="11.88671875" style="4" bestFit="1" customWidth="1"/>
    <col min="17" max="17" width="11.44140625" style="4" bestFit="1" customWidth="1"/>
    <col min="18" max="18" width="12.44140625" style="4" customWidth="1"/>
    <col min="19" max="19" width="12.6640625" style="4" customWidth="1"/>
    <col min="20" max="16384" width="9.109375" style="4"/>
  </cols>
  <sheetData>
    <row r="2" spans="2:17" x14ac:dyDescent="0.25">
      <c r="J2" s="25" t="s">
        <v>240</v>
      </c>
    </row>
    <row r="3" spans="2:17" x14ac:dyDescent="0.25">
      <c r="J3" s="27" t="s">
        <v>415</v>
      </c>
    </row>
    <row r="4" spans="2:17" x14ac:dyDescent="0.25">
      <c r="C4" s="24" t="s">
        <v>386</v>
      </c>
      <c r="J4" s="27"/>
    </row>
    <row r="5" spans="2:17" x14ac:dyDescent="0.25">
      <c r="C5" s="15"/>
      <c r="Q5" s="27" t="s">
        <v>4</v>
      </c>
    </row>
    <row r="6" spans="2:17" x14ac:dyDescent="0.25">
      <c r="C6" s="431" t="s">
        <v>343</v>
      </c>
      <c r="D6" s="431" t="s">
        <v>344</v>
      </c>
      <c r="E6" s="421" t="s">
        <v>641</v>
      </c>
      <c r="F6" s="421"/>
      <c r="G6" s="421"/>
      <c r="H6" s="421"/>
      <c r="I6" s="421"/>
      <c r="J6" s="421"/>
      <c r="K6" s="421"/>
      <c r="L6" s="421"/>
      <c r="M6" s="421"/>
      <c r="N6" s="421"/>
      <c r="O6" s="421"/>
      <c r="P6" s="421"/>
      <c r="Q6" s="421"/>
    </row>
    <row r="7" spans="2:17" x14ac:dyDescent="0.25">
      <c r="C7" s="433"/>
      <c r="D7" s="433"/>
      <c r="E7" s="14" t="s">
        <v>110</v>
      </c>
      <c r="F7" s="14" t="s">
        <v>111</v>
      </c>
      <c r="G7" s="14" t="s">
        <v>112</v>
      </c>
      <c r="H7" s="14" t="s">
        <v>113</v>
      </c>
      <c r="I7" s="14" t="s">
        <v>114</v>
      </c>
      <c r="J7" s="14" t="s">
        <v>115</v>
      </c>
      <c r="K7" s="14" t="s">
        <v>116</v>
      </c>
      <c r="L7" s="14" t="s">
        <v>117</v>
      </c>
      <c r="M7" s="14" t="s">
        <v>118</v>
      </c>
      <c r="N7" s="14" t="s">
        <v>119</v>
      </c>
      <c r="O7" s="14" t="s">
        <v>120</v>
      </c>
      <c r="P7" s="14" t="s">
        <v>121</v>
      </c>
      <c r="Q7" s="14" t="s">
        <v>108</v>
      </c>
    </row>
    <row r="8" spans="2:17" x14ac:dyDescent="0.25">
      <c r="C8" s="435"/>
      <c r="D8" s="435"/>
      <c r="E8" s="14" t="s">
        <v>3</v>
      </c>
      <c r="F8" s="14" t="s">
        <v>3</v>
      </c>
      <c r="G8" s="14" t="s">
        <v>3</v>
      </c>
      <c r="H8" s="14" t="s">
        <v>3</v>
      </c>
      <c r="I8" s="14" t="s">
        <v>3</v>
      </c>
      <c r="J8" s="14" t="s">
        <v>3</v>
      </c>
      <c r="K8" s="14" t="s">
        <v>5</v>
      </c>
      <c r="L8" s="14" t="s">
        <v>5</v>
      </c>
      <c r="M8" s="14" t="s">
        <v>5</v>
      </c>
      <c r="N8" s="14" t="s">
        <v>5</v>
      </c>
      <c r="O8" s="14" t="s">
        <v>5</v>
      </c>
      <c r="P8" s="14" t="s">
        <v>5</v>
      </c>
      <c r="Q8" s="14" t="s">
        <v>5</v>
      </c>
    </row>
    <row r="9" spans="2:17" x14ac:dyDescent="0.25">
      <c r="B9" s="74"/>
      <c r="C9" s="446" t="s">
        <v>348</v>
      </c>
      <c r="D9" s="447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2:17" x14ac:dyDescent="0.25">
      <c r="C10" s="428" t="s">
        <v>350</v>
      </c>
      <c r="D10" s="429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2:17" x14ac:dyDescent="0.25">
      <c r="C11" s="158" t="s">
        <v>703</v>
      </c>
      <c r="D11" s="100" t="s">
        <v>648</v>
      </c>
      <c r="E11" s="82">
        <f>E99+E187</f>
        <v>0</v>
      </c>
      <c r="F11" s="82">
        <f t="shared" ref="F11:Q11" si="0">F99+F187</f>
        <v>0</v>
      </c>
      <c r="G11" s="82">
        <f t="shared" si="0"/>
        <v>0</v>
      </c>
      <c r="H11" s="82">
        <f t="shared" si="0"/>
        <v>0</v>
      </c>
      <c r="I11" s="82">
        <f t="shared" si="0"/>
        <v>0</v>
      </c>
      <c r="J11" s="82">
        <f t="shared" si="0"/>
        <v>0</v>
      </c>
      <c r="K11" s="82">
        <f t="shared" si="0"/>
        <v>0</v>
      </c>
      <c r="L11" s="82">
        <f t="shared" si="0"/>
        <v>0</v>
      </c>
      <c r="M11" s="82">
        <f t="shared" si="0"/>
        <v>0</v>
      </c>
      <c r="N11" s="82">
        <f t="shared" si="0"/>
        <v>0</v>
      </c>
      <c r="O11" s="82">
        <f t="shared" si="0"/>
        <v>0</v>
      </c>
      <c r="P11" s="82">
        <f t="shared" si="0"/>
        <v>0</v>
      </c>
      <c r="Q11" s="82">
        <f t="shared" si="0"/>
        <v>0</v>
      </c>
    </row>
    <row r="12" spans="2:17" x14ac:dyDescent="0.25">
      <c r="C12" s="158" t="s">
        <v>703</v>
      </c>
      <c r="D12" s="100" t="s">
        <v>649</v>
      </c>
      <c r="E12" s="82">
        <f t="shared" ref="E12:Q12" si="1">E100+E188</f>
        <v>0</v>
      </c>
      <c r="F12" s="82">
        <f t="shared" si="1"/>
        <v>0</v>
      </c>
      <c r="G12" s="82">
        <f t="shared" si="1"/>
        <v>0</v>
      </c>
      <c r="H12" s="82">
        <f t="shared" si="1"/>
        <v>0</v>
      </c>
      <c r="I12" s="82">
        <f t="shared" si="1"/>
        <v>0</v>
      </c>
      <c r="J12" s="82">
        <f t="shared" si="1"/>
        <v>0</v>
      </c>
      <c r="K12" s="82">
        <f t="shared" si="1"/>
        <v>0</v>
      </c>
      <c r="L12" s="82">
        <f t="shared" si="1"/>
        <v>0</v>
      </c>
      <c r="M12" s="82">
        <f t="shared" si="1"/>
        <v>0</v>
      </c>
      <c r="N12" s="82">
        <f t="shared" si="1"/>
        <v>0</v>
      </c>
      <c r="O12" s="82">
        <f t="shared" si="1"/>
        <v>0</v>
      </c>
      <c r="P12" s="82">
        <f t="shared" si="1"/>
        <v>0</v>
      </c>
      <c r="Q12" s="82">
        <f t="shared" si="1"/>
        <v>0</v>
      </c>
    </row>
    <row r="13" spans="2:17" x14ac:dyDescent="0.25">
      <c r="C13" s="158" t="s">
        <v>703</v>
      </c>
      <c r="D13" s="100" t="s">
        <v>650</v>
      </c>
      <c r="E13" s="82">
        <f t="shared" ref="E13:Q13" si="2">E101+E189</f>
        <v>0</v>
      </c>
      <c r="F13" s="82">
        <f t="shared" si="2"/>
        <v>0</v>
      </c>
      <c r="G13" s="82">
        <f t="shared" si="2"/>
        <v>0</v>
      </c>
      <c r="H13" s="82">
        <f t="shared" si="2"/>
        <v>0</v>
      </c>
      <c r="I13" s="82">
        <f t="shared" si="2"/>
        <v>0</v>
      </c>
      <c r="J13" s="82">
        <f t="shared" si="2"/>
        <v>0</v>
      </c>
      <c r="K13" s="82">
        <f t="shared" si="2"/>
        <v>0</v>
      </c>
      <c r="L13" s="82">
        <f t="shared" si="2"/>
        <v>0</v>
      </c>
      <c r="M13" s="82">
        <f t="shared" si="2"/>
        <v>0</v>
      </c>
      <c r="N13" s="82">
        <f t="shared" si="2"/>
        <v>0</v>
      </c>
      <c r="O13" s="82">
        <f t="shared" si="2"/>
        <v>0</v>
      </c>
      <c r="P13" s="82">
        <f t="shared" si="2"/>
        <v>0</v>
      </c>
      <c r="Q13" s="82">
        <f t="shared" si="2"/>
        <v>0</v>
      </c>
    </row>
    <row r="14" spans="2:17" x14ac:dyDescent="0.25">
      <c r="C14" s="158" t="s">
        <v>703</v>
      </c>
      <c r="D14" s="100" t="s">
        <v>651</v>
      </c>
      <c r="E14" s="82">
        <f t="shared" ref="E14:Q14" si="3">E102+E190</f>
        <v>0</v>
      </c>
      <c r="F14" s="82">
        <f t="shared" si="3"/>
        <v>0</v>
      </c>
      <c r="G14" s="82">
        <f t="shared" si="3"/>
        <v>0</v>
      </c>
      <c r="H14" s="82">
        <f t="shared" si="3"/>
        <v>0</v>
      </c>
      <c r="I14" s="82">
        <f t="shared" si="3"/>
        <v>0</v>
      </c>
      <c r="J14" s="82">
        <f t="shared" si="3"/>
        <v>0</v>
      </c>
      <c r="K14" s="82">
        <f t="shared" si="3"/>
        <v>0</v>
      </c>
      <c r="L14" s="82">
        <f t="shared" si="3"/>
        <v>0</v>
      </c>
      <c r="M14" s="82">
        <f t="shared" si="3"/>
        <v>0</v>
      </c>
      <c r="N14" s="82">
        <f t="shared" si="3"/>
        <v>0</v>
      </c>
      <c r="O14" s="82">
        <f t="shared" si="3"/>
        <v>0</v>
      </c>
      <c r="P14" s="82">
        <f t="shared" si="3"/>
        <v>0</v>
      </c>
      <c r="Q14" s="82">
        <f t="shared" si="3"/>
        <v>0</v>
      </c>
    </row>
    <row r="15" spans="2:17" x14ac:dyDescent="0.25">
      <c r="C15" s="158" t="s">
        <v>703</v>
      </c>
      <c r="D15" s="100" t="s">
        <v>652</v>
      </c>
      <c r="E15" s="82">
        <f t="shared" ref="E15:Q15" si="4">E103+E191</f>
        <v>0</v>
      </c>
      <c r="F15" s="82">
        <f t="shared" si="4"/>
        <v>0</v>
      </c>
      <c r="G15" s="82">
        <f t="shared" si="4"/>
        <v>0</v>
      </c>
      <c r="H15" s="82">
        <f t="shared" si="4"/>
        <v>0</v>
      </c>
      <c r="I15" s="82">
        <f t="shared" si="4"/>
        <v>0</v>
      </c>
      <c r="J15" s="82">
        <f t="shared" si="4"/>
        <v>0</v>
      </c>
      <c r="K15" s="82">
        <f t="shared" si="4"/>
        <v>0</v>
      </c>
      <c r="L15" s="82">
        <f t="shared" si="4"/>
        <v>0</v>
      </c>
      <c r="M15" s="82">
        <f t="shared" si="4"/>
        <v>0</v>
      </c>
      <c r="N15" s="82">
        <f t="shared" si="4"/>
        <v>0</v>
      </c>
      <c r="O15" s="82">
        <f t="shared" si="4"/>
        <v>0</v>
      </c>
      <c r="P15" s="82">
        <f t="shared" si="4"/>
        <v>0</v>
      </c>
      <c r="Q15" s="82">
        <f t="shared" si="4"/>
        <v>0</v>
      </c>
    </row>
    <row r="16" spans="2:17" x14ac:dyDescent="0.25">
      <c r="C16" s="158" t="s">
        <v>703</v>
      </c>
      <c r="D16" s="100" t="s">
        <v>653</v>
      </c>
      <c r="E16" s="82">
        <f t="shared" ref="E16:Q16" si="5">E104+E192</f>
        <v>0</v>
      </c>
      <c r="F16" s="82">
        <f t="shared" si="5"/>
        <v>0</v>
      </c>
      <c r="G16" s="82">
        <f t="shared" si="5"/>
        <v>0</v>
      </c>
      <c r="H16" s="82">
        <f t="shared" si="5"/>
        <v>0</v>
      </c>
      <c r="I16" s="82">
        <f t="shared" si="5"/>
        <v>0</v>
      </c>
      <c r="J16" s="82">
        <f t="shared" si="5"/>
        <v>0</v>
      </c>
      <c r="K16" s="82">
        <f t="shared" si="5"/>
        <v>0</v>
      </c>
      <c r="L16" s="82">
        <f t="shared" si="5"/>
        <v>0</v>
      </c>
      <c r="M16" s="82">
        <f t="shared" si="5"/>
        <v>0</v>
      </c>
      <c r="N16" s="82">
        <f t="shared" si="5"/>
        <v>0</v>
      </c>
      <c r="O16" s="82">
        <f t="shared" si="5"/>
        <v>0</v>
      </c>
      <c r="P16" s="82">
        <f t="shared" si="5"/>
        <v>0</v>
      </c>
      <c r="Q16" s="82">
        <f t="shared" si="5"/>
        <v>0</v>
      </c>
    </row>
    <row r="17" spans="2:17" x14ac:dyDescent="0.25">
      <c r="C17" s="158" t="s">
        <v>703</v>
      </c>
      <c r="D17" s="100" t="s">
        <v>654</v>
      </c>
      <c r="E17" s="82">
        <f t="shared" ref="E17:Q17" si="6">E105+E193</f>
        <v>0</v>
      </c>
      <c r="F17" s="82">
        <f t="shared" si="6"/>
        <v>0</v>
      </c>
      <c r="G17" s="82">
        <f t="shared" si="6"/>
        <v>0</v>
      </c>
      <c r="H17" s="82">
        <f t="shared" si="6"/>
        <v>0</v>
      </c>
      <c r="I17" s="82">
        <f t="shared" si="6"/>
        <v>0</v>
      </c>
      <c r="J17" s="82">
        <f t="shared" si="6"/>
        <v>0</v>
      </c>
      <c r="K17" s="82">
        <f t="shared" si="6"/>
        <v>0</v>
      </c>
      <c r="L17" s="82">
        <f t="shared" si="6"/>
        <v>0</v>
      </c>
      <c r="M17" s="82">
        <f t="shared" si="6"/>
        <v>0</v>
      </c>
      <c r="N17" s="82">
        <f t="shared" si="6"/>
        <v>0</v>
      </c>
      <c r="O17" s="82">
        <f t="shared" si="6"/>
        <v>0</v>
      </c>
      <c r="P17" s="82">
        <f t="shared" si="6"/>
        <v>0</v>
      </c>
      <c r="Q17" s="82">
        <f t="shared" si="6"/>
        <v>0</v>
      </c>
    </row>
    <row r="18" spans="2:17" ht="14.25" customHeight="1" x14ac:dyDescent="0.25">
      <c r="B18" s="74"/>
      <c r="C18" s="158" t="s">
        <v>703</v>
      </c>
      <c r="D18" s="100" t="s">
        <v>655</v>
      </c>
      <c r="E18" s="82">
        <f t="shared" ref="E18:Q18" si="7">E106+E194</f>
        <v>0</v>
      </c>
      <c r="F18" s="82">
        <f t="shared" si="7"/>
        <v>0</v>
      </c>
      <c r="G18" s="82">
        <f t="shared" si="7"/>
        <v>0</v>
      </c>
      <c r="H18" s="82">
        <f t="shared" si="7"/>
        <v>0</v>
      </c>
      <c r="I18" s="82">
        <f t="shared" si="7"/>
        <v>0</v>
      </c>
      <c r="J18" s="82">
        <f t="shared" si="7"/>
        <v>0</v>
      </c>
      <c r="K18" s="82">
        <f t="shared" si="7"/>
        <v>0</v>
      </c>
      <c r="L18" s="82">
        <f t="shared" si="7"/>
        <v>0</v>
      </c>
      <c r="M18" s="82">
        <f t="shared" si="7"/>
        <v>0</v>
      </c>
      <c r="N18" s="82">
        <f t="shared" si="7"/>
        <v>0</v>
      </c>
      <c r="O18" s="82">
        <f t="shared" si="7"/>
        <v>0</v>
      </c>
      <c r="P18" s="82">
        <f t="shared" si="7"/>
        <v>0</v>
      </c>
      <c r="Q18" s="82">
        <f t="shared" si="7"/>
        <v>0</v>
      </c>
    </row>
    <row r="19" spans="2:17" x14ac:dyDescent="0.25">
      <c r="C19" s="158" t="s">
        <v>703</v>
      </c>
      <c r="D19" s="20" t="s">
        <v>656</v>
      </c>
      <c r="E19" s="82">
        <f t="shared" ref="E19:P19" si="8">E107+E195</f>
        <v>0</v>
      </c>
      <c r="F19" s="82">
        <f t="shared" si="8"/>
        <v>0</v>
      </c>
      <c r="G19" s="82">
        <f t="shared" si="8"/>
        <v>0</v>
      </c>
      <c r="H19" s="82">
        <f t="shared" si="8"/>
        <v>0</v>
      </c>
      <c r="I19" s="82">
        <f t="shared" si="8"/>
        <v>0</v>
      </c>
      <c r="J19" s="82">
        <f t="shared" si="8"/>
        <v>0</v>
      </c>
      <c r="K19" s="82">
        <f t="shared" si="8"/>
        <v>0</v>
      </c>
      <c r="L19" s="82">
        <f t="shared" si="8"/>
        <v>0</v>
      </c>
      <c r="M19" s="82">
        <f t="shared" si="8"/>
        <v>0</v>
      </c>
      <c r="N19" s="82">
        <f t="shared" si="8"/>
        <v>0</v>
      </c>
      <c r="O19" s="82">
        <f t="shared" si="8"/>
        <v>0</v>
      </c>
      <c r="P19" s="82">
        <f t="shared" si="8"/>
        <v>0</v>
      </c>
      <c r="Q19" s="82">
        <f>Q107+Q195</f>
        <v>0</v>
      </c>
    </row>
    <row r="20" spans="2:17" x14ac:dyDescent="0.25">
      <c r="C20" s="449" t="s">
        <v>225</v>
      </c>
      <c r="D20" s="450"/>
      <c r="E20" s="140">
        <f>SUM(E11:E19)</f>
        <v>0</v>
      </c>
      <c r="F20" s="140">
        <f t="shared" ref="F20:P20" si="9">SUM(F11:F19)</f>
        <v>0</v>
      </c>
      <c r="G20" s="140">
        <f t="shared" si="9"/>
        <v>0</v>
      </c>
      <c r="H20" s="140">
        <f t="shared" si="9"/>
        <v>0</v>
      </c>
      <c r="I20" s="140">
        <f t="shared" si="9"/>
        <v>0</v>
      </c>
      <c r="J20" s="140">
        <f t="shared" si="9"/>
        <v>0</v>
      </c>
      <c r="K20" s="140">
        <f t="shared" si="9"/>
        <v>0</v>
      </c>
      <c r="L20" s="140">
        <f t="shared" si="9"/>
        <v>0</v>
      </c>
      <c r="M20" s="140">
        <f t="shared" si="9"/>
        <v>0</v>
      </c>
      <c r="N20" s="140">
        <f t="shared" si="9"/>
        <v>0</v>
      </c>
      <c r="O20" s="140">
        <f t="shared" si="9"/>
        <v>0</v>
      </c>
      <c r="P20" s="140">
        <f t="shared" si="9"/>
        <v>0</v>
      </c>
      <c r="Q20" s="123">
        <f>Q107+Q208</f>
        <v>0</v>
      </c>
    </row>
    <row r="21" spans="2:17" x14ac:dyDescent="0.25">
      <c r="C21" s="428" t="s">
        <v>351</v>
      </c>
      <c r="D21" s="429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</row>
    <row r="22" spans="2:17" x14ac:dyDescent="0.25">
      <c r="C22" s="158" t="s">
        <v>703</v>
      </c>
      <c r="D22" s="100" t="s">
        <v>657</v>
      </c>
      <c r="E22" s="82">
        <f t="shared" ref="E22:Q22" si="10">E110+E198</f>
        <v>0</v>
      </c>
      <c r="F22" s="82">
        <f t="shared" si="10"/>
        <v>0</v>
      </c>
      <c r="G22" s="82">
        <f t="shared" si="10"/>
        <v>0</v>
      </c>
      <c r="H22" s="82">
        <f t="shared" si="10"/>
        <v>0</v>
      </c>
      <c r="I22" s="82">
        <f t="shared" si="10"/>
        <v>0</v>
      </c>
      <c r="J22" s="82">
        <f t="shared" si="10"/>
        <v>0</v>
      </c>
      <c r="K22" s="82">
        <f t="shared" si="10"/>
        <v>0</v>
      </c>
      <c r="L22" s="82">
        <f t="shared" si="10"/>
        <v>0</v>
      </c>
      <c r="M22" s="82">
        <f t="shared" si="10"/>
        <v>0</v>
      </c>
      <c r="N22" s="82">
        <f t="shared" si="10"/>
        <v>0</v>
      </c>
      <c r="O22" s="82">
        <f t="shared" si="10"/>
        <v>0</v>
      </c>
      <c r="P22" s="82">
        <f t="shared" si="10"/>
        <v>0</v>
      </c>
      <c r="Q22" s="82">
        <f t="shared" si="10"/>
        <v>0</v>
      </c>
    </row>
    <row r="23" spans="2:17" x14ac:dyDescent="0.25">
      <c r="C23" s="158" t="s">
        <v>703</v>
      </c>
      <c r="D23" s="100" t="s">
        <v>658</v>
      </c>
      <c r="E23" s="82">
        <f t="shared" ref="E23:Q23" si="11">E111+E199</f>
        <v>0</v>
      </c>
      <c r="F23" s="82">
        <f t="shared" si="11"/>
        <v>0</v>
      </c>
      <c r="G23" s="82">
        <f t="shared" si="11"/>
        <v>0</v>
      </c>
      <c r="H23" s="82">
        <f t="shared" si="11"/>
        <v>0</v>
      </c>
      <c r="I23" s="82">
        <f t="shared" si="11"/>
        <v>0</v>
      </c>
      <c r="J23" s="82">
        <f t="shared" si="11"/>
        <v>0</v>
      </c>
      <c r="K23" s="82">
        <f t="shared" si="11"/>
        <v>0</v>
      </c>
      <c r="L23" s="82">
        <f t="shared" si="11"/>
        <v>0</v>
      </c>
      <c r="M23" s="82">
        <f t="shared" si="11"/>
        <v>0</v>
      </c>
      <c r="N23" s="82">
        <f t="shared" si="11"/>
        <v>0</v>
      </c>
      <c r="O23" s="82">
        <f t="shared" si="11"/>
        <v>0</v>
      </c>
      <c r="P23" s="82">
        <f t="shared" si="11"/>
        <v>0</v>
      </c>
      <c r="Q23" s="82">
        <f t="shared" si="11"/>
        <v>0</v>
      </c>
    </row>
    <row r="24" spans="2:17" x14ac:dyDescent="0.25">
      <c r="C24" s="158" t="s">
        <v>703</v>
      </c>
      <c r="D24" s="100" t="s">
        <v>659</v>
      </c>
      <c r="E24" s="82">
        <f t="shared" ref="E24:Q24" si="12">E112+E200</f>
        <v>0</v>
      </c>
      <c r="F24" s="82">
        <f t="shared" si="12"/>
        <v>0</v>
      </c>
      <c r="G24" s="82">
        <f t="shared" si="12"/>
        <v>0</v>
      </c>
      <c r="H24" s="82">
        <f t="shared" si="12"/>
        <v>0</v>
      </c>
      <c r="I24" s="82">
        <f t="shared" si="12"/>
        <v>0</v>
      </c>
      <c r="J24" s="82">
        <f t="shared" si="12"/>
        <v>0</v>
      </c>
      <c r="K24" s="82">
        <f t="shared" si="12"/>
        <v>0</v>
      </c>
      <c r="L24" s="82">
        <f t="shared" si="12"/>
        <v>0</v>
      </c>
      <c r="M24" s="82">
        <f t="shared" si="12"/>
        <v>0</v>
      </c>
      <c r="N24" s="82">
        <f t="shared" si="12"/>
        <v>0</v>
      </c>
      <c r="O24" s="82">
        <f t="shared" si="12"/>
        <v>0</v>
      </c>
      <c r="P24" s="82">
        <f t="shared" si="12"/>
        <v>0</v>
      </c>
      <c r="Q24" s="82">
        <f t="shared" si="12"/>
        <v>0</v>
      </c>
    </row>
    <row r="25" spans="2:17" x14ac:dyDescent="0.25">
      <c r="C25" s="158" t="s">
        <v>703</v>
      </c>
      <c r="D25" s="100" t="s">
        <v>660</v>
      </c>
      <c r="E25" s="82">
        <f t="shared" ref="E25:Q25" si="13">E113+E201</f>
        <v>0</v>
      </c>
      <c r="F25" s="82">
        <f t="shared" si="13"/>
        <v>0</v>
      </c>
      <c r="G25" s="82">
        <f t="shared" si="13"/>
        <v>0</v>
      </c>
      <c r="H25" s="82">
        <f t="shared" si="13"/>
        <v>0</v>
      </c>
      <c r="I25" s="82">
        <f t="shared" si="13"/>
        <v>0</v>
      </c>
      <c r="J25" s="82">
        <f t="shared" si="13"/>
        <v>0</v>
      </c>
      <c r="K25" s="82">
        <f t="shared" si="13"/>
        <v>0</v>
      </c>
      <c r="L25" s="82">
        <f t="shared" si="13"/>
        <v>0</v>
      </c>
      <c r="M25" s="82">
        <f t="shared" si="13"/>
        <v>0</v>
      </c>
      <c r="N25" s="82">
        <f t="shared" si="13"/>
        <v>0</v>
      </c>
      <c r="O25" s="82">
        <f t="shared" si="13"/>
        <v>0</v>
      </c>
      <c r="P25" s="82">
        <f t="shared" si="13"/>
        <v>0</v>
      </c>
      <c r="Q25" s="82">
        <f t="shared" si="13"/>
        <v>0</v>
      </c>
    </row>
    <row r="26" spans="2:17" x14ac:dyDescent="0.25">
      <c r="C26" s="158" t="s">
        <v>703</v>
      </c>
      <c r="D26" s="100" t="s">
        <v>661</v>
      </c>
      <c r="E26" s="82">
        <f t="shared" ref="E26:Q26" si="14">E114+E202</f>
        <v>0</v>
      </c>
      <c r="F26" s="82">
        <f t="shared" si="14"/>
        <v>0</v>
      </c>
      <c r="G26" s="82">
        <f t="shared" si="14"/>
        <v>0</v>
      </c>
      <c r="H26" s="82">
        <f t="shared" si="14"/>
        <v>0</v>
      </c>
      <c r="I26" s="82">
        <f t="shared" si="14"/>
        <v>0</v>
      </c>
      <c r="J26" s="82">
        <f t="shared" si="14"/>
        <v>0</v>
      </c>
      <c r="K26" s="82">
        <f t="shared" si="14"/>
        <v>0</v>
      </c>
      <c r="L26" s="82">
        <f t="shared" si="14"/>
        <v>0</v>
      </c>
      <c r="M26" s="82">
        <f t="shared" si="14"/>
        <v>0</v>
      </c>
      <c r="N26" s="82">
        <f t="shared" si="14"/>
        <v>0</v>
      </c>
      <c r="O26" s="82">
        <f t="shared" si="14"/>
        <v>0</v>
      </c>
      <c r="P26" s="82">
        <f t="shared" si="14"/>
        <v>0</v>
      </c>
      <c r="Q26" s="82">
        <f t="shared" si="14"/>
        <v>0</v>
      </c>
    </row>
    <row r="27" spans="2:17" x14ac:dyDescent="0.25">
      <c r="C27" s="158" t="s">
        <v>703</v>
      </c>
      <c r="D27" s="20" t="s">
        <v>662</v>
      </c>
      <c r="E27" s="82">
        <f t="shared" ref="E27:Q27" si="15">E115+E203</f>
        <v>0</v>
      </c>
      <c r="F27" s="82">
        <f t="shared" si="15"/>
        <v>0</v>
      </c>
      <c r="G27" s="82">
        <f t="shared" si="15"/>
        <v>0</v>
      </c>
      <c r="H27" s="82">
        <f t="shared" si="15"/>
        <v>0</v>
      </c>
      <c r="I27" s="82">
        <f t="shared" si="15"/>
        <v>0</v>
      </c>
      <c r="J27" s="82">
        <f t="shared" si="15"/>
        <v>0</v>
      </c>
      <c r="K27" s="82">
        <f t="shared" si="15"/>
        <v>0</v>
      </c>
      <c r="L27" s="82">
        <f t="shared" si="15"/>
        <v>0</v>
      </c>
      <c r="M27" s="82">
        <f t="shared" si="15"/>
        <v>0</v>
      </c>
      <c r="N27" s="82">
        <f t="shared" si="15"/>
        <v>0</v>
      </c>
      <c r="O27" s="82">
        <f t="shared" si="15"/>
        <v>0</v>
      </c>
      <c r="P27" s="82">
        <f t="shared" si="15"/>
        <v>0</v>
      </c>
      <c r="Q27" s="82">
        <f t="shared" si="15"/>
        <v>0</v>
      </c>
    </row>
    <row r="28" spans="2:17" x14ac:dyDescent="0.25">
      <c r="C28" s="158" t="s">
        <v>703</v>
      </c>
      <c r="D28" s="20" t="s">
        <v>663</v>
      </c>
      <c r="E28" s="82">
        <f t="shared" ref="E28:Q28" si="16">E116+E204</f>
        <v>0</v>
      </c>
      <c r="F28" s="82">
        <f t="shared" si="16"/>
        <v>0</v>
      </c>
      <c r="G28" s="82">
        <f t="shared" si="16"/>
        <v>0</v>
      </c>
      <c r="H28" s="82">
        <f t="shared" si="16"/>
        <v>0</v>
      </c>
      <c r="I28" s="82">
        <f t="shared" si="16"/>
        <v>0</v>
      </c>
      <c r="J28" s="82">
        <f t="shared" si="16"/>
        <v>0</v>
      </c>
      <c r="K28" s="82">
        <f t="shared" si="16"/>
        <v>0</v>
      </c>
      <c r="L28" s="82">
        <f t="shared" si="16"/>
        <v>0</v>
      </c>
      <c r="M28" s="82">
        <f t="shared" si="16"/>
        <v>0</v>
      </c>
      <c r="N28" s="82">
        <f t="shared" si="16"/>
        <v>0</v>
      </c>
      <c r="O28" s="82">
        <f t="shared" si="16"/>
        <v>0</v>
      </c>
      <c r="P28" s="82">
        <f t="shared" si="16"/>
        <v>0</v>
      </c>
      <c r="Q28" s="82">
        <f t="shared" si="16"/>
        <v>0</v>
      </c>
    </row>
    <row r="29" spans="2:17" x14ac:dyDescent="0.25">
      <c r="C29" s="449" t="s">
        <v>225</v>
      </c>
      <c r="D29" s="450"/>
      <c r="E29" s="140">
        <f>SUM(E22:E28)</f>
        <v>0</v>
      </c>
      <c r="F29" s="140">
        <f t="shared" ref="F29:P29" si="17">SUM(F22:F28)</f>
        <v>0</v>
      </c>
      <c r="G29" s="140">
        <f t="shared" si="17"/>
        <v>0</v>
      </c>
      <c r="H29" s="140">
        <f t="shared" si="17"/>
        <v>0</v>
      </c>
      <c r="I29" s="140">
        <f t="shared" si="17"/>
        <v>0</v>
      </c>
      <c r="J29" s="140">
        <f t="shared" si="17"/>
        <v>0</v>
      </c>
      <c r="K29" s="140">
        <f t="shared" si="17"/>
        <v>0</v>
      </c>
      <c r="L29" s="140">
        <f t="shared" si="17"/>
        <v>0</v>
      </c>
      <c r="M29" s="140">
        <f t="shared" si="17"/>
        <v>0</v>
      </c>
      <c r="N29" s="140">
        <f t="shared" si="17"/>
        <v>0</v>
      </c>
      <c r="O29" s="140">
        <f t="shared" si="17"/>
        <v>0</v>
      </c>
      <c r="P29" s="140">
        <f t="shared" si="17"/>
        <v>0</v>
      </c>
      <c r="Q29" s="123">
        <f>Q116+Q217</f>
        <v>0</v>
      </c>
    </row>
    <row r="30" spans="2:17" x14ac:dyDescent="0.25">
      <c r="C30" s="449" t="s">
        <v>349</v>
      </c>
      <c r="D30" s="450"/>
      <c r="E30" s="140">
        <f>E29+E20</f>
        <v>0</v>
      </c>
      <c r="F30" s="140">
        <f t="shared" ref="F30:P30" si="18">F29+F20</f>
        <v>0</v>
      </c>
      <c r="G30" s="140">
        <f t="shared" si="18"/>
        <v>0</v>
      </c>
      <c r="H30" s="140">
        <f t="shared" si="18"/>
        <v>0</v>
      </c>
      <c r="I30" s="140">
        <f t="shared" si="18"/>
        <v>0</v>
      </c>
      <c r="J30" s="140">
        <f t="shared" si="18"/>
        <v>0</v>
      </c>
      <c r="K30" s="140">
        <f t="shared" si="18"/>
        <v>0</v>
      </c>
      <c r="L30" s="140">
        <f t="shared" si="18"/>
        <v>0</v>
      </c>
      <c r="M30" s="140">
        <f t="shared" si="18"/>
        <v>0</v>
      </c>
      <c r="N30" s="140">
        <f t="shared" si="18"/>
        <v>0</v>
      </c>
      <c r="O30" s="140">
        <f t="shared" si="18"/>
        <v>0</v>
      </c>
      <c r="P30" s="140">
        <f t="shared" si="18"/>
        <v>0</v>
      </c>
      <c r="Q30" s="123">
        <f>Q117+Q218</f>
        <v>0</v>
      </c>
    </row>
    <row r="31" spans="2:17" x14ac:dyDescent="0.25">
      <c r="C31" s="446" t="s">
        <v>352</v>
      </c>
      <c r="D31" s="447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</row>
    <row r="32" spans="2:17" x14ac:dyDescent="0.25">
      <c r="C32" s="428" t="s">
        <v>350</v>
      </c>
      <c r="D32" s="429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3:17" x14ac:dyDescent="0.25">
      <c r="C33" s="158" t="s">
        <v>704</v>
      </c>
      <c r="D33" s="100" t="s">
        <v>664</v>
      </c>
      <c r="E33" s="82">
        <f t="shared" ref="E33:Q33" si="19">E121+E209</f>
        <v>0</v>
      </c>
      <c r="F33" s="82">
        <f t="shared" si="19"/>
        <v>0</v>
      </c>
      <c r="G33" s="82">
        <f t="shared" si="19"/>
        <v>0</v>
      </c>
      <c r="H33" s="82">
        <f t="shared" si="19"/>
        <v>0</v>
      </c>
      <c r="I33" s="82">
        <f t="shared" si="19"/>
        <v>0</v>
      </c>
      <c r="J33" s="82">
        <f t="shared" si="19"/>
        <v>0</v>
      </c>
      <c r="K33" s="82">
        <f t="shared" si="19"/>
        <v>0</v>
      </c>
      <c r="L33" s="82">
        <f t="shared" si="19"/>
        <v>0</v>
      </c>
      <c r="M33" s="82">
        <f t="shared" si="19"/>
        <v>0</v>
      </c>
      <c r="N33" s="82">
        <f t="shared" si="19"/>
        <v>0</v>
      </c>
      <c r="O33" s="82">
        <f t="shared" si="19"/>
        <v>0</v>
      </c>
      <c r="P33" s="82">
        <f t="shared" si="19"/>
        <v>0</v>
      </c>
      <c r="Q33" s="82">
        <f t="shared" si="19"/>
        <v>0</v>
      </c>
    </row>
    <row r="34" spans="3:17" x14ac:dyDescent="0.25">
      <c r="C34" s="158" t="s">
        <v>704</v>
      </c>
      <c r="D34" s="100" t="s">
        <v>665</v>
      </c>
      <c r="E34" s="82">
        <f t="shared" ref="E34:Q34" si="20">E122+E210</f>
        <v>0</v>
      </c>
      <c r="F34" s="82">
        <f t="shared" si="20"/>
        <v>0</v>
      </c>
      <c r="G34" s="82">
        <f t="shared" si="20"/>
        <v>0</v>
      </c>
      <c r="H34" s="82">
        <f t="shared" si="20"/>
        <v>0</v>
      </c>
      <c r="I34" s="82">
        <f t="shared" si="20"/>
        <v>0</v>
      </c>
      <c r="J34" s="82">
        <f t="shared" si="20"/>
        <v>0</v>
      </c>
      <c r="K34" s="82">
        <f t="shared" si="20"/>
        <v>0</v>
      </c>
      <c r="L34" s="82">
        <f t="shared" si="20"/>
        <v>0</v>
      </c>
      <c r="M34" s="82">
        <f t="shared" si="20"/>
        <v>0</v>
      </c>
      <c r="N34" s="82">
        <f t="shared" si="20"/>
        <v>0</v>
      </c>
      <c r="O34" s="82">
        <f t="shared" si="20"/>
        <v>0</v>
      </c>
      <c r="P34" s="82">
        <f t="shared" si="20"/>
        <v>0</v>
      </c>
      <c r="Q34" s="82">
        <f t="shared" si="20"/>
        <v>0</v>
      </c>
    </row>
    <row r="35" spans="3:17" x14ac:dyDescent="0.25">
      <c r="C35" s="158" t="s">
        <v>704</v>
      </c>
      <c r="D35" s="100" t="s">
        <v>666</v>
      </c>
      <c r="E35" s="82">
        <f t="shared" ref="E35:Q35" si="21">E123+E211</f>
        <v>0</v>
      </c>
      <c r="F35" s="82">
        <f t="shared" si="21"/>
        <v>0</v>
      </c>
      <c r="G35" s="82">
        <f t="shared" si="21"/>
        <v>0</v>
      </c>
      <c r="H35" s="82">
        <f t="shared" si="21"/>
        <v>0</v>
      </c>
      <c r="I35" s="82">
        <f t="shared" si="21"/>
        <v>0</v>
      </c>
      <c r="J35" s="82">
        <f t="shared" si="21"/>
        <v>0</v>
      </c>
      <c r="K35" s="82">
        <f t="shared" si="21"/>
        <v>0</v>
      </c>
      <c r="L35" s="82">
        <f t="shared" si="21"/>
        <v>0</v>
      </c>
      <c r="M35" s="82">
        <f t="shared" si="21"/>
        <v>0</v>
      </c>
      <c r="N35" s="82">
        <f t="shared" si="21"/>
        <v>0</v>
      </c>
      <c r="O35" s="82">
        <f t="shared" si="21"/>
        <v>0</v>
      </c>
      <c r="P35" s="82">
        <f t="shared" si="21"/>
        <v>0</v>
      </c>
      <c r="Q35" s="82">
        <f t="shared" si="21"/>
        <v>0</v>
      </c>
    </row>
    <row r="36" spans="3:17" x14ac:dyDescent="0.25">
      <c r="C36" s="158" t="s">
        <v>704</v>
      </c>
      <c r="D36" s="100" t="s">
        <v>667</v>
      </c>
      <c r="E36" s="82">
        <f t="shared" ref="E36:Q36" si="22">E124+E212</f>
        <v>0</v>
      </c>
      <c r="F36" s="82">
        <f t="shared" si="22"/>
        <v>0</v>
      </c>
      <c r="G36" s="82">
        <f t="shared" si="22"/>
        <v>0</v>
      </c>
      <c r="H36" s="82">
        <f t="shared" si="22"/>
        <v>0</v>
      </c>
      <c r="I36" s="82">
        <f t="shared" si="22"/>
        <v>0</v>
      </c>
      <c r="J36" s="82">
        <f t="shared" si="22"/>
        <v>0</v>
      </c>
      <c r="K36" s="82">
        <f t="shared" si="22"/>
        <v>0</v>
      </c>
      <c r="L36" s="82">
        <f t="shared" si="22"/>
        <v>0</v>
      </c>
      <c r="M36" s="82">
        <f t="shared" si="22"/>
        <v>0</v>
      </c>
      <c r="N36" s="82">
        <f t="shared" si="22"/>
        <v>0</v>
      </c>
      <c r="O36" s="82">
        <f t="shared" si="22"/>
        <v>0</v>
      </c>
      <c r="P36" s="82">
        <f t="shared" si="22"/>
        <v>0</v>
      </c>
      <c r="Q36" s="82">
        <f t="shared" si="22"/>
        <v>0</v>
      </c>
    </row>
    <row r="37" spans="3:17" x14ac:dyDescent="0.25">
      <c r="C37" s="158" t="s">
        <v>704</v>
      </c>
      <c r="D37" s="100" t="s">
        <v>668</v>
      </c>
      <c r="E37" s="82">
        <f t="shared" ref="E37:Q37" si="23">E125+E213</f>
        <v>0</v>
      </c>
      <c r="F37" s="82">
        <f t="shared" si="23"/>
        <v>0</v>
      </c>
      <c r="G37" s="82">
        <f t="shared" si="23"/>
        <v>0</v>
      </c>
      <c r="H37" s="82">
        <f t="shared" si="23"/>
        <v>0</v>
      </c>
      <c r="I37" s="82">
        <f t="shared" si="23"/>
        <v>0</v>
      </c>
      <c r="J37" s="82">
        <f t="shared" si="23"/>
        <v>0</v>
      </c>
      <c r="K37" s="82">
        <f t="shared" si="23"/>
        <v>0</v>
      </c>
      <c r="L37" s="82">
        <f t="shared" si="23"/>
        <v>0</v>
      </c>
      <c r="M37" s="82">
        <f t="shared" si="23"/>
        <v>0</v>
      </c>
      <c r="N37" s="82">
        <f t="shared" si="23"/>
        <v>0</v>
      </c>
      <c r="O37" s="82">
        <f t="shared" si="23"/>
        <v>0</v>
      </c>
      <c r="P37" s="82">
        <f t="shared" si="23"/>
        <v>0</v>
      </c>
      <c r="Q37" s="82">
        <f t="shared" si="23"/>
        <v>0</v>
      </c>
    </row>
    <row r="38" spans="3:17" x14ac:dyDescent="0.25">
      <c r="C38" s="158" t="s">
        <v>704</v>
      </c>
      <c r="D38" s="100" t="s">
        <v>669</v>
      </c>
      <c r="E38" s="82">
        <f t="shared" ref="E38:Q38" si="24">E126+E214</f>
        <v>0</v>
      </c>
      <c r="F38" s="82">
        <f t="shared" si="24"/>
        <v>0</v>
      </c>
      <c r="G38" s="82">
        <f t="shared" si="24"/>
        <v>0</v>
      </c>
      <c r="H38" s="82">
        <f t="shared" si="24"/>
        <v>0</v>
      </c>
      <c r="I38" s="82">
        <f t="shared" si="24"/>
        <v>0</v>
      </c>
      <c r="J38" s="82">
        <f t="shared" si="24"/>
        <v>0</v>
      </c>
      <c r="K38" s="82">
        <f t="shared" si="24"/>
        <v>0</v>
      </c>
      <c r="L38" s="82">
        <f t="shared" si="24"/>
        <v>0</v>
      </c>
      <c r="M38" s="82">
        <f t="shared" si="24"/>
        <v>0</v>
      </c>
      <c r="N38" s="82">
        <f t="shared" si="24"/>
        <v>0</v>
      </c>
      <c r="O38" s="82">
        <f t="shared" si="24"/>
        <v>0</v>
      </c>
      <c r="P38" s="82">
        <f t="shared" si="24"/>
        <v>0</v>
      </c>
      <c r="Q38" s="82">
        <f t="shared" si="24"/>
        <v>0</v>
      </c>
    </row>
    <row r="39" spans="3:17" x14ac:dyDescent="0.25">
      <c r="C39" s="158" t="s">
        <v>705</v>
      </c>
      <c r="D39" s="100" t="s">
        <v>670</v>
      </c>
      <c r="E39" s="82">
        <f t="shared" ref="E39:Q39" si="25">E127+E215</f>
        <v>0</v>
      </c>
      <c r="F39" s="82">
        <f t="shared" si="25"/>
        <v>0</v>
      </c>
      <c r="G39" s="82">
        <f t="shared" si="25"/>
        <v>0</v>
      </c>
      <c r="H39" s="82">
        <f t="shared" si="25"/>
        <v>0</v>
      </c>
      <c r="I39" s="82">
        <f t="shared" si="25"/>
        <v>0</v>
      </c>
      <c r="J39" s="82">
        <f t="shared" si="25"/>
        <v>0</v>
      </c>
      <c r="K39" s="82">
        <f t="shared" si="25"/>
        <v>0</v>
      </c>
      <c r="L39" s="82">
        <f t="shared" si="25"/>
        <v>0</v>
      </c>
      <c r="M39" s="82">
        <f t="shared" si="25"/>
        <v>0</v>
      </c>
      <c r="N39" s="82">
        <f t="shared" si="25"/>
        <v>0</v>
      </c>
      <c r="O39" s="82">
        <f t="shared" si="25"/>
        <v>0</v>
      </c>
      <c r="P39" s="82">
        <f t="shared" si="25"/>
        <v>0</v>
      </c>
      <c r="Q39" s="82">
        <f t="shared" si="25"/>
        <v>0</v>
      </c>
    </row>
    <row r="40" spans="3:17" x14ac:dyDescent="0.25">
      <c r="C40" s="158" t="s">
        <v>705</v>
      </c>
      <c r="D40" s="100" t="s">
        <v>671</v>
      </c>
      <c r="E40" s="82">
        <f t="shared" ref="E40:Q40" si="26">E128+E216</f>
        <v>0</v>
      </c>
      <c r="F40" s="82">
        <f t="shared" si="26"/>
        <v>0</v>
      </c>
      <c r="G40" s="82">
        <f t="shared" si="26"/>
        <v>0</v>
      </c>
      <c r="H40" s="82">
        <f t="shared" si="26"/>
        <v>0</v>
      </c>
      <c r="I40" s="82">
        <f t="shared" si="26"/>
        <v>0</v>
      </c>
      <c r="J40" s="82">
        <f t="shared" si="26"/>
        <v>0</v>
      </c>
      <c r="K40" s="82">
        <f t="shared" si="26"/>
        <v>0</v>
      </c>
      <c r="L40" s="82">
        <f t="shared" si="26"/>
        <v>0</v>
      </c>
      <c r="M40" s="82">
        <f t="shared" si="26"/>
        <v>0</v>
      </c>
      <c r="N40" s="82">
        <f t="shared" si="26"/>
        <v>0</v>
      </c>
      <c r="O40" s="82">
        <f t="shared" si="26"/>
        <v>0</v>
      </c>
      <c r="P40" s="82">
        <f t="shared" si="26"/>
        <v>0</v>
      </c>
      <c r="Q40" s="82">
        <f t="shared" si="26"/>
        <v>0</v>
      </c>
    </row>
    <row r="41" spans="3:17" x14ac:dyDescent="0.25">
      <c r="C41" s="158"/>
      <c r="D41" s="100" t="s">
        <v>672</v>
      </c>
      <c r="E41" s="82">
        <f t="shared" ref="E41:Q41" si="27">E129+E217</f>
        <v>0</v>
      </c>
      <c r="F41" s="82">
        <f t="shared" si="27"/>
        <v>0</v>
      </c>
      <c r="G41" s="82">
        <f t="shared" si="27"/>
        <v>0</v>
      </c>
      <c r="H41" s="82">
        <f t="shared" si="27"/>
        <v>0</v>
      </c>
      <c r="I41" s="82">
        <f t="shared" si="27"/>
        <v>0</v>
      </c>
      <c r="J41" s="82">
        <f t="shared" si="27"/>
        <v>0</v>
      </c>
      <c r="K41" s="82">
        <f t="shared" si="27"/>
        <v>0</v>
      </c>
      <c r="L41" s="82">
        <f t="shared" si="27"/>
        <v>0</v>
      </c>
      <c r="M41" s="82">
        <f t="shared" si="27"/>
        <v>0</v>
      </c>
      <c r="N41" s="82">
        <f t="shared" si="27"/>
        <v>0</v>
      </c>
      <c r="O41" s="82">
        <f t="shared" si="27"/>
        <v>0</v>
      </c>
      <c r="P41" s="82">
        <f t="shared" si="27"/>
        <v>0</v>
      </c>
      <c r="Q41" s="82">
        <f t="shared" si="27"/>
        <v>0</v>
      </c>
    </row>
    <row r="42" spans="3:17" x14ac:dyDescent="0.25">
      <c r="C42" s="158"/>
      <c r="D42" s="100" t="s">
        <v>673</v>
      </c>
      <c r="E42" s="82">
        <f t="shared" ref="E42:Q42" si="28">E130+E218</f>
        <v>0</v>
      </c>
      <c r="F42" s="82">
        <f t="shared" si="28"/>
        <v>0</v>
      </c>
      <c r="G42" s="82">
        <f t="shared" si="28"/>
        <v>0</v>
      </c>
      <c r="H42" s="82">
        <f t="shared" si="28"/>
        <v>0</v>
      </c>
      <c r="I42" s="82">
        <f t="shared" si="28"/>
        <v>0</v>
      </c>
      <c r="J42" s="82">
        <f t="shared" si="28"/>
        <v>0</v>
      </c>
      <c r="K42" s="82">
        <f t="shared" si="28"/>
        <v>0</v>
      </c>
      <c r="L42" s="82">
        <f t="shared" si="28"/>
        <v>0</v>
      </c>
      <c r="M42" s="82">
        <f t="shared" si="28"/>
        <v>0</v>
      </c>
      <c r="N42" s="82">
        <f t="shared" si="28"/>
        <v>0</v>
      </c>
      <c r="O42" s="82">
        <f t="shared" si="28"/>
        <v>0</v>
      </c>
      <c r="P42" s="82">
        <f t="shared" si="28"/>
        <v>0</v>
      </c>
      <c r="Q42" s="82">
        <f t="shared" si="28"/>
        <v>0</v>
      </c>
    </row>
    <row r="43" spans="3:17" x14ac:dyDescent="0.25">
      <c r="C43" s="158"/>
      <c r="D43" s="100" t="s">
        <v>674</v>
      </c>
      <c r="E43" s="82">
        <f t="shared" ref="E43:Q43" si="29">E131+E219</f>
        <v>0</v>
      </c>
      <c r="F43" s="82">
        <f t="shared" si="29"/>
        <v>0</v>
      </c>
      <c r="G43" s="82">
        <f t="shared" si="29"/>
        <v>0</v>
      </c>
      <c r="H43" s="82">
        <f t="shared" si="29"/>
        <v>0</v>
      </c>
      <c r="I43" s="82">
        <f t="shared" si="29"/>
        <v>0</v>
      </c>
      <c r="J43" s="82">
        <f t="shared" si="29"/>
        <v>0</v>
      </c>
      <c r="K43" s="82">
        <f t="shared" si="29"/>
        <v>0</v>
      </c>
      <c r="L43" s="82">
        <f t="shared" si="29"/>
        <v>0</v>
      </c>
      <c r="M43" s="82">
        <f t="shared" si="29"/>
        <v>0</v>
      </c>
      <c r="N43" s="82">
        <f t="shared" si="29"/>
        <v>0</v>
      </c>
      <c r="O43" s="82">
        <f t="shared" si="29"/>
        <v>0</v>
      </c>
      <c r="P43" s="82">
        <f t="shared" si="29"/>
        <v>0</v>
      </c>
      <c r="Q43" s="82">
        <f t="shared" si="29"/>
        <v>0</v>
      </c>
    </row>
    <row r="44" spans="3:17" x14ac:dyDescent="0.25">
      <c r="C44" s="158"/>
      <c r="D44" s="100" t="s">
        <v>675</v>
      </c>
      <c r="E44" s="82">
        <f t="shared" ref="E44:Q44" si="30">E132+E220</f>
        <v>0</v>
      </c>
      <c r="F44" s="82">
        <f t="shared" si="30"/>
        <v>0</v>
      </c>
      <c r="G44" s="82">
        <f t="shared" si="30"/>
        <v>0</v>
      </c>
      <c r="H44" s="82">
        <f t="shared" si="30"/>
        <v>0</v>
      </c>
      <c r="I44" s="82">
        <f t="shared" si="30"/>
        <v>0</v>
      </c>
      <c r="J44" s="82">
        <f t="shared" si="30"/>
        <v>0</v>
      </c>
      <c r="K44" s="82">
        <f t="shared" si="30"/>
        <v>0</v>
      </c>
      <c r="L44" s="82">
        <f t="shared" si="30"/>
        <v>0</v>
      </c>
      <c r="M44" s="82">
        <f t="shared" si="30"/>
        <v>0</v>
      </c>
      <c r="N44" s="82">
        <f t="shared" si="30"/>
        <v>0</v>
      </c>
      <c r="O44" s="82">
        <f t="shared" si="30"/>
        <v>0</v>
      </c>
      <c r="P44" s="82">
        <f t="shared" si="30"/>
        <v>0</v>
      </c>
      <c r="Q44" s="82">
        <f t="shared" si="30"/>
        <v>0</v>
      </c>
    </row>
    <row r="45" spans="3:17" x14ac:dyDescent="0.25">
      <c r="C45" s="158"/>
      <c r="D45" s="100" t="s">
        <v>676</v>
      </c>
      <c r="E45" s="82">
        <f t="shared" ref="E45:Q45" si="31">E133+E221</f>
        <v>0</v>
      </c>
      <c r="F45" s="82">
        <f t="shared" si="31"/>
        <v>0</v>
      </c>
      <c r="G45" s="82">
        <f t="shared" si="31"/>
        <v>0</v>
      </c>
      <c r="H45" s="82">
        <f t="shared" si="31"/>
        <v>0</v>
      </c>
      <c r="I45" s="82">
        <f t="shared" si="31"/>
        <v>0</v>
      </c>
      <c r="J45" s="82">
        <f t="shared" si="31"/>
        <v>0</v>
      </c>
      <c r="K45" s="82">
        <f t="shared" si="31"/>
        <v>0</v>
      </c>
      <c r="L45" s="82">
        <f t="shared" si="31"/>
        <v>0</v>
      </c>
      <c r="M45" s="82">
        <f t="shared" si="31"/>
        <v>0</v>
      </c>
      <c r="N45" s="82">
        <f t="shared" si="31"/>
        <v>0</v>
      </c>
      <c r="O45" s="82">
        <f t="shared" si="31"/>
        <v>0</v>
      </c>
      <c r="P45" s="82">
        <f t="shared" si="31"/>
        <v>0</v>
      </c>
      <c r="Q45" s="82">
        <f t="shared" si="31"/>
        <v>0</v>
      </c>
    </row>
    <row r="46" spans="3:17" x14ac:dyDescent="0.25">
      <c r="C46" s="158" t="s">
        <v>705</v>
      </c>
      <c r="D46" s="100" t="s">
        <v>677</v>
      </c>
      <c r="E46" s="82">
        <f t="shared" ref="E46:Q46" si="32">E134+E222</f>
        <v>0</v>
      </c>
      <c r="F46" s="82">
        <f t="shared" si="32"/>
        <v>0</v>
      </c>
      <c r="G46" s="82">
        <f t="shared" si="32"/>
        <v>0</v>
      </c>
      <c r="H46" s="82">
        <f t="shared" si="32"/>
        <v>0</v>
      </c>
      <c r="I46" s="82">
        <f t="shared" si="32"/>
        <v>0</v>
      </c>
      <c r="J46" s="82">
        <f t="shared" si="32"/>
        <v>0</v>
      </c>
      <c r="K46" s="82">
        <f t="shared" si="32"/>
        <v>0</v>
      </c>
      <c r="L46" s="82">
        <f t="shared" si="32"/>
        <v>0</v>
      </c>
      <c r="M46" s="82">
        <f t="shared" si="32"/>
        <v>0</v>
      </c>
      <c r="N46" s="82">
        <f t="shared" si="32"/>
        <v>0</v>
      </c>
      <c r="O46" s="82">
        <f t="shared" si="32"/>
        <v>0</v>
      </c>
      <c r="P46" s="82">
        <f t="shared" si="32"/>
        <v>0</v>
      </c>
      <c r="Q46" s="82">
        <f t="shared" si="32"/>
        <v>0</v>
      </c>
    </row>
    <row r="47" spans="3:17" x14ac:dyDescent="0.25">
      <c r="C47" s="449" t="s">
        <v>225</v>
      </c>
      <c r="D47" s="450"/>
      <c r="E47" s="140">
        <f>SUM(E33:E46)</f>
        <v>0</v>
      </c>
      <c r="F47" s="140">
        <f t="shared" ref="F47:P47" si="33">SUM(F33:F46)</f>
        <v>0</v>
      </c>
      <c r="G47" s="140">
        <f t="shared" si="33"/>
        <v>0</v>
      </c>
      <c r="H47" s="140">
        <f t="shared" si="33"/>
        <v>0</v>
      </c>
      <c r="I47" s="140">
        <f t="shared" si="33"/>
        <v>0</v>
      </c>
      <c r="J47" s="140">
        <f t="shared" si="33"/>
        <v>0</v>
      </c>
      <c r="K47" s="140">
        <f t="shared" si="33"/>
        <v>0</v>
      </c>
      <c r="L47" s="140">
        <f t="shared" si="33"/>
        <v>0</v>
      </c>
      <c r="M47" s="140">
        <f t="shared" si="33"/>
        <v>0</v>
      </c>
      <c r="N47" s="140">
        <f t="shared" si="33"/>
        <v>0</v>
      </c>
      <c r="O47" s="140">
        <f t="shared" si="33"/>
        <v>0</v>
      </c>
      <c r="P47" s="140">
        <f t="shared" si="33"/>
        <v>0</v>
      </c>
      <c r="Q47" s="123">
        <f>Q134+Q235</f>
        <v>0</v>
      </c>
    </row>
    <row r="48" spans="3:17" x14ac:dyDescent="0.25">
      <c r="C48" s="428" t="s">
        <v>354</v>
      </c>
      <c r="D48" s="429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</row>
    <row r="49" spans="3:17" x14ac:dyDescent="0.25">
      <c r="C49" s="158" t="s">
        <v>706</v>
      </c>
      <c r="D49" s="100" t="s">
        <v>678</v>
      </c>
      <c r="E49" s="82">
        <f t="shared" ref="E49:Q49" si="34">E137+E225</f>
        <v>0</v>
      </c>
      <c r="F49" s="82">
        <f t="shared" si="34"/>
        <v>0</v>
      </c>
      <c r="G49" s="82">
        <f t="shared" si="34"/>
        <v>0</v>
      </c>
      <c r="H49" s="82">
        <f t="shared" si="34"/>
        <v>0</v>
      </c>
      <c r="I49" s="82">
        <f t="shared" si="34"/>
        <v>0</v>
      </c>
      <c r="J49" s="82">
        <f t="shared" si="34"/>
        <v>0</v>
      </c>
      <c r="K49" s="82">
        <f t="shared" si="34"/>
        <v>0</v>
      </c>
      <c r="L49" s="82">
        <f t="shared" si="34"/>
        <v>0</v>
      </c>
      <c r="M49" s="82">
        <f t="shared" si="34"/>
        <v>0</v>
      </c>
      <c r="N49" s="82">
        <f t="shared" si="34"/>
        <v>0</v>
      </c>
      <c r="O49" s="82">
        <f t="shared" si="34"/>
        <v>0</v>
      </c>
      <c r="P49" s="82">
        <f t="shared" si="34"/>
        <v>0</v>
      </c>
      <c r="Q49" s="82">
        <f t="shared" si="34"/>
        <v>0</v>
      </c>
    </row>
    <row r="50" spans="3:17" x14ac:dyDescent="0.25">
      <c r="C50" s="158" t="s">
        <v>706</v>
      </c>
      <c r="D50" s="100" t="s">
        <v>679</v>
      </c>
      <c r="E50" s="82">
        <f t="shared" ref="E50:Q50" si="35">E138+E226</f>
        <v>0</v>
      </c>
      <c r="F50" s="82">
        <f t="shared" si="35"/>
        <v>0</v>
      </c>
      <c r="G50" s="82">
        <f t="shared" si="35"/>
        <v>0</v>
      </c>
      <c r="H50" s="82">
        <f t="shared" si="35"/>
        <v>0</v>
      </c>
      <c r="I50" s="82">
        <f t="shared" si="35"/>
        <v>0</v>
      </c>
      <c r="J50" s="82">
        <f t="shared" si="35"/>
        <v>0</v>
      </c>
      <c r="K50" s="82">
        <f t="shared" si="35"/>
        <v>0</v>
      </c>
      <c r="L50" s="82">
        <f t="shared" si="35"/>
        <v>0</v>
      </c>
      <c r="M50" s="82">
        <f t="shared" si="35"/>
        <v>0</v>
      </c>
      <c r="N50" s="82">
        <f t="shared" si="35"/>
        <v>0</v>
      </c>
      <c r="O50" s="82">
        <f t="shared" si="35"/>
        <v>0</v>
      </c>
      <c r="P50" s="82">
        <f t="shared" si="35"/>
        <v>0</v>
      </c>
      <c r="Q50" s="82">
        <f t="shared" si="35"/>
        <v>0</v>
      </c>
    </row>
    <row r="51" spans="3:17" x14ac:dyDescent="0.25">
      <c r="C51" s="158" t="s">
        <v>706</v>
      </c>
      <c r="D51" s="100" t="s">
        <v>680</v>
      </c>
      <c r="E51" s="82">
        <f t="shared" ref="E51:Q51" si="36">E139+E227</f>
        <v>0</v>
      </c>
      <c r="F51" s="82">
        <f t="shared" si="36"/>
        <v>0</v>
      </c>
      <c r="G51" s="82">
        <f t="shared" si="36"/>
        <v>0</v>
      </c>
      <c r="H51" s="82">
        <f t="shared" si="36"/>
        <v>0</v>
      </c>
      <c r="I51" s="82">
        <f t="shared" si="36"/>
        <v>0</v>
      </c>
      <c r="J51" s="82">
        <f t="shared" si="36"/>
        <v>0</v>
      </c>
      <c r="K51" s="82">
        <f t="shared" si="36"/>
        <v>0</v>
      </c>
      <c r="L51" s="82">
        <f t="shared" si="36"/>
        <v>0</v>
      </c>
      <c r="M51" s="82">
        <f t="shared" si="36"/>
        <v>0</v>
      </c>
      <c r="N51" s="82">
        <f t="shared" si="36"/>
        <v>0</v>
      </c>
      <c r="O51" s="82">
        <f t="shared" si="36"/>
        <v>0</v>
      </c>
      <c r="P51" s="82">
        <f t="shared" si="36"/>
        <v>0</v>
      </c>
      <c r="Q51" s="82">
        <f t="shared" si="36"/>
        <v>0</v>
      </c>
    </row>
    <row r="52" spans="3:17" x14ac:dyDescent="0.25">
      <c r="C52" s="158" t="s">
        <v>706</v>
      </c>
      <c r="D52" s="20" t="s">
        <v>681</v>
      </c>
      <c r="E52" s="82">
        <f t="shared" ref="E52:Q52" si="37">E140+E228</f>
        <v>0</v>
      </c>
      <c r="F52" s="82">
        <f t="shared" si="37"/>
        <v>0</v>
      </c>
      <c r="G52" s="82">
        <f t="shared" si="37"/>
        <v>0</v>
      </c>
      <c r="H52" s="82">
        <f t="shared" si="37"/>
        <v>0</v>
      </c>
      <c r="I52" s="82">
        <f t="shared" si="37"/>
        <v>0</v>
      </c>
      <c r="J52" s="82">
        <f t="shared" si="37"/>
        <v>0</v>
      </c>
      <c r="K52" s="82">
        <f t="shared" si="37"/>
        <v>0</v>
      </c>
      <c r="L52" s="82">
        <f t="shared" si="37"/>
        <v>0</v>
      </c>
      <c r="M52" s="82">
        <f t="shared" si="37"/>
        <v>0</v>
      </c>
      <c r="N52" s="82">
        <f t="shared" si="37"/>
        <v>0</v>
      </c>
      <c r="O52" s="82">
        <f t="shared" si="37"/>
        <v>0</v>
      </c>
      <c r="P52" s="82">
        <f t="shared" si="37"/>
        <v>0</v>
      </c>
      <c r="Q52" s="82">
        <f t="shared" si="37"/>
        <v>0</v>
      </c>
    </row>
    <row r="53" spans="3:17" x14ac:dyDescent="0.25">
      <c r="C53" s="158" t="s">
        <v>706</v>
      </c>
      <c r="D53" s="20" t="s">
        <v>682</v>
      </c>
      <c r="E53" s="82">
        <f t="shared" ref="E53:Q53" si="38">E141+E229</f>
        <v>0</v>
      </c>
      <c r="F53" s="82">
        <f t="shared" si="38"/>
        <v>0</v>
      </c>
      <c r="G53" s="82">
        <f t="shared" si="38"/>
        <v>0</v>
      </c>
      <c r="H53" s="82">
        <f t="shared" si="38"/>
        <v>0</v>
      </c>
      <c r="I53" s="82">
        <f t="shared" si="38"/>
        <v>0</v>
      </c>
      <c r="J53" s="82">
        <f t="shared" si="38"/>
        <v>0</v>
      </c>
      <c r="K53" s="82">
        <f t="shared" si="38"/>
        <v>0</v>
      </c>
      <c r="L53" s="82">
        <f t="shared" si="38"/>
        <v>0</v>
      </c>
      <c r="M53" s="82">
        <f t="shared" si="38"/>
        <v>0</v>
      </c>
      <c r="N53" s="82">
        <f t="shared" si="38"/>
        <v>0</v>
      </c>
      <c r="O53" s="82">
        <f t="shared" si="38"/>
        <v>0</v>
      </c>
      <c r="P53" s="82">
        <f t="shared" si="38"/>
        <v>0</v>
      </c>
      <c r="Q53" s="82">
        <f t="shared" si="38"/>
        <v>0</v>
      </c>
    </row>
    <row r="54" spans="3:17" x14ac:dyDescent="0.25">
      <c r="C54" s="449" t="s">
        <v>225</v>
      </c>
      <c r="D54" s="450"/>
      <c r="E54" s="140">
        <f>SUM(E49:E53)</f>
        <v>0</v>
      </c>
      <c r="F54" s="140">
        <f t="shared" ref="F54:P54" si="39">SUM(F49:F53)</f>
        <v>0</v>
      </c>
      <c r="G54" s="140">
        <f t="shared" si="39"/>
        <v>0</v>
      </c>
      <c r="H54" s="140">
        <f t="shared" si="39"/>
        <v>0</v>
      </c>
      <c r="I54" s="140">
        <f t="shared" si="39"/>
        <v>0</v>
      </c>
      <c r="J54" s="140">
        <f t="shared" si="39"/>
        <v>0</v>
      </c>
      <c r="K54" s="140">
        <f t="shared" si="39"/>
        <v>0</v>
      </c>
      <c r="L54" s="140">
        <f t="shared" si="39"/>
        <v>0</v>
      </c>
      <c r="M54" s="140">
        <f t="shared" si="39"/>
        <v>0</v>
      </c>
      <c r="N54" s="140">
        <f t="shared" si="39"/>
        <v>0</v>
      </c>
      <c r="O54" s="140">
        <f t="shared" si="39"/>
        <v>0</v>
      </c>
      <c r="P54" s="140">
        <f t="shared" si="39"/>
        <v>0</v>
      </c>
      <c r="Q54" s="123">
        <f>Q141+Q256</f>
        <v>0</v>
      </c>
    </row>
    <row r="55" spans="3:17" x14ac:dyDescent="0.25">
      <c r="C55" s="449" t="s">
        <v>353</v>
      </c>
      <c r="D55" s="450"/>
      <c r="E55" s="140">
        <f>E54+E47</f>
        <v>0</v>
      </c>
      <c r="F55" s="140">
        <f t="shared" ref="F55:P55" si="40">F54+F47</f>
        <v>0</v>
      </c>
      <c r="G55" s="140">
        <f t="shared" si="40"/>
        <v>0</v>
      </c>
      <c r="H55" s="140">
        <f t="shared" si="40"/>
        <v>0</v>
      </c>
      <c r="I55" s="140">
        <f t="shared" si="40"/>
        <v>0</v>
      </c>
      <c r="J55" s="140">
        <f t="shared" si="40"/>
        <v>0</v>
      </c>
      <c r="K55" s="140">
        <f t="shared" si="40"/>
        <v>0</v>
      </c>
      <c r="L55" s="140">
        <f t="shared" si="40"/>
        <v>0</v>
      </c>
      <c r="M55" s="140">
        <f t="shared" si="40"/>
        <v>0</v>
      </c>
      <c r="N55" s="140">
        <f t="shared" si="40"/>
        <v>0</v>
      </c>
      <c r="O55" s="140">
        <f t="shared" si="40"/>
        <v>0</v>
      </c>
      <c r="P55" s="140">
        <f t="shared" si="40"/>
        <v>0</v>
      </c>
      <c r="Q55" s="123">
        <f>Q142+Q257</f>
        <v>0</v>
      </c>
    </row>
    <row r="56" spans="3:17" x14ac:dyDescent="0.25">
      <c r="C56" s="446" t="s">
        <v>358</v>
      </c>
      <c r="D56" s="447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</row>
    <row r="57" spans="3:17" x14ac:dyDescent="0.25">
      <c r="C57" s="18"/>
      <c r="D57" s="18" t="s">
        <v>683</v>
      </c>
      <c r="E57" s="82">
        <f t="shared" ref="E57:Q57" si="41">E145+E233</f>
        <v>0</v>
      </c>
      <c r="F57" s="82">
        <f t="shared" si="41"/>
        <v>0</v>
      </c>
      <c r="G57" s="82">
        <f t="shared" si="41"/>
        <v>0</v>
      </c>
      <c r="H57" s="82">
        <f t="shared" si="41"/>
        <v>0</v>
      </c>
      <c r="I57" s="82">
        <f t="shared" si="41"/>
        <v>0</v>
      </c>
      <c r="J57" s="82">
        <f t="shared" si="41"/>
        <v>0</v>
      </c>
      <c r="K57" s="82">
        <f t="shared" si="41"/>
        <v>0</v>
      </c>
      <c r="L57" s="82">
        <f t="shared" si="41"/>
        <v>0</v>
      </c>
      <c r="M57" s="82">
        <f t="shared" si="41"/>
        <v>0</v>
      </c>
      <c r="N57" s="82">
        <f t="shared" si="41"/>
        <v>0</v>
      </c>
      <c r="O57" s="82">
        <f t="shared" si="41"/>
        <v>0</v>
      </c>
      <c r="P57" s="82">
        <f t="shared" si="41"/>
        <v>0</v>
      </c>
      <c r="Q57" s="82">
        <f t="shared" si="41"/>
        <v>0</v>
      </c>
    </row>
    <row r="58" spans="3:17" x14ac:dyDescent="0.25">
      <c r="C58" s="18"/>
      <c r="D58" s="18" t="s">
        <v>684</v>
      </c>
      <c r="E58" s="82">
        <f t="shared" ref="E58:Q58" si="42">E146+E234</f>
        <v>0</v>
      </c>
      <c r="F58" s="82">
        <f t="shared" si="42"/>
        <v>0</v>
      </c>
      <c r="G58" s="82">
        <f t="shared" si="42"/>
        <v>0</v>
      </c>
      <c r="H58" s="82">
        <f t="shared" si="42"/>
        <v>0</v>
      </c>
      <c r="I58" s="82">
        <f t="shared" si="42"/>
        <v>0</v>
      </c>
      <c r="J58" s="82">
        <f t="shared" si="42"/>
        <v>0</v>
      </c>
      <c r="K58" s="82">
        <f t="shared" si="42"/>
        <v>0</v>
      </c>
      <c r="L58" s="82">
        <f t="shared" si="42"/>
        <v>0</v>
      </c>
      <c r="M58" s="82">
        <f t="shared" si="42"/>
        <v>0</v>
      </c>
      <c r="N58" s="82">
        <f t="shared" si="42"/>
        <v>0</v>
      </c>
      <c r="O58" s="82">
        <f t="shared" si="42"/>
        <v>0</v>
      </c>
      <c r="P58" s="82">
        <f t="shared" si="42"/>
        <v>0</v>
      </c>
      <c r="Q58" s="82">
        <f t="shared" si="42"/>
        <v>0</v>
      </c>
    </row>
    <row r="59" spans="3:17" x14ac:dyDescent="0.25">
      <c r="C59" s="449" t="s">
        <v>355</v>
      </c>
      <c r="D59" s="450"/>
      <c r="E59" s="140">
        <f>SUM(E57:E58)</f>
        <v>0</v>
      </c>
      <c r="F59" s="140">
        <f t="shared" ref="F59:P59" si="43">SUM(F57:F58)</f>
        <v>0</v>
      </c>
      <c r="G59" s="140">
        <f t="shared" si="43"/>
        <v>0</v>
      </c>
      <c r="H59" s="140">
        <f t="shared" si="43"/>
        <v>0</v>
      </c>
      <c r="I59" s="140">
        <f t="shared" si="43"/>
        <v>0</v>
      </c>
      <c r="J59" s="140">
        <f t="shared" si="43"/>
        <v>0</v>
      </c>
      <c r="K59" s="140">
        <f t="shared" si="43"/>
        <v>0</v>
      </c>
      <c r="L59" s="140">
        <f t="shared" si="43"/>
        <v>0</v>
      </c>
      <c r="M59" s="140">
        <f t="shared" si="43"/>
        <v>0</v>
      </c>
      <c r="N59" s="140">
        <f t="shared" si="43"/>
        <v>0</v>
      </c>
      <c r="O59" s="140">
        <f t="shared" si="43"/>
        <v>0</v>
      </c>
      <c r="P59" s="140">
        <f t="shared" si="43"/>
        <v>0</v>
      </c>
      <c r="Q59" s="123">
        <f>Q146+Q261</f>
        <v>0</v>
      </c>
    </row>
    <row r="60" spans="3:17" x14ac:dyDescent="0.25">
      <c r="C60" s="446" t="s">
        <v>357</v>
      </c>
      <c r="D60" s="447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</row>
    <row r="61" spans="3:17" x14ac:dyDescent="0.25">
      <c r="C61" s="95"/>
      <c r="D61" s="100" t="s">
        <v>685</v>
      </c>
      <c r="E61" s="82">
        <f t="shared" ref="E61:Q61" si="44">E149+E237</f>
        <v>0</v>
      </c>
      <c r="F61" s="82">
        <f t="shared" si="44"/>
        <v>0</v>
      </c>
      <c r="G61" s="82">
        <f t="shared" si="44"/>
        <v>0</v>
      </c>
      <c r="H61" s="82">
        <f t="shared" si="44"/>
        <v>0</v>
      </c>
      <c r="I61" s="82">
        <f t="shared" si="44"/>
        <v>0</v>
      </c>
      <c r="J61" s="82">
        <f t="shared" si="44"/>
        <v>0</v>
      </c>
      <c r="K61" s="82">
        <f t="shared" si="44"/>
        <v>0</v>
      </c>
      <c r="L61" s="82">
        <f t="shared" si="44"/>
        <v>0</v>
      </c>
      <c r="M61" s="82">
        <f t="shared" si="44"/>
        <v>0</v>
      </c>
      <c r="N61" s="82">
        <f t="shared" si="44"/>
        <v>0</v>
      </c>
      <c r="O61" s="82">
        <f t="shared" si="44"/>
        <v>0</v>
      </c>
      <c r="P61" s="82">
        <f t="shared" si="44"/>
        <v>0</v>
      </c>
      <c r="Q61" s="82">
        <f t="shared" si="44"/>
        <v>0</v>
      </c>
    </row>
    <row r="62" spans="3:17" x14ac:dyDescent="0.25">
      <c r="C62" s="95"/>
      <c r="D62" s="100" t="s">
        <v>686</v>
      </c>
      <c r="E62" s="82">
        <f t="shared" ref="E62:Q62" si="45">E150+E238</f>
        <v>0</v>
      </c>
      <c r="F62" s="82">
        <f t="shared" si="45"/>
        <v>0</v>
      </c>
      <c r="G62" s="82">
        <f t="shared" si="45"/>
        <v>0</v>
      </c>
      <c r="H62" s="82">
        <f t="shared" si="45"/>
        <v>0</v>
      </c>
      <c r="I62" s="82">
        <f t="shared" si="45"/>
        <v>0</v>
      </c>
      <c r="J62" s="82">
        <f t="shared" si="45"/>
        <v>0</v>
      </c>
      <c r="K62" s="82">
        <f t="shared" si="45"/>
        <v>0</v>
      </c>
      <c r="L62" s="82">
        <f t="shared" si="45"/>
        <v>0</v>
      </c>
      <c r="M62" s="82">
        <f t="shared" si="45"/>
        <v>0</v>
      </c>
      <c r="N62" s="82">
        <f t="shared" si="45"/>
        <v>0</v>
      </c>
      <c r="O62" s="82">
        <f t="shared" si="45"/>
        <v>0</v>
      </c>
      <c r="P62" s="82">
        <f t="shared" si="45"/>
        <v>0</v>
      </c>
      <c r="Q62" s="82">
        <f t="shared" si="45"/>
        <v>0</v>
      </c>
    </row>
    <row r="63" spans="3:17" x14ac:dyDescent="0.25">
      <c r="C63" s="18"/>
      <c r="D63" s="100" t="s">
        <v>687</v>
      </c>
      <c r="E63" s="82">
        <f t="shared" ref="E63:Q63" si="46">E151+E239</f>
        <v>0</v>
      </c>
      <c r="F63" s="82">
        <f t="shared" si="46"/>
        <v>0</v>
      </c>
      <c r="G63" s="82">
        <f t="shared" si="46"/>
        <v>0</v>
      </c>
      <c r="H63" s="82">
        <f t="shared" si="46"/>
        <v>0</v>
      </c>
      <c r="I63" s="82">
        <f t="shared" si="46"/>
        <v>0</v>
      </c>
      <c r="J63" s="82">
        <f t="shared" si="46"/>
        <v>0</v>
      </c>
      <c r="K63" s="82">
        <f t="shared" si="46"/>
        <v>0</v>
      </c>
      <c r="L63" s="82">
        <f t="shared" si="46"/>
        <v>0</v>
      </c>
      <c r="M63" s="82">
        <f t="shared" si="46"/>
        <v>0</v>
      </c>
      <c r="N63" s="82">
        <f t="shared" si="46"/>
        <v>0</v>
      </c>
      <c r="O63" s="82">
        <f t="shared" si="46"/>
        <v>0</v>
      </c>
      <c r="P63" s="82">
        <f t="shared" si="46"/>
        <v>0</v>
      </c>
      <c r="Q63" s="82">
        <f t="shared" si="46"/>
        <v>0</v>
      </c>
    </row>
    <row r="64" spans="3:17" x14ac:dyDescent="0.25">
      <c r="C64" s="18"/>
      <c r="D64" s="18" t="s">
        <v>688</v>
      </c>
      <c r="E64" s="82">
        <f t="shared" ref="E64:Q64" si="47">E152+E240</f>
        <v>0</v>
      </c>
      <c r="F64" s="82">
        <f t="shared" si="47"/>
        <v>0</v>
      </c>
      <c r="G64" s="82">
        <f t="shared" si="47"/>
        <v>0</v>
      </c>
      <c r="H64" s="82">
        <f t="shared" si="47"/>
        <v>0</v>
      </c>
      <c r="I64" s="82">
        <f t="shared" si="47"/>
        <v>0</v>
      </c>
      <c r="J64" s="82">
        <f t="shared" si="47"/>
        <v>0</v>
      </c>
      <c r="K64" s="82">
        <f t="shared" si="47"/>
        <v>0</v>
      </c>
      <c r="L64" s="82">
        <f t="shared" si="47"/>
        <v>0</v>
      </c>
      <c r="M64" s="82">
        <f t="shared" si="47"/>
        <v>0</v>
      </c>
      <c r="N64" s="82">
        <f t="shared" si="47"/>
        <v>0</v>
      </c>
      <c r="O64" s="82">
        <f t="shared" si="47"/>
        <v>0</v>
      </c>
      <c r="P64" s="82">
        <f t="shared" si="47"/>
        <v>0</v>
      </c>
      <c r="Q64" s="82">
        <f t="shared" si="47"/>
        <v>0</v>
      </c>
    </row>
    <row r="65" spans="3:17" x14ac:dyDescent="0.25">
      <c r="C65" s="449" t="s">
        <v>356</v>
      </c>
      <c r="D65" s="450"/>
      <c r="E65" s="140">
        <f>SUM(E61:E64)</f>
        <v>0</v>
      </c>
      <c r="F65" s="140">
        <f t="shared" ref="F65:P65" si="48">SUM(F61:F64)</f>
        <v>0</v>
      </c>
      <c r="G65" s="140">
        <f t="shared" si="48"/>
        <v>0</v>
      </c>
      <c r="H65" s="140">
        <f t="shared" si="48"/>
        <v>0</v>
      </c>
      <c r="I65" s="140">
        <f t="shared" si="48"/>
        <v>0</v>
      </c>
      <c r="J65" s="140">
        <f t="shared" si="48"/>
        <v>0</v>
      </c>
      <c r="K65" s="140">
        <f t="shared" si="48"/>
        <v>0</v>
      </c>
      <c r="L65" s="140">
        <f t="shared" si="48"/>
        <v>0</v>
      </c>
      <c r="M65" s="140">
        <f t="shared" si="48"/>
        <v>0</v>
      </c>
      <c r="N65" s="140">
        <f t="shared" si="48"/>
        <v>0</v>
      </c>
      <c r="O65" s="140">
        <f t="shared" si="48"/>
        <v>0</v>
      </c>
      <c r="P65" s="140">
        <f t="shared" si="48"/>
        <v>0</v>
      </c>
      <c r="Q65" s="123">
        <f>Q154+Q267</f>
        <v>0</v>
      </c>
    </row>
    <row r="66" spans="3:17" x14ac:dyDescent="0.25">
      <c r="C66" s="446" t="s">
        <v>361</v>
      </c>
      <c r="D66" s="447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</row>
    <row r="67" spans="3:17" x14ac:dyDescent="0.25">
      <c r="C67" s="95"/>
      <c r="D67" s="100" t="s">
        <v>690</v>
      </c>
      <c r="E67" s="82">
        <f t="shared" ref="E67:Q67" si="49">E155+E243</f>
        <v>0</v>
      </c>
      <c r="F67" s="82">
        <f t="shared" si="49"/>
        <v>0</v>
      </c>
      <c r="G67" s="82">
        <f t="shared" si="49"/>
        <v>0</v>
      </c>
      <c r="H67" s="82">
        <f t="shared" si="49"/>
        <v>0</v>
      </c>
      <c r="I67" s="82">
        <f t="shared" si="49"/>
        <v>0</v>
      </c>
      <c r="J67" s="82">
        <f t="shared" si="49"/>
        <v>0</v>
      </c>
      <c r="K67" s="82">
        <f t="shared" si="49"/>
        <v>0</v>
      </c>
      <c r="L67" s="82">
        <f t="shared" si="49"/>
        <v>0</v>
      </c>
      <c r="M67" s="82">
        <f t="shared" si="49"/>
        <v>0</v>
      </c>
      <c r="N67" s="82">
        <f t="shared" si="49"/>
        <v>0</v>
      </c>
      <c r="O67" s="82">
        <f t="shared" si="49"/>
        <v>0</v>
      </c>
      <c r="P67" s="82">
        <f t="shared" si="49"/>
        <v>0</v>
      </c>
      <c r="Q67" s="82">
        <f t="shared" si="49"/>
        <v>0</v>
      </c>
    </row>
    <row r="68" spans="3:17" x14ac:dyDescent="0.25">
      <c r="C68" s="95"/>
      <c r="D68" s="100" t="s">
        <v>691</v>
      </c>
      <c r="E68" s="82">
        <f t="shared" ref="E68:Q68" si="50">E156+E244</f>
        <v>0</v>
      </c>
      <c r="F68" s="82">
        <f t="shared" si="50"/>
        <v>0</v>
      </c>
      <c r="G68" s="82">
        <f t="shared" si="50"/>
        <v>0</v>
      </c>
      <c r="H68" s="82">
        <f t="shared" si="50"/>
        <v>0</v>
      </c>
      <c r="I68" s="82">
        <f t="shared" si="50"/>
        <v>0</v>
      </c>
      <c r="J68" s="82">
        <f t="shared" si="50"/>
        <v>0</v>
      </c>
      <c r="K68" s="82">
        <f t="shared" si="50"/>
        <v>0</v>
      </c>
      <c r="L68" s="82">
        <f t="shared" si="50"/>
        <v>0</v>
      </c>
      <c r="M68" s="82">
        <f t="shared" si="50"/>
        <v>0</v>
      </c>
      <c r="N68" s="82">
        <f t="shared" si="50"/>
        <v>0</v>
      </c>
      <c r="O68" s="82">
        <f t="shared" si="50"/>
        <v>0</v>
      </c>
      <c r="P68" s="82">
        <f t="shared" si="50"/>
        <v>0</v>
      </c>
      <c r="Q68" s="82">
        <f t="shared" si="50"/>
        <v>0</v>
      </c>
    </row>
    <row r="69" spans="3:17" x14ac:dyDescent="0.25">
      <c r="C69" s="95"/>
      <c r="D69" s="100" t="s">
        <v>692</v>
      </c>
      <c r="E69" s="82">
        <f t="shared" ref="E69:Q69" si="51">E157+E245</f>
        <v>0</v>
      </c>
      <c r="F69" s="82">
        <f t="shared" si="51"/>
        <v>0</v>
      </c>
      <c r="G69" s="82">
        <f t="shared" si="51"/>
        <v>0</v>
      </c>
      <c r="H69" s="82">
        <f t="shared" si="51"/>
        <v>0</v>
      </c>
      <c r="I69" s="82">
        <f t="shared" si="51"/>
        <v>0</v>
      </c>
      <c r="J69" s="82">
        <f t="shared" si="51"/>
        <v>0</v>
      </c>
      <c r="K69" s="82">
        <f t="shared" si="51"/>
        <v>0</v>
      </c>
      <c r="L69" s="82">
        <f t="shared" si="51"/>
        <v>0</v>
      </c>
      <c r="M69" s="82">
        <f t="shared" si="51"/>
        <v>0</v>
      </c>
      <c r="N69" s="82">
        <f t="shared" si="51"/>
        <v>0</v>
      </c>
      <c r="O69" s="82">
        <f t="shared" si="51"/>
        <v>0</v>
      </c>
      <c r="P69" s="82">
        <f t="shared" si="51"/>
        <v>0</v>
      </c>
      <c r="Q69" s="82">
        <f t="shared" si="51"/>
        <v>0</v>
      </c>
    </row>
    <row r="70" spans="3:17" x14ac:dyDescent="0.25">
      <c r="C70" s="95"/>
      <c r="D70" s="100" t="s">
        <v>693</v>
      </c>
      <c r="E70" s="82">
        <f t="shared" ref="E70:Q70" si="52">E158+E246</f>
        <v>0</v>
      </c>
      <c r="F70" s="82">
        <f t="shared" si="52"/>
        <v>0</v>
      </c>
      <c r="G70" s="82">
        <f t="shared" si="52"/>
        <v>0</v>
      </c>
      <c r="H70" s="82">
        <f t="shared" si="52"/>
        <v>0</v>
      </c>
      <c r="I70" s="82">
        <f t="shared" si="52"/>
        <v>0</v>
      </c>
      <c r="J70" s="82">
        <f t="shared" si="52"/>
        <v>0</v>
      </c>
      <c r="K70" s="82">
        <f t="shared" si="52"/>
        <v>0</v>
      </c>
      <c r="L70" s="82">
        <f t="shared" si="52"/>
        <v>0</v>
      </c>
      <c r="M70" s="82">
        <f t="shared" si="52"/>
        <v>0</v>
      </c>
      <c r="N70" s="82">
        <f t="shared" si="52"/>
        <v>0</v>
      </c>
      <c r="O70" s="82">
        <f t="shared" si="52"/>
        <v>0</v>
      </c>
      <c r="P70" s="82">
        <f t="shared" si="52"/>
        <v>0</v>
      </c>
      <c r="Q70" s="82">
        <f t="shared" si="52"/>
        <v>0</v>
      </c>
    </row>
    <row r="71" spans="3:17" x14ac:dyDescent="0.25">
      <c r="C71" s="95"/>
      <c r="D71" s="100" t="s">
        <v>694</v>
      </c>
      <c r="E71" s="82">
        <f t="shared" ref="E71:Q71" si="53">E159+E247</f>
        <v>0</v>
      </c>
      <c r="F71" s="82">
        <f t="shared" si="53"/>
        <v>0</v>
      </c>
      <c r="G71" s="82">
        <f t="shared" si="53"/>
        <v>0</v>
      </c>
      <c r="H71" s="82">
        <f t="shared" si="53"/>
        <v>0</v>
      </c>
      <c r="I71" s="82">
        <f t="shared" si="53"/>
        <v>0</v>
      </c>
      <c r="J71" s="82">
        <f t="shared" si="53"/>
        <v>0</v>
      </c>
      <c r="K71" s="82">
        <f t="shared" si="53"/>
        <v>0</v>
      </c>
      <c r="L71" s="82">
        <f t="shared" si="53"/>
        <v>0</v>
      </c>
      <c r="M71" s="82">
        <f t="shared" si="53"/>
        <v>0</v>
      </c>
      <c r="N71" s="82">
        <f t="shared" si="53"/>
        <v>0</v>
      </c>
      <c r="O71" s="82">
        <f t="shared" si="53"/>
        <v>0</v>
      </c>
      <c r="P71" s="82">
        <f t="shared" si="53"/>
        <v>0</v>
      </c>
      <c r="Q71" s="82">
        <f t="shared" si="53"/>
        <v>0</v>
      </c>
    </row>
    <row r="72" spans="3:17" x14ac:dyDescent="0.25">
      <c r="C72" s="95"/>
      <c r="D72" s="100" t="s">
        <v>663</v>
      </c>
      <c r="E72" s="82">
        <f t="shared" ref="E72:Q72" si="54">E160+E248</f>
        <v>0</v>
      </c>
      <c r="F72" s="82">
        <f t="shared" si="54"/>
        <v>0</v>
      </c>
      <c r="G72" s="82">
        <f t="shared" si="54"/>
        <v>0</v>
      </c>
      <c r="H72" s="82">
        <f t="shared" si="54"/>
        <v>0</v>
      </c>
      <c r="I72" s="82">
        <f t="shared" si="54"/>
        <v>0</v>
      </c>
      <c r="J72" s="82">
        <f t="shared" si="54"/>
        <v>0</v>
      </c>
      <c r="K72" s="82">
        <f t="shared" si="54"/>
        <v>0</v>
      </c>
      <c r="L72" s="82">
        <f t="shared" si="54"/>
        <v>0</v>
      </c>
      <c r="M72" s="82">
        <f t="shared" si="54"/>
        <v>0</v>
      </c>
      <c r="N72" s="82">
        <f t="shared" si="54"/>
        <v>0</v>
      </c>
      <c r="O72" s="82">
        <f t="shared" si="54"/>
        <v>0</v>
      </c>
      <c r="P72" s="82">
        <f t="shared" si="54"/>
        <v>0</v>
      </c>
      <c r="Q72" s="82">
        <f t="shared" si="54"/>
        <v>0</v>
      </c>
    </row>
    <row r="73" spans="3:17" x14ac:dyDescent="0.25">
      <c r="C73" s="158" t="s">
        <v>707</v>
      </c>
      <c r="D73" s="100" t="s">
        <v>695</v>
      </c>
      <c r="E73" s="82">
        <f t="shared" ref="E73:Q73" si="55">E161+E249</f>
        <v>0</v>
      </c>
      <c r="F73" s="82">
        <f t="shared" si="55"/>
        <v>0</v>
      </c>
      <c r="G73" s="82">
        <f t="shared" si="55"/>
        <v>0</v>
      </c>
      <c r="H73" s="82">
        <f t="shared" si="55"/>
        <v>0</v>
      </c>
      <c r="I73" s="82">
        <f t="shared" si="55"/>
        <v>0</v>
      </c>
      <c r="J73" s="82">
        <f t="shared" si="55"/>
        <v>0</v>
      </c>
      <c r="K73" s="82">
        <f t="shared" si="55"/>
        <v>0</v>
      </c>
      <c r="L73" s="82">
        <f t="shared" si="55"/>
        <v>0</v>
      </c>
      <c r="M73" s="82">
        <f t="shared" si="55"/>
        <v>0</v>
      </c>
      <c r="N73" s="82">
        <f t="shared" si="55"/>
        <v>0</v>
      </c>
      <c r="O73" s="82">
        <f t="shared" si="55"/>
        <v>0</v>
      </c>
      <c r="P73" s="82">
        <f t="shared" si="55"/>
        <v>0</v>
      </c>
      <c r="Q73" s="82">
        <f t="shared" si="55"/>
        <v>0</v>
      </c>
    </row>
    <row r="74" spans="3:17" x14ac:dyDescent="0.25">
      <c r="C74" s="158" t="s">
        <v>707</v>
      </c>
      <c r="D74" s="100" t="s">
        <v>696</v>
      </c>
      <c r="E74" s="82">
        <f t="shared" ref="E74:Q74" si="56">E162+E250</f>
        <v>0</v>
      </c>
      <c r="F74" s="82">
        <f t="shared" si="56"/>
        <v>0</v>
      </c>
      <c r="G74" s="82">
        <f t="shared" si="56"/>
        <v>0</v>
      </c>
      <c r="H74" s="82">
        <f t="shared" si="56"/>
        <v>0</v>
      </c>
      <c r="I74" s="82">
        <f t="shared" si="56"/>
        <v>0</v>
      </c>
      <c r="J74" s="82">
        <f t="shared" si="56"/>
        <v>0</v>
      </c>
      <c r="K74" s="82">
        <f t="shared" si="56"/>
        <v>0</v>
      </c>
      <c r="L74" s="82">
        <f t="shared" si="56"/>
        <v>0</v>
      </c>
      <c r="M74" s="82">
        <f t="shared" si="56"/>
        <v>0</v>
      </c>
      <c r="N74" s="82">
        <f t="shared" si="56"/>
        <v>0</v>
      </c>
      <c r="O74" s="82">
        <f t="shared" si="56"/>
        <v>0</v>
      </c>
      <c r="P74" s="82">
        <f t="shared" si="56"/>
        <v>0</v>
      </c>
      <c r="Q74" s="82">
        <f t="shared" si="56"/>
        <v>0</v>
      </c>
    </row>
    <row r="75" spans="3:17" x14ac:dyDescent="0.25">
      <c r="C75" s="158" t="s">
        <v>707</v>
      </c>
      <c r="D75" s="100" t="s">
        <v>697</v>
      </c>
      <c r="E75" s="82">
        <f t="shared" ref="E75:Q75" si="57">E163+E251</f>
        <v>0</v>
      </c>
      <c r="F75" s="82">
        <f t="shared" si="57"/>
        <v>0</v>
      </c>
      <c r="G75" s="82">
        <f t="shared" si="57"/>
        <v>0</v>
      </c>
      <c r="H75" s="82">
        <f t="shared" si="57"/>
        <v>0</v>
      </c>
      <c r="I75" s="82">
        <f t="shared" si="57"/>
        <v>0</v>
      </c>
      <c r="J75" s="82">
        <f t="shared" si="57"/>
        <v>0</v>
      </c>
      <c r="K75" s="82">
        <f t="shared" si="57"/>
        <v>0</v>
      </c>
      <c r="L75" s="82">
        <f t="shared" si="57"/>
        <v>0</v>
      </c>
      <c r="M75" s="82">
        <f t="shared" si="57"/>
        <v>0</v>
      </c>
      <c r="N75" s="82">
        <f t="shared" si="57"/>
        <v>0</v>
      </c>
      <c r="O75" s="82">
        <f t="shared" si="57"/>
        <v>0</v>
      </c>
      <c r="P75" s="82">
        <f t="shared" si="57"/>
        <v>0</v>
      </c>
      <c r="Q75" s="82">
        <f t="shared" si="57"/>
        <v>0</v>
      </c>
    </row>
    <row r="76" spans="3:17" x14ac:dyDescent="0.25">
      <c r="C76" s="158" t="s">
        <v>707</v>
      </c>
      <c r="D76" s="100" t="s">
        <v>698</v>
      </c>
      <c r="E76" s="82">
        <f t="shared" ref="E76:Q76" si="58">E164+E252</f>
        <v>0</v>
      </c>
      <c r="F76" s="82">
        <f t="shared" si="58"/>
        <v>0</v>
      </c>
      <c r="G76" s="82">
        <f t="shared" si="58"/>
        <v>0</v>
      </c>
      <c r="H76" s="82">
        <f t="shared" si="58"/>
        <v>0</v>
      </c>
      <c r="I76" s="82">
        <f t="shared" si="58"/>
        <v>0</v>
      </c>
      <c r="J76" s="82">
        <f t="shared" si="58"/>
        <v>0</v>
      </c>
      <c r="K76" s="82">
        <f t="shared" si="58"/>
        <v>0</v>
      </c>
      <c r="L76" s="82">
        <f t="shared" si="58"/>
        <v>0</v>
      </c>
      <c r="M76" s="82">
        <f t="shared" si="58"/>
        <v>0</v>
      </c>
      <c r="N76" s="82">
        <f t="shared" si="58"/>
        <v>0</v>
      </c>
      <c r="O76" s="82">
        <f t="shared" si="58"/>
        <v>0</v>
      </c>
      <c r="P76" s="82">
        <f t="shared" si="58"/>
        <v>0</v>
      </c>
      <c r="Q76" s="82">
        <f t="shared" si="58"/>
        <v>0</v>
      </c>
    </row>
    <row r="77" spans="3:17" x14ac:dyDescent="0.25">
      <c r="C77" s="158" t="s">
        <v>707</v>
      </c>
      <c r="D77" s="100" t="s">
        <v>699</v>
      </c>
      <c r="E77" s="82">
        <f t="shared" ref="E77:Q77" si="59">E165+E253</f>
        <v>0</v>
      </c>
      <c r="F77" s="82">
        <f t="shared" si="59"/>
        <v>0</v>
      </c>
      <c r="G77" s="82">
        <f t="shared" si="59"/>
        <v>0</v>
      </c>
      <c r="H77" s="82">
        <f t="shared" si="59"/>
        <v>0</v>
      </c>
      <c r="I77" s="82">
        <f t="shared" si="59"/>
        <v>0</v>
      </c>
      <c r="J77" s="82">
        <f t="shared" si="59"/>
        <v>0</v>
      </c>
      <c r="K77" s="82">
        <f t="shared" si="59"/>
        <v>0</v>
      </c>
      <c r="L77" s="82">
        <f t="shared" si="59"/>
        <v>0</v>
      </c>
      <c r="M77" s="82">
        <f t="shared" si="59"/>
        <v>0</v>
      </c>
      <c r="N77" s="82">
        <f t="shared" si="59"/>
        <v>0</v>
      </c>
      <c r="O77" s="82">
        <f t="shared" si="59"/>
        <v>0</v>
      </c>
      <c r="P77" s="82">
        <f t="shared" si="59"/>
        <v>0</v>
      </c>
      <c r="Q77" s="82">
        <f t="shared" si="59"/>
        <v>0</v>
      </c>
    </row>
    <row r="78" spans="3:17" x14ac:dyDescent="0.25">
      <c r="C78" s="158" t="s">
        <v>707</v>
      </c>
      <c r="D78" s="100" t="s">
        <v>700</v>
      </c>
      <c r="E78" s="82">
        <f t="shared" ref="E78:Q78" si="60">E166+E254</f>
        <v>0</v>
      </c>
      <c r="F78" s="82">
        <f t="shared" si="60"/>
        <v>0</v>
      </c>
      <c r="G78" s="82">
        <f t="shared" si="60"/>
        <v>0</v>
      </c>
      <c r="H78" s="82">
        <f t="shared" si="60"/>
        <v>0</v>
      </c>
      <c r="I78" s="82">
        <f t="shared" si="60"/>
        <v>0</v>
      </c>
      <c r="J78" s="82">
        <f t="shared" si="60"/>
        <v>0</v>
      </c>
      <c r="K78" s="82">
        <f t="shared" si="60"/>
        <v>0</v>
      </c>
      <c r="L78" s="82">
        <f t="shared" si="60"/>
        <v>0</v>
      </c>
      <c r="M78" s="82">
        <f t="shared" si="60"/>
        <v>0</v>
      </c>
      <c r="N78" s="82">
        <f t="shared" si="60"/>
        <v>0</v>
      </c>
      <c r="O78" s="82">
        <f t="shared" si="60"/>
        <v>0</v>
      </c>
      <c r="P78" s="82">
        <f t="shared" si="60"/>
        <v>0</v>
      </c>
      <c r="Q78" s="82">
        <f t="shared" si="60"/>
        <v>0</v>
      </c>
    </row>
    <row r="79" spans="3:17" x14ac:dyDescent="0.25">
      <c r="C79" s="158" t="s">
        <v>707</v>
      </c>
      <c r="D79" s="18" t="s">
        <v>701</v>
      </c>
      <c r="E79" s="82">
        <f t="shared" ref="E79:Q79" si="61">E167+E255</f>
        <v>0</v>
      </c>
      <c r="F79" s="82">
        <f t="shared" si="61"/>
        <v>0</v>
      </c>
      <c r="G79" s="82">
        <f t="shared" si="61"/>
        <v>0</v>
      </c>
      <c r="H79" s="82">
        <f t="shared" si="61"/>
        <v>0</v>
      </c>
      <c r="I79" s="82">
        <f t="shared" si="61"/>
        <v>0</v>
      </c>
      <c r="J79" s="82">
        <f t="shared" si="61"/>
        <v>0</v>
      </c>
      <c r="K79" s="82">
        <f t="shared" si="61"/>
        <v>0</v>
      </c>
      <c r="L79" s="82">
        <f t="shared" si="61"/>
        <v>0</v>
      </c>
      <c r="M79" s="82">
        <f t="shared" si="61"/>
        <v>0</v>
      </c>
      <c r="N79" s="82">
        <f t="shared" si="61"/>
        <v>0</v>
      </c>
      <c r="O79" s="82">
        <f t="shared" si="61"/>
        <v>0</v>
      </c>
      <c r="P79" s="82">
        <f t="shared" si="61"/>
        <v>0</v>
      </c>
      <c r="Q79" s="82">
        <f t="shared" si="61"/>
        <v>0</v>
      </c>
    </row>
    <row r="80" spans="3:17" x14ac:dyDescent="0.25">
      <c r="C80" s="158" t="s">
        <v>707</v>
      </c>
      <c r="D80" s="18" t="s">
        <v>702</v>
      </c>
      <c r="E80" s="82">
        <f t="shared" ref="E80:Q80" si="62">E168+E256</f>
        <v>0</v>
      </c>
      <c r="F80" s="82">
        <f t="shared" si="62"/>
        <v>0</v>
      </c>
      <c r="G80" s="82">
        <f t="shared" si="62"/>
        <v>0</v>
      </c>
      <c r="H80" s="82">
        <f t="shared" si="62"/>
        <v>0</v>
      </c>
      <c r="I80" s="82">
        <f t="shared" si="62"/>
        <v>0</v>
      </c>
      <c r="J80" s="82">
        <f t="shared" si="62"/>
        <v>0</v>
      </c>
      <c r="K80" s="82">
        <f t="shared" si="62"/>
        <v>0</v>
      </c>
      <c r="L80" s="82">
        <f t="shared" si="62"/>
        <v>0</v>
      </c>
      <c r="M80" s="82">
        <f t="shared" si="62"/>
        <v>0</v>
      </c>
      <c r="N80" s="82">
        <f t="shared" si="62"/>
        <v>0</v>
      </c>
      <c r="O80" s="82">
        <f t="shared" si="62"/>
        <v>0</v>
      </c>
      <c r="P80" s="82">
        <f t="shared" si="62"/>
        <v>0</v>
      </c>
      <c r="Q80" s="82">
        <f t="shared" si="62"/>
        <v>0</v>
      </c>
    </row>
    <row r="81" spans="3:17" x14ac:dyDescent="0.25">
      <c r="C81" s="449" t="s">
        <v>359</v>
      </c>
      <c r="D81" s="450"/>
      <c r="E81" s="140">
        <f>SUM(E67:E80)</f>
        <v>0</v>
      </c>
      <c r="F81" s="140">
        <f t="shared" ref="F81:P81" si="63">SUM(F67:F80)</f>
        <v>0</v>
      </c>
      <c r="G81" s="140">
        <f t="shared" si="63"/>
        <v>0</v>
      </c>
      <c r="H81" s="140">
        <f t="shared" si="63"/>
        <v>0</v>
      </c>
      <c r="I81" s="140">
        <f t="shared" si="63"/>
        <v>0</v>
      </c>
      <c r="J81" s="140">
        <f t="shared" si="63"/>
        <v>0</v>
      </c>
      <c r="K81" s="140">
        <f t="shared" si="63"/>
        <v>0</v>
      </c>
      <c r="L81" s="140">
        <f t="shared" si="63"/>
        <v>0</v>
      </c>
      <c r="M81" s="140">
        <f t="shared" si="63"/>
        <v>0</v>
      </c>
      <c r="N81" s="140">
        <f t="shared" si="63"/>
        <v>0</v>
      </c>
      <c r="O81" s="140">
        <f t="shared" si="63"/>
        <v>0</v>
      </c>
      <c r="P81" s="140">
        <f t="shared" si="63"/>
        <v>0</v>
      </c>
      <c r="Q81" s="123">
        <f>Q182+Q283</f>
        <v>0</v>
      </c>
    </row>
    <row r="82" spans="3:17" x14ac:dyDescent="0.25">
      <c r="C82" s="446" t="s">
        <v>360</v>
      </c>
      <c r="D82" s="447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</row>
    <row r="83" spans="3:17" x14ac:dyDescent="0.25">
      <c r="C83" s="18"/>
      <c r="D83" s="159" t="s">
        <v>689</v>
      </c>
      <c r="E83" s="82">
        <f t="shared" ref="E83:P83" si="64">E171+E259</f>
        <v>0</v>
      </c>
      <c r="F83" s="82">
        <f t="shared" si="64"/>
        <v>0</v>
      </c>
      <c r="G83" s="82">
        <f t="shared" si="64"/>
        <v>0</v>
      </c>
      <c r="H83" s="82">
        <f t="shared" si="64"/>
        <v>0</v>
      </c>
      <c r="I83" s="82">
        <f t="shared" si="64"/>
        <v>0</v>
      </c>
      <c r="J83" s="82">
        <f t="shared" si="64"/>
        <v>0</v>
      </c>
      <c r="K83" s="82">
        <f t="shared" si="64"/>
        <v>0</v>
      </c>
      <c r="L83" s="82">
        <f t="shared" si="64"/>
        <v>0</v>
      </c>
      <c r="M83" s="82">
        <f t="shared" si="64"/>
        <v>0</v>
      </c>
      <c r="N83" s="82">
        <f t="shared" si="64"/>
        <v>0</v>
      </c>
      <c r="O83" s="82">
        <f t="shared" si="64"/>
        <v>0</v>
      </c>
      <c r="P83" s="82">
        <f t="shared" si="64"/>
        <v>0</v>
      </c>
      <c r="Q83" s="82">
        <f>Q171+Q259</f>
        <v>0</v>
      </c>
    </row>
    <row r="84" spans="3:17" x14ac:dyDescent="0.25"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</row>
    <row r="85" spans="3:17" x14ac:dyDescent="0.25">
      <c r="C85" s="449" t="s">
        <v>362</v>
      </c>
      <c r="D85" s="450"/>
      <c r="E85" s="140">
        <f>SUM(E83:E84)</f>
        <v>0</v>
      </c>
      <c r="F85" s="140">
        <f t="shared" ref="F85:P85" si="65">SUM(F83:F84)</f>
        <v>0</v>
      </c>
      <c r="G85" s="140">
        <f t="shared" si="65"/>
        <v>0</v>
      </c>
      <c r="H85" s="140">
        <f t="shared" si="65"/>
        <v>0</v>
      </c>
      <c r="I85" s="140">
        <f t="shared" si="65"/>
        <v>0</v>
      </c>
      <c r="J85" s="140">
        <f t="shared" si="65"/>
        <v>0</v>
      </c>
      <c r="K85" s="140">
        <f t="shared" si="65"/>
        <v>0</v>
      </c>
      <c r="L85" s="140">
        <f t="shared" si="65"/>
        <v>0</v>
      </c>
      <c r="M85" s="140">
        <f t="shared" si="65"/>
        <v>0</v>
      </c>
      <c r="N85" s="140">
        <f t="shared" si="65"/>
        <v>0</v>
      </c>
      <c r="O85" s="140">
        <f t="shared" si="65"/>
        <v>0</v>
      </c>
      <c r="P85" s="140">
        <f t="shared" si="65"/>
        <v>0</v>
      </c>
      <c r="Q85" s="123">
        <f>Q186+Q287</f>
        <v>0</v>
      </c>
    </row>
    <row r="86" spans="3:17" x14ac:dyDescent="0.25">
      <c r="C86" s="446" t="s">
        <v>363</v>
      </c>
      <c r="D86" s="447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</row>
    <row r="87" spans="3:17" x14ac:dyDescent="0.25">
      <c r="C87" s="18" t="s">
        <v>365</v>
      </c>
      <c r="D87" s="18" t="s">
        <v>366</v>
      </c>
      <c r="E87" s="82">
        <f t="shared" ref="E87:P88" si="66">E175+E263</f>
        <v>0</v>
      </c>
      <c r="F87" s="82">
        <f t="shared" si="66"/>
        <v>0</v>
      </c>
      <c r="G87" s="82">
        <f t="shared" si="66"/>
        <v>0</v>
      </c>
      <c r="H87" s="82">
        <f t="shared" si="66"/>
        <v>0</v>
      </c>
      <c r="I87" s="82">
        <f t="shared" si="66"/>
        <v>0</v>
      </c>
      <c r="J87" s="82">
        <f t="shared" si="66"/>
        <v>0</v>
      </c>
      <c r="K87" s="82">
        <f t="shared" si="66"/>
        <v>0</v>
      </c>
      <c r="L87" s="82">
        <f t="shared" si="66"/>
        <v>0</v>
      </c>
      <c r="M87" s="82">
        <f t="shared" si="66"/>
        <v>0</v>
      </c>
      <c r="N87" s="82">
        <f t="shared" si="66"/>
        <v>0</v>
      </c>
      <c r="O87" s="82">
        <f t="shared" si="66"/>
        <v>0</v>
      </c>
      <c r="P87" s="82">
        <f t="shared" si="66"/>
        <v>0</v>
      </c>
      <c r="Q87" s="82">
        <f>Q175+Q263</f>
        <v>0</v>
      </c>
    </row>
    <row r="88" spans="3:17" x14ac:dyDescent="0.25">
      <c r="C88" s="18" t="s">
        <v>365</v>
      </c>
      <c r="D88" s="18" t="s">
        <v>367</v>
      </c>
      <c r="E88" s="82">
        <f t="shared" si="66"/>
        <v>0</v>
      </c>
      <c r="F88" s="82">
        <f t="shared" si="66"/>
        <v>0</v>
      </c>
      <c r="G88" s="82">
        <f t="shared" si="66"/>
        <v>0</v>
      </c>
      <c r="H88" s="82">
        <f t="shared" si="66"/>
        <v>0</v>
      </c>
      <c r="I88" s="82">
        <f t="shared" si="66"/>
        <v>0</v>
      </c>
      <c r="J88" s="82">
        <f t="shared" si="66"/>
        <v>0</v>
      </c>
      <c r="K88" s="82">
        <f t="shared" si="66"/>
        <v>0</v>
      </c>
      <c r="L88" s="82">
        <f t="shared" si="66"/>
        <v>0</v>
      </c>
      <c r="M88" s="82">
        <f t="shared" si="66"/>
        <v>0</v>
      </c>
      <c r="N88" s="82">
        <f t="shared" si="66"/>
        <v>0</v>
      </c>
      <c r="O88" s="82">
        <f t="shared" si="66"/>
        <v>0</v>
      </c>
      <c r="P88" s="82">
        <f t="shared" si="66"/>
        <v>0</v>
      </c>
      <c r="Q88" s="82">
        <f>Q176+Q264</f>
        <v>0</v>
      </c>
    </row>
    <row r="89" spans="3:17" x14ac:dyDescent="0.25">
      <c r="C89" s="449" t="s">
        <v>364</v>
      </c>
      <c r="D89" s="450"/>
      <c r="E89" s="140">
        <f>E87-E88</f>
        <v>0</v>
      </c>
      <c r="F89" s="140">
        <f t="shared" ref="F89:P89" si="67">F87-F88</f>
        <v>0</v>
      </c>
      <c r="G89" s="140">
        <f t="shared" si="67"/>
        <v>0</v>
      </c>
      <c r="H89" s="140">
        <f t="shared" si="67"/>
        <v>0</v>
      </c>
      <c r="I89" s="140">
        <f t="shared" si="67"/>
        <v>0</v>
      </c>
      <c r="J89" s="140">
        <f t="shared" si="67"/>
        <v>0</v>
      </c>
      <c r="K89" s="140">
        <f t="shared" si="67"/>
        <v>0</v>
      </c>
      <c r="L89" s="140">
        <f t="shared" si="67"/>
        <v>0</v>
      </c>
      <c r="M89" s="140">
        <f t="shared" si="67"/>
        <v>0</v>
      </c>
      <c r="N89" s="140">
        <f t="shared" si="67"/>
        <v>0</v>
      </c>
      <c r="O89" s="140">
        <f t="shared" si="67"/>
        <v>0</v>
      </c>
      <c r="P89" s="140">
        <f t="shared" si="67"/>
        <v>0</v>
      </c>
      <c r="Q89" s="123">
        <f>Q190+Q291</f>
        <v>0</v>
      </c>
    </row>
    <row r="90" spans="3:17" x14ac:dyDescent="0.25">
      <c r="C90" s="449" t="s">
        <v>261</v>
      </c>
      <c r="D90" s="450"/>
      <c r="E90" s="140">
        <f>E89+E85+E81+E65+E59+E55+E30</f>
        <v>0</v>
      </c>
      <c r="F90" s="140">
        <f t="shared" ref="F90:P90" si="68">F89+F85+F81+F65+F59+F55+F30</f>
        <v>0</v>
      </c>
      <c r="G90" s="140">
        <f t="shared" si="68"/>
        <v>0</v>
      </c>
      <c r="H90" s="140">
        <f t="shared" si="68"/>
        <v>0</v>
      </c>
      <c r="I90" s="140">
        <f t="shared" si="68"/>
        <v>0</v>
      </c>
      <c r="J90" s="140">
        <f t="shared" si="68"/>
        <v>0</v>
      </c>
      <c r="K90" s="140">
        <f t="shared" si="68"/>
        <v>0</v>
      </c>
      <c r="L90" s="140">
        <f t="shared" si="68"/>
        <v>0</v>
      </c>
      <c r="M90" s="140">
        <f t="shared" si="68"/>
        <v>0</v>
      </c>
      <c r="N90" s="140">
        <f t="shared" si="68"/>
        <v>0</v>
      </c>
      <c r="O90" s="140">
        <f t="shared" si="68"/>
        <v>0</v>
      </c>
      <c r="P90" s="140">
        <f t="shared" si="68"/>
        <v>0</v>
      </c>
      <c r="Q90" s="123">
        <f>Q191+Q292</f>
        <v>0</v>
      </c>
    </row>
    <row r="92" spans="3:17" x14ac:dyDescent="0.25">
      <c r="C92" s="24" t="s">
        <v>387</v>
      </c>
      <c r="J92" s="27"/>
    </row>
    <row r="93" spans="3:17" x14ac:dyDescent="0.25">
      <c r="C93" s="15"/>
      <c r="Q93" s="27" t="s">
        <v>4</v>
      </c>
    </row>
    <row r="94" spans="3:17" x14ac:dyDescent="0.25">
      <c r="C94" s="431" t="s">
        <v>343</v>
      </c>
      <c r="D94" s="431" t="s">
        <v>344</v>
      </c>
      <c r="E94" s="421" t="s">
        <v>641</v>
      </c>
      <c r="F94" s="421"/>
      <c r="G94" s="421"/>
      <c r="H94" s="421"/>
      <c r="I94" s="421"/>
      <c r="J94" s="421"/>
      <c r="K94" s="421"/>
      <c r="L94" s="421"/>
      <c r="M94" s="421"/>
      <c r="N94" s="421"/>
      <c r="O94" s="421"/>
      <c r="P94" s="421"/>
      <c r="Q94" s="421"/>
    </row>
    <row r="95" spans="3:17" x14ac:dyDescent="0.25">
      <c r="C95" s="433"/>
      <c r="D95" s="433"/>
      <c r="E95" s="14" t="s">
        <v>110</v>
      </c>
      <c r="F95" s="14" t="s">
        <v>111</v>
      </c>
      <c r="G95" s="14" t="s">
        <v>112</v>
      </c>
      <c r="H95" s="14" t="s">
        <v>113</v>
      </c>
      <c r="I95" s="14" t="s">
        <v>114</v>
      </c>
      <c r="J95" s="14" t="s">
        <v>115</v>
      </c>
      <c r="K95" s="14" t="s">
        <v>116</v>
      </c>
      <c r="L95" s="14" t="s">
        <v>117</v>
      </c>
      <c r="M95" s="14" t="s">
        <v>118</v>
      </c>
      <c r="N95" s="14" t="s">
        <v>119</v>
      </c>
      <c r="O95" s="14" t="s">
        <v>120</v>
      </c>
      <c r="P95" s="14" t="s">
        <v>121</v>
      </c>
      <c r="Q95" s="14" t="s">
        <v>108</v>
      </c>
    </row>
    <row r="96" spans="3:17" x14ac:dyDescent="0.25">
      <c r="C96" s="435"/>
      <c r="D96" s="435"/>
      <c r="E96" s="14" t="s">
        <v>3</v>
      </c>
      <c r="F96" s="14" t="s">
        <v>3</v>
      </c>
      <c r="G96" s="14" t="s">
        <v>3</v>
      </c>
      <c r="H96" s="14" t="s">
        <v>3</v>
      </c>
      <c r="I96" s="14" t="s">
        <v>3</v>
      </c>
      <c r="J96" s="14" t="s">
        <v>3</v>
      </c>
      <c r="K96" s="14" t="s">
        <v>5</v>
      </c>
      <c r="L96" s="14" t="s">
        <v>5</v>
      </c>
      <c r="M96" s="14" t="s">
        <v>5</v>
      </c>
      <c r="N96" s="14" t="s">
        <v>5</v>
      </c>
      <c r="O96" s="14" t="s">
        <v>5</v>
      </c>
      <c r="P96" s="14" t="s">
        <v>5</v>
      </c>
      <c r="Q96" s="14" t="s">
        <v>5</v>
      </c>
    </row>
    <row r="97" spans="2:17" x14ac:dyDescent="0.25">
      <c r="B97" s="74"/>
      <c r="C97" s="446" t="s">
        <v>348</v>
      </c>
      <c r="D97" s="447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</row>
    <row r="98" spans="2:17" x14ac:dyDescent="0.25">
      <c r="C98" s="428" t="s">
        <v>350</v>
      </c>
      <c r="D98" s="429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</row>
    <row r="99" spans="2:17" x14ac:dyDescent="0.25">
      <c r="C99" s="158" t="s">
        <v>703</v>
      </c>
      <c r="D99" s="100" t="s">
        <v>648</v>
      </c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</row>
    <row r="100" spans="2:17" x14ac:dyDescent="0.25">
      <c r="C100" s="158" t="s">
        <v>703</v>
      </c>
      <c r="D100" s="100" t="s">
        <v>649</v>
      </c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</row>
    <row r="101" spans="2:17" x14ac:dyDescent="0.25">
      <c r="C101" s="158" t="s">
        <v>703</v>
      </c>
      <c r="D101" s="100" t="s">
        <v>650</v>
      </c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</row>
    <row r="102" spans="2:17" x14ac:dyDescent="0.25">
      <c r="C102" s="158" t="s">
        <v>703</v>
      </c>
      <c r="D102" s="100" t="s">
        <v>651</v>
      </c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</row>
    <row r="103" spans="2:17" x14ac:dyDescent="0.25">
      <c r="C103" s="158" t="s">
        <v>703</v>
      </c>
      <c r="D103" s="100" t="s">
        <v>652</v>
      </c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</row>
    <row r="104" spans="2:17" x14ac:dyDescent="0.25">
      <c r="C104" s="158" t="s">
        <v>703</v>
      </c>
      <c r="D104" s="100" t="s">
        <v>653</v>
      </c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</row>
    <row r="105" spans="2:17" x14ac:dyDescent="0.25">
      <c r="C105" s="158" t="s">
        <v>703</v>
      </c>
      <c r="D105" s="100" t="s">
        <v>654</v>
      </c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</row>
    <row r="106" spans="2:17" ht="14.25" customHeight="1" x14ac:dyDescent="0.25">
      <c r="B106" s="74"/>
      <c r="C106" s="158" t="s">
        <v>703</v>
      </c>
      <c r="D106" s="100" t="s">
        <v>655</v>
      </c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</row>
    <row r="107" spans="2:17" x14ac:dyDescent="0.25">
      <c r="C107" s="158" t="s">
        <v>703</v>
      </c>
      <c r="D107" s="20" t="s">
        <v>656</v>
      </c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</row>
    <row r="108" spans="2:17" x14ac:dyDescent="0.25">
      <c r="C108" s="449" t="s">
        <v>225</v>
      </c>
      <c r="D108" s="450"/>
      <c r="E108" s="140">
        <f>SUM(E99:E107)</f>
        <v>0</v>
      </c>
      <c r="F108" s="140">
        <f t="shared" ref="F108:P108" si="69">SUM(F99:F107)</f>
        <v>0</v>
      </c>
      <c r="G108" s="140">
        <f t="shared" si="69"/>
        <v>0</v>
      </c>
      <c r="H108" s="140">
        <f t="shared" si="69"/>
        <v>0</v>
      </c>
      <c r="I108" s="140">
        <f t="shared" si="69"/>
        <v>0</v>
      </c>
      <c r="J108" s="140">
        <f t="shared" si="69"/>
        <v>0</v>
      </c>
      <c r="K108" s="140">
        <f t="shared" si="69"/>
        <v>0</v>
      </c>
      <c r="L108" s="140">
        <f t="shared" si="69"/>
        <v>0</v>
      </c>
      <c r="M108" s="140">
        <f t="shared" si="69"/>
        <v>0</v>
      </c>
      <c r="N108" s="140">
        <f t="shared" si="69"/>
        <v>0</v>
      </c>
      <c r="O108" s="140">
        <f t="shared" si="69"/>
        <v>0</v>
      </c>
      <c r="P108" s="140">
        <f t="shared" si="69"/>
        <v>0</v>
      </c>
      <c r="Q108" s="123">
        <f>SUM(E108:P108)</f>
        <v>0</v>
      </c>
    </row>
    <row r="109" spans="2:17" x14ac:dyDescent="0.25">
      <c r="C109" s="428" t="s">
        <v>351</v>
      </c>
      <c r="D109" s="429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</row>
    <row r="110" spans="2:17" x14ac:dyDescent="0.25">
      <c r="C110" s="158" t="s">
        <v>703</v>
      </c>
      <c r="D110" s="100" t="s">
        <v>657</v>
      </c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</row>
    <row r="111" spans="2:17" x14ac:dyDescent="0.25">
      <c r="C111" s="158" t="s">
        <v>703</v>
      </c>
      <c r="D111" s="100" t="s">
        <v>658</v>
      </c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</row>
    <row r="112" spans="2:17" x14ac:dyDescent="0.25">
      <c r="C112" s="158" t="s">
        <v>703</v>
      </c>
      <c r="D112" s="100" t="s">
        <v>659</v>
      </c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</row>
    <row r="113" spans="3:17" x14ac:dyDescent="0.25">
      <c r="C113" s="158" t="s">
        <v>703</v>
      </c>
      <c r="D113" s="100" t="s">
        <v>660</v>
      </c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</row>
    <row r="114" spans="3:17" x14ac:dyDescent="0.25">
      <c r="C114" s="158" t="s">
        <v>703</v>
      </c>
      <c r="D114" s="100" t="s">
        <v>661</v>
      </c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</row>
    <row r="115" spans="3:17" x14ac:dyDescent="0.25">
      <c r="C115" s="158" t="s">
        <v>703</v>
      </c>
      <c r="D115" s="20" t="s">
        <v>662</v>
      </c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</row>
    <row r="116" spans="3:17" x14ac:dyDescent="0.25">
      <c r="C116" s="158" t="s">
        <v>703</v>
      </c>
      <c r="D116" s="20" t="s">
        <v>663</v>
      </c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</row>
    <row r="117" spans="3:17" x14ac:dyDescent="0.25">
      <c r="C117" s="449" t="s">
        <v>225</v>
      </c>
      <c r="D117" s="450"/>
      <c r="E117" s="140">
        <f>SUM(E110:E116)</f>
        <v>0</v>
      </c>
      <c r="F117" s="140">
        <f t="shared" ref="F117:P117" si="70">SUM(F110:F116)</f>
        <v>0</v>
      </c>
      <c r="G117" s="140">
        <f t="shared" si="70"/>
        <v>0</v>
      </c>
      <c r="H117" s="140">
        <f t="shared" si="70"/>
        <v>0</v>
      </c>
      <c r="I117" s="140">
        <f t="shared" si="70"/>
        <v>0</v>
      </c>
      <c r="J117" s="140">
        <f t="shared" si="70"/>
        <v>0</v>
      </c>
      <c r="K117" s="140">
        <f t="shared" si="70"/>
        <v>0</v>
      </c>
      <c r="L117" s="140">
        <f t="shared" si="70"/>
        <v>0</v>
      </c>
      <c r="M117" s="140">
        <f t="shared" si="70"/>
        <v>0</v>
      </c>
      <c r="N117" s="140">
        <f t="shared" si="70"/>
        <v>0</v>
      </c>
      <c r="O117" s="140">
        <f t="shared" si="70"/>
        <v>0</v>
      </c>
      <c r="P117" s="140">
        <f t="shared" si="70"/>
        <v>0</v>
      </c>
      <c r="Q117" s="123">
        <f>SUM(E117:P117)</f>
        <v>0</v>
      </c>
    </row>
    <row r="118" spans="3:17" x14ac:dyDescent="0.25">
      <c r="C118" s="449" t="s">
        <v>349</v>
      </c>
      <c r="D118" s="450"/>
      <c r="E118" s="140">
        <f>E117+E108</f>
        <v>0</v>
      </c>
      <c r="F118" s="140">
        <f t="shared" ref="F118:P118" si="71">F117+F108</f>
        <v>0</v>
      </c>
      <c r="G118" s="140">
        <f t="shared" si="71"/>
        <v>0</v>
      </c>
      <c r="H118" s="140">
        <f t="shared" si="71"/>
        <v>0</v>
      </c>
      <c r="I118" s="140">
        <f t="shared" si="71"/>
        <v>0</v>
      </c>
      <c r="J118" s="140">
        <f t="shared" si="71"/>
        <v>0</v>
      </c>
      <c r="K118" s="140">
        <f t="shared" si="71"/>
        <v>0</v>
      </c>
      <c r="L118" s="140">
        <f t="shared" si="71"/>
        <v>0</v>
      </c>
      <c r="M118" s="140">
        <f t="shared" si="71"/>
        <v>0</v>
      </c>
      <c r="N118" s="140">
        <f t="shared" si="71"/>
        <v>0</v>
      </c>
      <c r="O118" s="140">
        <f t="shared" si="71"/>
        <v>0</v>
      </c>
      <c r="P118" s="140">
        <f t="shared" si="71"/>
        <v>0</v>
      </c>
      <c r="Q118" s="123">
        <f>Q108+Q117</f>
        <v>0</v>
      </c>
    </row>
    <row r="119" spans="3:17" x14ac:dyDescent="0.25">
      <c r="C119" s="446" t="s">
        <v>352</v>
      </c>
      <c r="D119" s="447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</row>
    <row r="120" spans="3:17" x14ac:dyDescent="0.25">
      <c r="C120" s="428" t="s">
        <v>350</v>
      </c>
      <c r="D120" s="429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</row>
    <row r="121" spans="3:17" x14ac:dyDescent="0.25">
      <c r="C121" s="158" t="s">
        <v>704</v>
      </c>
      <c r="D121" s="100" t="s">
        <v>664</v>
      </c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</row>
    <row r="122" spans="3:17" x14ac:dyDescent="0.25">
      <c r="C122" s="158" t="s">
        <v>704</v>
      </c>
      <c r="D122" s="100" t="s">
        <v>665</v>
      </c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</row>
    <row r="123" spans="3:17" x14ac:dyDescent="0.25">
      <c r="C123" s="158" t="s">
        <v>704</v>
      </c>
      <c r="D123" s="100" t="s">
        <v>666</v>
      </c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</row>
    <row r="124" spans="3:17" x14ac:dyDescent="0.25">
      <c r="C124" s="158" t="s">
        <v>704</v>
      </c>
      <c r="D124" s="100" t="s">
        <v>667</v>
      </c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</row>
    <row r="125" spans="3:17" x14ac:dyDescent="0.25">
      <c r="C125" s="158" t="s">
        <v>704</v>
      </c>
      <c r="D125" s="100" t="s">
        <v>668</v>
      </c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</row>
    <row r="126" spans="3:17" x14ac:dyDescent="0.25">
      <c r="C126" s="158" t="s">
        <v>704</v>
      </c>
      <c r="D126" s="100" t="s">
        <v>669</v>
      </c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</row>
    <row r="127" spans="3:17" x14ac:dyDescent="0.25">
      <c r="C127" s="158" t="s">
        <v>705</v>
      </c>
      <c r="D127" s="100" t="s">
        <v>670</v>
      </c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</row>
    <row r="128" spans="3:17" x14ac:dyDescent="0.25">
      <c r="C128" s="158" t="s">
        <v>705</v>
      </c>
      <c r="D128" s="100" t="s">
        <v>671</v>
      </c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</row>
    <row r="129" spans="3:17" x14ac:dyDescent="0.25">
      <c r="C129" s="158"/>
      <c r="D129" s="100" t="s">
        <v>672</v>
      </c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</row>
    <row r="130" spans="3:17" x14ac:dyDescent="0.25">
      <c r="C130" s="158"/>
      <c r="D130" s="100" t="s">
        <v>673</v>
      </c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</row>
    <row r="131" spans="3:17" x14ac:dyDescent="0.25">
      <c r="C131" s="158"/>
      <c r="D131" s="100" t="s">
        <v>674</v>
      </c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</row>
    <row r="132" spans="3:17" x14ac:dyDescent="0.25">
      <c r="C132" s="158"/>
      <c r="D132" s="100" t="s">
        <v>675</v>
      </c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</row>
    <row r="133" spans="3:17" x14ac:dyDescent="0.25">
      <c r="C133" s="158"/>
      <c r="D133" s="100" t="s">
        <v>676</v>
      </c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</row>
    <row r="134" spans="3:17" x14ac:dyDescent="0.25">
      <c r="C134" s="158" t="s">
        <v>705</v>
      </c>
      <c r="D134" s="100" t="s">
        <v>677</v>
      </c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</row>
    <row r="135" spans="3:17" x14ac:dyDescent="0.25">
      <c r="C135" s="449" t="s">
        <v>225</v>
      </c>
      <c r="D135" s="450"/>
      <c r="E135" s="140">
        <f>SUM(E121:E134)</f>
        <v>0</v>
      </c>
      <c r="F135" s="140">
        <f t="shared" ref="F135:P135" si="72">SUM(F121:F134)</f>
        <v>0</v>
      </c>
      <c r="G135" s="140">
        <f t="shared" si="72"/>
        <v>0</v>
      </c>
      <c r="H135" s="140">
        <f t="shared" si="72"/>
        <v>0</v>
      </c>
      <c r="I135" s="140">
        <f t="shared" si="72"/>
        <v>0</v>
      </c>
      <c r="J135" s="140">
        <f t="shared" si="72"/>
        <v>0</v>
      </c>
      <c r="K135" s="140">
        <f t="shared" si="72"/>
        <v>0</v>
      </c>
      <c r="L135" s="140">
        <f t="shared" si="72"/>
        <v>0</v>
      </c>
      <c r="M135" s="140">
        <f t="shared" si="72"/>
        <v>0</v>
      </c>
      <c r="N135" s="140">
        <f t="shared" si="72"/>
        <v>0</v>
      </c>
      <c r="O135" s="140">
        <f t="shared" si="72"/>
        <v>0</v>
      </c>
      <c r="P135" s="140">
        <f t="shared" si="72"/>
        <v>0</v>
      </c>
      <c r="Q135" s="123">
        <f>SUM(E135:P135)</f>
        <v>0</v>
      </c>
    </row>
    <row r="136" spans="3:17" x14ac:dyDescent="0.25">
      <c r="C136" s="428" t="s">
        <v>354</v>
      </c>
      <c r="D136" s="429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</row>
    <row r="137" spans="3:17" x14ac:dyDescent="0.25">
      <c r="C137" s="158" t="s">
        <v>706</v>
      </c>
      <c r="D137" s="100" t="s">
        <v>678</v>
      </c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</row>
    <row r="138" spans="3:17" x14ac:dyDescent="0.25">
      <c r="C138" s="158" t="s">
        <v>706</v>
      </c>
      <c r="D138" s="100" t="s">
        <v>679</v>
      </c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</row>
    <row r="139" spans="3:17" x14ac:dyDescent="0.25">
      <c r="C139" s="158" t="s">
        <v>706</v>
      </c>
      <c r="D139" s="100" t="s">
        <v>680</v>
      </c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</row>
    <row r="140" spans="3:17" x14ac:dyDescent="0.25">
      <c r="C140" s="158" t="s">
        <v>706</v>
      </c>
      <c r="D140" s="20" t="s">
        <v>681</v>
      </c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</row>
    <row r="141" spans="3:17" x14ac:dyDescent="0.25">
      <c r="C141" s="158" t="s">
        <v>706</v>
      </c>
      <c r="D141" s="20" t="s">
        <v>682</v>
      </c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</row>
    <row r="142" spans="3:17" x14ac:dyDescent="0.25">
      <c r="C142" s="449" t="s">
        <v>225</v>
      </c>
      <c r="D142" s="450"/>
      <c r="E142" s="140">
        <f>SUM(E137:E141)</f>
        <v>0</v>
      </c>
      <c r="F142" s="140">
        <f t="shared" ref="F142:P142" si="73">SUM(F137:F141)</f>
        <v>0</v>
      </c>
      <c r="G142" s="140">
        <f t="shared" si="73"/>
        <v>0</v>
      </c>
      <c r="H142" s="140">
        <f t="shared" si="73"/>
        <v>0</v>
      </c>
      <c r="I142" s="140">
        <f t="shared" si="73"/>
        <v>0</v>
      </c>
      <c r="J142" s="140">
        <f t="shared" si="73"/>
        <v>0</v>
      </c>
      <c r="K142" s="140">
        <f t="shared" si="73"/>
        <v>0</v>
      </c>
      <c r="L142" s="140">
        <f t="shared" si="73"/>
        <v>0</v>
      </c>
      <c r="M142" s="140">
        <f t="shared" si="73"/>
        <v>0</v>
      </c>
      <c r="N142" s="140">
        <f t="shared" si="73"/>
        <v>0</v>
      </c>
      <c r="O142" s="140">
        <f t="shared" si="73"/>
        <v>0</v>
      </c>
      <c r="P142" s="140">
        <f t="shared" si="73"/>
        <v>0</v>
      </c>
      <c r="Q142" s="123">
        <f>SUM(E142:P142)</f>
        <v>0</v>
      </c>
    </row>
    <row r="143" spans="3:17" x14ac:dyDescent="0.25">
      <c r="C143" s="449" t="s">
        <v>353</v>
      </c>
      <c r="D143" s="450"/>
      <c r="E143" s="140">
        <f>E142+E135</f>
        <v>0</v>
      </c>
      <c r="F143" s="140">
        <f t="shared" ref="F143:P143" si="74">F142+F135</f>
        <v>0</v>
      </c>
      <c r="G143" s="140">
        <f t="shared" si="74"/>
        <v>0</v>
      </c>
      <c r="H143" s="140">
        <f t="shared" si="74"/>
        <v>0</v>
      </c>
      <c r="I143" s="140">
        <f t="shared" si="74"/>
        <v>0</v>
      </c>
      <c r="J143" s="140">
        <f t="shared" si="74"/>
        <v>0</v>
      </c>
      <c r="K143" s="140">
        <f t="shared" si="74"/>
        <v>0</v>
      </c>
      <c r="L143" s="140">
        <f t="shared" si="74"/>
        <v>0</v>
      </c>
      <c r="M143" s="140">
        <f t="shared" si="74"/>
        <v>0</v>
      </c>
      <c r="N143" s="140">
        <f t="shared" si="74"/>
        <v>0</v>
      </c>
      <c r="O143" s="140">
        <f t="shared" si="74"/>
        <v>0</v>
      </c>
      <c r="P143" s="140">
        <f t="shared" si="74"/>
        <v>0</v>
      </c>
      <c r="Q143" s="123">
        <f>Q135+Q142</f>
        <v>0</v>
      </c>
    </row>
    <row r="144" spans="3:17" x14ac:dyDescent="0.25">
      <c r="C144" s="446" t="s">
        <v>358</v>
      </c>
      <c r="D144" s="447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</row>
    <row r="145" spans="3:17" x14ac:dyDescent="0.25">
      <c r="C145" s="18"/>
      <c r="D145" s="18" t="s">
        <v>683</v>
      </c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</row>
    <row r="146" spans="3:17" x14ac:dyDescent="0.25">
      <c r="C146" s="18"/>
      <c r="D146" s="18" t="s">
        <v>684</v>
      </c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</row>
    <row r="147" spans="3:17" x14ac:dyDescent="0.25">
      <c r="C147" s="449" t="s">
        <v>355</v>
      </c>
      <c r="D147" s="450"/>
      <c r="E147" s="140">
        <f>SUM(E145:E146)</f>
        <v>0</v>
      </c>
      <c r="F147" s="140">
        <f t="shared" ref="F147:P147" si="75">SUM(F145:F146)</f>
        <v>0</v>
      </c>
      <c r="G147" s="140">
        <f t="shared" si="75"/>
        <v>0</v>
      </c>
      <c r="H147" s="140">
        <f t="shared" si="75"/>
        <v>0</v>
      </c>
      <c r="I147" s="140">
        <f t="shared" si="75"/>
        <v>0</v>
      </c>
      <c r="J147" s="140">
        <f t="shared" si="75"/>
        <v>0</v>
      </c>
      <c r="K147" s="140">
        <f t="shared" si="75"/>
        <v>0</v>
      </c>
      <c r="L147" s="140">
        <f t="shared" si="75"/>
        <v>0</v>
      </c>
      <c r="M147" s="140">
        <f t="shared" si="75"/>
        <v>0</v>
      </c>
      <c r="N147" s="140">
        <f t="shared" si="75"/>
        <v>0</v>
      </c>
      <c r="O147" s="140">
        <f t="shared" si="75"/>
        <v>0</v>
      </c>
      <c r="P147" s="140">
        <f t="shared" si="75"/>
        <v>0</v>
      </c>
      <c r="Q147" s="123">
        <f>SUM(E147:P147)</f>
        <v>0</v>
      </c>
    </row>
    <row r="148" spans="3:17" x14ac:dyDescent="0.25">
      <c r="C148" s="446" t="s">
        <v>357</v>
      </c>
      <c r="D148" s="447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</row>
    <row r="149" spans="3:17" x14ac:dyDescent="0.25">
      <c r="C149" s="95"/>
      <c r="D149" s="100" t="s">
        <v>685</v>
      </c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</row>
    <row r="150" spans="3:17" x14ac:dyDescent="0.25">
      <c r="C150" s="95"/>
      <c r="D150" s="100" t="s">
        <v>686</v>
      </c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</row>
    <row r="151" spans="3:17" x14ac:dyDescent="0.25">
      <c r="C151" s="18"/>
      <c r="D151" s="100" t="s">
        <v>687</v>
      </c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</row>
    <row r="152" spans="3:17" x14ac:dyDescent="0.25">
      <c r="C152" s="18"/>
      <c r="D152" s="18" t="s">
        <v>688</v>
      </c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</row>
    <row r="153" spans="3:17" x14ac:dyDescent="0.25">
      <c r="C153" s="449" t="s">
        <v>356</v>
      </c>
      <c r="D153" s="450"/>
      <c r="E153" s="140">
        <f>SUM(E149:E152)</f>
        <v>0</v>
      </c>
      <c r="F153" s="140">
        <f t="shared" ref="F153:P153" si="76">SUM(F149:F152)</f>
        <v>0</v>
      </c>
      <c r="G153" s="140">
        <f t="shared" si="76"/>
        <v>0</v>
      </c>
      <c r="H153" s="140">
        <f t="shared" si="76"/>
        <v>0</v>
      </c>
      <c r="I153" s="140">
        <f t="shared" si="76"/>
        <v>0</v>
      </c>
      <c r="J153" s="140">
        <f t="shared" si="76"/>
        <v>0</v>
      </c>
      <c r="K153" s="140">
        <f t="shared" si="76"/>
        <v>0</v>
      </c>
      <c r="L153" s="140">
        <f t="shared" si="76"/>
        <v>0</v>
      </c>
      <c r="M153" s="140">
        <f t="shared" si="76"/>
        <v>0</v>
      </c>
      <c r="N153" s="140">
        <f t="shared" si="76"/>
        <v>0</v>
      </c>
      <c r="O153" s="140">
        <f t="shared" si="76"/>
        <v>0</v>
      </c>
      <c r="P153" s="140">
        <f t="shared" si="76"/>
        <v>0</v>
      </c>
      <c r="Q153" s="123">
        <f>SUM(E153:P153)</f>
        <v>0</v>
      </c>
    </row>
    <row r="154" spans="3:17" x14ac:dyDescent="0.25">
      <c r="C154" s="446" t="s">
        <v>361</v>
      </c>
      <c r="D154" s="447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</row>
    <row r="155" spans="3:17" x14ac:dyDescent="0.25">
      <c r="C155" s="95"/>
      <c r="D155" s="100" t="s">
        <v>690</v>
      </c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</row>
    <row r="156" spans="3:17" x14ac:dyDescent="0.25">
      <c r="C156" s="95"/>
      <c r="D156" s="100" t="s">
        <v>691</v>
      </c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</row>
    <row r="157" spans="3:17" x14ac:dyDescent="0.25">
      <c r="C157" s="95"/>
      <c r="D157" s="100" t="s">
        <v>692</v>
      </c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</row>
    <row r="158" spans="3:17" x14ac:dyDescent="0.25">
      <c r="C158" s="95"/>
      <c r="D158" s="100" t="s">
        <v>693</v>
      </c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</row>
    <row r="159" spans="3:17" x14ac:dyDescent="0.25">
      <c r="C159" s="95"/>
      <c r="D159" s="100" t="s">
        <v>694</v>
      </c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</row>
    <row r="160" spans="3:17" x14ac:dyDescent="0.25">
      <c r="C160" s="95"/>
      <c r="D160" s="100" t="s">
        <v>663</v>
      </c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</row>
    <row r="161" spans="3:17" x14ac:dyDescent="0.25">
      <c r="C161" s="158" t="s">
        <v>707</v>
      </c>
      <c r="D161" s="100" t="s">
        <v>695</v>
      </c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</row>
    <row r="162" spans="3:17" x14ac:dyDescent="0.25">
      <c r="C162" s="158" t="s">
        <v>707</v>
      </c>
      <c r="D162" s="100" t="s">
        <v>696</v>
      </c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</row>
    <row r="163" spans="3:17" x14ac:dyDescent="0.25">
      <c r="C163" s="158" t="s">
        <v>707</v>
      </c>
      <c r="D163" s="100" t="s">
        <v>697</v>
      </c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</row>
    <row r="164" spans="3:17" x14ac:dyDescent="0.25">
      <c r="C164" s="158" t="s">
        <v>707</v>
      </c>
      <c r="D164" s="100" t="s">
        <v>698</v>
      </c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</row>
    <row r="165" spans="3:17" x14ac:dyDescent="0.25">
      <c r="C165" s="158" t="s">
        <v>707</v>
      </c>
      <c r="D165" s="100" t="s">
        <v>699</v>
      </c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</row>
    <row r="166" spans="3:17" x14ac:dyDescent="0.25">
      <c r="C166" s="158" t="s">
        <v>707</v>
      </c>
      <c r="D166" s="100" t="s">
        <v>700</v>
      </c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</row>
    <row r="167" spans="3:17" x14ac:dyDescent="0.25">
      <c r="C167" s="158" t="s">
        <v>707</v>
      </c>
      <c r="D167" s="18" t="s">
        <v>701</v>
      </c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</row>
    <row r="168" spans="3:17" x14ac:dyDescent="0.25">
      <c r="C168" s="158" t="s">
        <v>707</v>
      </c>
      <c r="D168" s="18" t="s">
        <v>702</v>
      </c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</row>
    <row r="169" spans="3:17" x14ac:dyDescent="0.25">
      <c r="C169" s="449" t="s">
        <v>359</v>
      </c>
      <c r="D169" s="450"/>
      <c r="E169" s="140">
        <f>SUM(E155:E168)</f>
        <v>0</v>
      </c>
      <c r="F169" s="140">
        <f t="shared" ref="F169:P169" si="77">SUM(F155:F168)</f>
        <v>0</v>
      </c>
      <c r="G169" s="140">
        <f t="shared" si="77"/>
        <v>0</v>
      </c>
      <c r="H169" s="140">
        <f t="shared" si="77"/>
        <v>0</v>
      </c>
      <c r="I169" s="140">
        <f t="shared" si="77"/>
        <v>0</v>
      </c>
      <c r="J169" s="140">
        <f t="shared" si="77"/>
        <v>0</v>
      </c>
      <c r="K169" s="140">
        <f t="shared" si="77"/>
        <v>0</v>
      </c>
      <c r="L169" s="140">
        <f t="shared" si="77"/>
        <v>0</v>
      </c>
      <c r="M169" s="140">
        <f t="shared" si="77"/>
        <v>0</v>
      </c>
      <c r="N169" s="140">
        <f t="shared" si="77"/>
        <v>0</v>
      </c>
      <c r="O169" s="140">
        <f t="shared" si="77"/>
        <v>0</v>
      </c>
      <c r="P169" s="140">
        <f t="shared" si="77"/>
        <v>0</v>
      </c>
      <c r="Q169" s="123">
        <f>SUM(E169:P169)</f>
        <v>0</v>
      </c>
    </row>
    <row r="170" spans="3:17" x14ac:dyDescent="0.25">
      <c r="C170" s="446" t="s">
        <v>360</v>
      </c>
      <c r="D170" s="447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</row>
    <row r="171" spans="3:17" x14ac:dyDescent="0.25">
      <c r="C171" s="18"/>
      <c r="D171" s="159" t="s">
        <v>689</v>
      </c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</row>
    <row r="172" spans="3:17" x14ac:dyDescent="0.25"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</row>
    <row r="173" spans="3:17" x14ac:dyDescent="0.25">
      <c r="C173" s="449" t="s">
        <v>362</v>
      </c>
      <c r="D173" s="450"/>
      <c r="E173" s="140">
        <f>SUM(E171:E172)</f>
        <v>0</v>
      </c>
      <c r="F173" s="140">
        <f t="shared" ref="F173:P173" si="78">SUM(F171:F172)</f>
        <v>0</v>
      </c>
      <c r="G173" s="140">
        <f t="shared" si="78"/>
        <v>0</v>
      </c>
      <c r="H173" s="140">
        <f t="shared" si="78"/>
        <v>0</v>
      </c>
      <c r="I173" s="140">
        <f t="shared" si="78"/>
        <v>0</v>
      </c>
      <c r="J173" s="140">
        <f t="shared" si="78"/>
        <v>0</v>
      </c>
      <c r="K173" s="140">
        <f t="shared" si="78"/>
        <v>0</v>
      </c>
      <c r="L173" s="140">
        <f t="shared" si="78"/>
        <v>0</v>
      </c>
      <c r="M173" s="140">
        <f t="shared" si="78"/>
        <v>0</v>
      </c>
      <c r="N173" s="140">
        <f t="shared" si="78"/>
        <v>0</v>
      </c>
      <c r="O173" s="140">
        <f t="shared" si="78"/>
        <v>0</v>
      </c>
      <c r="P173" s="140">
        <f t="shared" si="78"/>
        <v>0</v>
      </c>
      <c r="Q173" s="123">
        <f>SUM(E173:P173)</f>
        <v>0</v>
      </c>
    </row>
    <row r="174" spans="3:17" x14ac:dyDescent="0.25">
      <c r="C174" s="446" t="s">
        <v>363</v>
      </c>
      <c r="D174" s="447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</row>
    <row r="175" spans="3:17" x14ac:dyDescent="0.25">
      <c r="C175" s="18" t="s">
        <v>365</v>
      </c>
      <c r="D175" s="18" t="s">
        <v>366</v>
      </c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</row>
    <row r="176" spans="3:17" x14ac:dyDescent="0.25">
      <c r="C176" s="18" t="s">
        <v>365</v>
      </c>
      <c r="D176" s="18" t="s">
        <v>367</v>
      </c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</row>
    <row r="177" spans="2:17" x14ac:dyDescent="0.25">
      <c r="C177" s="449" t="s">
        <v>364</v>
      </c>
      <c r="D177" s="450"/>
      <c r="E177" s="140">
        <f>E175-E176</f>
        <v>0</v>
      </c>
      <c r="F177" s="140">
        <f t="shared" ref="F177:P177" si="79">F175-F176</f>
        <v>0</v>
      </c>
      <c r="G177" s="140">
        <f t="shared" si="79"/>
        <v>0</v>
      </c>
      <c r="H177" s="140">
        <f t="shared" si="79"/>
        <v>0</v>
      </c>
      <c r="I177" s="140">
        <f t="shared" si="79"/>
        <v>0</v>
      </c>
      <c r="J177" s="140">
        <f t="shared" si="79"/>
        <v>0</v>
      </c>
      <c r="K177" s="140">
        <f t="shared" si="79"/>
        <v>0</v>
      </c>
      <c r="L177" s="140">
        <f t="shared" si="79"/>
        <v>0</v>
      </c>
      <c r="M177" s="140">
        <f t="shared" si="79"/>
        <v>0</v>
      </c>
      <c r="N177" s="140">
        <f t="shared" si="79"/>
        <v>0</v>
      </c>
      <c r="O177" s="140">
        <f t="shared" si="79"/>
        <v>0</v>
      </c>
      <c r="P177" s="140">
        <f t="shared" si="79"/>
        <v>0</v>
      </c>
      <c r="Q177" s="123">
        <f>Q175-Q176</f>
        <v>0</v>
      </c>
    </row>
    <row r="178" spans="2:17" x14ac:dyDescent="0.25">
      <c r="C178" s="449" t="s">
        <v>261</v>
      </c>
      <c r="D178" s="450"/>
      <c r="E178" s="140">
        <f>E177+E173+E169+E153+E147+E143+E118</f>
        <v>0</v>
      </c>
      <c r="F178" s="140">
        <f t="shared" ref="F178:P178" si="80">F177+F173+F169+F153+F147+F143+F118</f>
        <v>0</v>
      </c>
      <c r="G178" s="140">
        <f t="shared" si="80"/>
        <v>0</v>
      </c>
      <c r="H178" s="140">
        <f t="shared" si="80"/>
        <v>0</v>
      </c>
      <c r="I178" s="140">
        <f t="shared" si="80"/>
        <v>0</v>
      </c>
      <c r="J178" s="140">
        <f t="shared" si="80"/>
        <v>0</v>
      </c>
      <c r="K178" s="140">
        <f t="shared" si="80"/>
        <v>0</v>
      </c>
      <c r="L178" s="140">
        <f t="shared" si="80"/>
        <v>0</v>
      </c>
      <c r="M178" s="140">
        <f t="shared" si="80"/>
        <v>0</v>
      </c>
      <c r="N178" s="140">
        <f t="shared" si="80"/>
        <v>0</v>
      </c>
      <c r="O178" s="140">
        <f t="shared" si="80"/>
        <v>0</v>
      </c>
      <c r="P178" s="140">
        <f t="shared" si="80"/>
        <v>0</v>
      </c>
      <c r="Q178" s="123">
        <f>Q118+Q143+Q147+Q153+Q169+Q173+Q177</f>
        <v>0</v>
      </c>
    </row>
    <row r="180" spans="2:17" x14ac:dyDescent="0.25">
      <c r="C180" s="24" t="s">
        <v>388</v>
      </c>
      <c r="J180" s="27"/>
    </row>
    <row r="181" spans="2:17" x14ac:dyDescent="0.25">
      <c r="C181" s="15"/>
      <c r="Q181" s="27" t="s">
        <v>4</v>
      </c>
    </row>
    <row r="182" spans="2:17" x14ac:dyDescent="0.25">
      <c r="C182" s="431" t="s">
        <v>343</v>
      </c>
      <c r="D182" s="431" t="s">
        <v>344</v>
      </c>
      <c r="E182" s="421" t="s">
        <v>641</v>
      </c>
      <c r="F182" s="421"/>
      <c r="G182" s="421"/>
      <c r="H182" s="421"/>
      <c r="I182" s="421"/>
      <c r="J182" s="421"/>
      <c r="K182" s="421"/>
      <c r="L182" s="421"/>
      <c r="M182" s="421"/>
      <c r="N182" s="421"/>
      <c r="O182" s="421"/>
      <c r="P182" s="421"/>
      <c r="Q182" s="421"/>
    </row>
    <row r="183" spans="2:17" x14ac:dyDescent="0.25">
      <c r="C183" s="433"/>
      <c r="D183" s="433"/>
      <c r="E183" s="14" t="s">
        <v>110</v>
      </c>
      <c r="F183" s="14" t="s">
        <v>111</v>
      </c>
      <c r="G183" s="14" t="s">
        <v>112</v>
      </c>
      <c r="H183" s="14" t="s">
        <v>113</v>
      </c>
      <c r="I183" s="14" t="s">
        <v>114</v>
      </c>
      <c r="J183" s="14" t="s">
        <v>115</v>
      </c>
      <c r="K183" s="14" t="s">
        <v>116</v>
      </c>
      <c r="L183" s="14" t="s">
        <v>117</v>
      </c>
      <c r="M183" s="14" t="s">
        <v>118</v>
      </c>
      <c r="N183" s="14" t="s">
        <v>119</v>
      </c>
      <c r="O183" s="14" t="s">
        <v>120</v>
      </c>
      <c r="P183" s="14" t="s">
        <v>121</v>
      </c>
      <c r="Q183" s="14" t="s">
        <v>108</v>
      </c>
    </row>
    <row r="184" spans="2:17" x14ac:dyDescent="0.25">
      <c r="C184" s="435"/>
      <c r="D184" s="435"/>
      <c r="E184" s="14" t="s">
        <v>3</v>
      </c>
      <c r="F184" s="14" t="s">
        <v>3</v>
      </c>
      <c r="G184" s="14" t="s">
        <v>3</v>
      </c>
      <c r="H184" s="14" t="s">
        <v>3</v>
      </c>
      <c r="I184" s="14" t="s">
        <v>3</v>
      </c>
      <c r="J184" s="14" t="s">
        <v>3</v>
      </c>
      <c r="K184" s="14" t="s">
        <v>5</v>
      </c>
      <c r="L184" s="14" t="s">
        <v>5</v>
      </c>
      <c r="M184" s="14" t="s">
        <v>5</v>
      </c>
      <c r="N184" s="14" t="s">
        <v>5</v>
      </c>
      <c r="O184" s="14" t="s">
        <v>5</v>
      </c>
      <c r="P184" s="14" t="s">
        <v>5</v>
      </c>
      <c r="Q184" s="14" t="s">
        <v>5</v>
      </c>
    </row>
    <row r="185" spans="2:17" x14ac:dyDescent="0.25">
      <c r="B185" s="74"/>
      <c r="C185" s="446" t="s">
        <v>348</v>
      </c>
      <c r="D185" s="447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</row>
    <row r="186" spans="2:17" x14ac:dyDescent="0.25">
      <c r="C186" s="428" t="s">
        <v>350</v>
      </c>
      <c r="D186" s="429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</row>
    <row r="187" spans="2:17" x14ac:dyDescent="0.25">
      <c r="C187" s="158" t="s">
        <v>703</v>
      </c>
      <c r="D187" s="100" t="s">
        <v>648</v>
      </c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</row>
    <row r="188" spans="2:17" x14ac:dyDescent="0.25">
      <c r="C188" s="158" t="s">
        <v>703</v>
      </c>
      <c r="D188" s="100" t="s">
        <v>649</v>
      </c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</row>
    <row r="189" spans="2:17" x14ac:dyDescent="0.25">
      <c r="C189" s="158" t="s">
        <v>703</v>
      </c>
      <c r="D189" s="100" t="s">
        <v>650</v>
      </c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</row>
    <row r="190" spans="2:17" x14ac:dyDescent="0.25">
      <c r="C190" s="158" t="s">
        <v>703</v>
      </c>
      <c r="D190" s="100" t="s">
        <v>651</v>
      </c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</row>
    <row r="191" spans="2:17" x14ac:dyDescent="0.25">
      <c r="C191" s="158" t="s">
        <v>703</v>
      </c>
      <c r="D191" s="100" t="s">
        <v>652</v>
      </c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</row>
    <row r="192" spans="2:17" x14ac:dyDescent="0.25">
      <c r="C192" s="158" t="s">
        <v>703</v>
      </c>
      <c r="D192" s="100" t="s">
        <v>653</v>
      </c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</row>
    <row r="193" spans="3:17" x14ac:dyDescent="0.25">
      <c r="C193" s="158" t="s">
        <v>703</v>
      </c>
      <c r="D193" s="100" t="s">
        <v>654</v>
      </c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</row>
    <row r="194" spans="3:17" x14ac:dyDescent="0.25">
      <c r="C194" s="158" t="s">
        <v>703</v>
      </c>
      <c r="D194" s="100" t="s">
        <v>655</v>
      </c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</row>
    <row r="195" spans="3:17" x14ac:dyDescent="0.25">
      <c r="C195" s="158" t="s">
        <v>703</v>
      </c>
      <c r="D195" s="20" t="s">
        <v>656</v>
      </c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</row>
    <row r="196" spans="3:17" x14ac:dyDescent="0.25">
      <c r="C196" s="449" t="s">
        <v>225</v>
      </c>
      <c r="D196" s="450"/>
      <c r="E196" s="140">
        <f>SUM(E187:E195)</f>
        <v>0</v>
      </c>
      <c r="F196" s="140">
        <f t="shared" ref="F196" si="81">SUM(F187:F195)</f>
        <v>0</v>
      </c>
      <c r="G196" s="140">
        <f t="shared" ref="G196" si="82">SUM(G187:G195)</f>
        <v>0</v>
      </c>
      <c r="H196" s="140">
        <f t="shared" ref="H196" si="83">SUM(H187:H195)</f>
        <v>0</v>
      </c>
      <c r="I196" s="140">
        <f t="shared" ref="I196" si="84">SUM(I187:I195)</f>
        <v>0</v>
      </c>
      <c r="J196" s="140">
        <f t="shared" ref="J196" si="85">SUM(J187:J195)</f>
        <v>0</v>
      </c>
      <c r="K196" s="140">
        <f t="shared" ref="K196" si="86">SUM(K187:K195)</f>
        <v>0</v>
      </c>
      <c r="L196" s="140">
        <f t="shared" ref="L196" si="87">SUM(L187:L195)</f>
        <v>0</v>
      </c>
      <c r="M196" s="140">
        <f t="shared" ref="M196" si="88">SUM(M187:M195)</f>
        <v>0</v>
      </c>
      <c r="N196" s="140">
        <f t="shared" ref="N196" si="89">SUM(N187:N195)</f>
        <v>0</v>
      </c>
      <c r="O196" s="140">
        <f t="shared" ref="O196" si="90">SUM(O187:O195)</f>
        <v>0</v>
      </c>
      <c r="P196" s="140">
        <f t="shared" ref="P196" si="91">SUM(P187:P195)</f>
        <v>0</v>
      </c>
      <c r="Q196" s="123">
        <f>SUM(E196:P196)</f>
        <v>0</v>
      </c>
    </row>
    <row r="197" spans="3:17" x14ac:dyDescent="0.25">
      <c r="C197" s="428" t="s">
        <v>351</v>
      </c>
      <c r="D197" s="429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</row>
    <row r="198" spans="3:17" x14ac:dyDescent="0.25">
      <c r="C198" s="158" t="s">
        <v>703</v>
      </c>
      <c r="D198" s="100" t="s">
        <v>657</v>
      </c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</row>
    <row r="199" spans="3:17" x14ac:dyDescent="0.25">
      <c r="C199" s="158" t="s">
        <v>703</v>
      </c>
      <c r="D199" s="100" t="s">
        <v>658</v>
      </c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</row>
    <row r="200" spans="3:17" x14ac:dyDescent="0.25">
      <c r="C200" s="158" t="s">
        <v>703</v>
      </c>
      <c r="D200" s="100" t="s">
        <v>659</v>
      </c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</row>
    <row r="201" spans="3:17" x14ac:dyDescent="0.25">
      <c r="C201" s="158" t="s">
        <v>703</v>
      </c>
      <c r="D201" s="100" t="s">
        <v>660</v>
      </c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</row>
    <row r="202" spans="3:17" x14ac:dyDescent="0.25">
      <c r="C202" s="158" t="s">
        <v>703</v>
      </c>
      <c r="D202" s="100" t="s">
        <v>661</v>
      </c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</row>
    <row r="203" spans="3:17" x14ac:dyDescent="0.25">
      <c r="C203" s="158" t="s">
        <v>703</v>
      </c>
      <c r="D203" s="20" t="s">
        <v>662</v>
      </c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</row>
    <row r="204" spans="3:17" x14ac:dyDescent="0.25">
      <c r="C204" s="158" t="s">
        <v>703</v>
      </c>
      <c r="D204" s="20" t="s">
        <v>663</v>
      </c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</row>
    <row r="205" spans="3:17" x14ac:dyDescent="0.25">
      <c r="C205" s="449" t="s">
        <v>225</v>
      </c>
      <c r="D205" s="450"/>
      <c r="E205" s="140">
        <f>SUM(E198:E204)</f>
        <v>0</v>
      </c>
      <c r="F205" s="140">
        <f t="shared" ref="F205" si="92">SUM(F198:F204)</f>
        <v>0</v>
      </c>
      <c r="G205" s="140">
        <f t="shared" ref="G205" si="93">SUM(G198:G204)</f>
        <v>0</v>
      </c>
      <c r="H205" s="140">
        <f t="shared" ref="H205" si="94">SUM(H198:H204)</f>
        <v>0</v>
      </c>
      <c r="I205" s="140">
        <f t="shared" ref="I205" si="95">SUM(I198:I204)</f>
        <v>0</v>
      </c>
      <c r="J205" s="140">
        <f t="shared" ref="J205" si="96">SUM(J198:J204)</f>
        <v>0</v>
      </c>
      <c r="K205" s="140">
        <f t="shared" ref="K205" si="97">SUM(K198:K204)</f>
        <v>0</v>
      </c>
      <c r="L205" s="140">
        <f t="shared" ref="L205" si="98">SUM(L198:L204)</f>
        <v>0</v>
      </c>
      <c r="M205" s="140">
        <f t="shared" ref="M205" si="99">SUM(M198:M204)</f>
        <v>0</v>
      </c>
      <c r="N205" s="140">
        <f t="shared" ref="N205" si="100">SUM(N198:N204)</f>
        <v>0</v>
      </c>
      <c r="O205" s="140">
        <f t="shared" ref="O205" si="101">SUM(O198:O204)</f>
        <v>0</v>
      </c>
      <c r="P205" s="140">
        <f t="shared" ref="P205" si="102">SUM(P198:P204)</f>
        <v>0</v>
      </c>
      <c r="Q205" s="123">
        <f>SUM(E205:P205)</f>
        <v>0</v>
      </c>
    </row>
    <row r="206" spans="3:17" x14ac:dyDescent="0.25">
      <c r="C206" s="449" t="s">
        <v>349</v>
      </c>
      <c r="D206" s="450"/>
      <c r="E206" s="140">
        <f>E205+E196</f>
        <v>0</v>
      </c>
      <c r="F206" s="140">
        <f t="shared" ref="F206" si="103">F205+F196</f>
        <v>0</v>
      </c>
      <c r="G206" s="140">
        <f t="shared" ref="G206" si="104">G205+G196</f>
        <v>0</v>
      </c>
      <c r="H206" s="140">
        <f t="shared" ref="H206" si="105">H205+H196</f>
        <v>0</v>
      </c>
      <c r="I206" s="140">
        <f t="shared" ref="I206" si="106">I205+I196</f>
        <v>0</v>
      </c>
      <c r="J206" s="140">
        <f t="shared" ref="J206" si="107">J205+J196</f>
        <v>0</v>
      </c>
      <c r="K206" s="140">
        <f t="shared" ref="K206" si="108">K205+K196</f>
        <v>0</v>
      </c>
      <c r="L206" s="140">
        <f t="shared" ref="L206" si="109">L205+L196</f>
        <v>0</v>
      </c>
      <c r="M206" s="140">
        <f t="shared" ref="M206" si="110">M205+M196</f>
        <v>0</v>
      </c>
      <c r="N206" s="140">
        <f t="shared" ref="N206" si="111">N205+N196</f>
        <v>0</v>
      </c>
      <c r="O206" s="140">
        <f t="shared" ref="O206" si="112">O205+O196</f>
        <v>0</v>
      </c>
      <c r="P206" s="140">
        <f t="shared" ref="P206" si="113">P205+P196</f>
        <v>0</v>
      </c>
      <c r="Q206" s="123">
        <f>Q196+Q205</f>
        <v>0</v>
      </c>
    </row>
    <row r="207" spans="3:17" x14ac:dyDescent="0.25">
      <c r="C207" s="446" t="s">
        <v>352</v>
      </c>
      <c r="D207" s="447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</row>
    <row r="208" spans="3:17" x14ac:dyDescent="0.25">
      <c r="C208" s="428" t="s">
        <v>350</v>
      </c>
      <c r="D208" s="429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</row>
    <row r="209" spans="3:17" x14ac:dyDescent="0.25">
      <c r="C209" s="158" t="s">
        <v>704</v>
      </c>
      <c r="D209" s="100" t="s">
        <v>664</v>
      </c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</row>
    <row r="210" spans="3:17" x14ac:dyDescent="0.25">
      <c r="C210" s="158" t="s">
        <v>704</v>
      </c>
      <c r="D210" s="100" t="s">
        <v>665</v>
      </c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</row>
    <row r="211" spans="3:17" x14ac:dyDescent="0.25">
      <c r="C211" s="158" t="s">
        <v>704</v>
      </c>
      <c r="D211" s="100" t="s">
        <v>666</v>
      </c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</row>
    <row r="212" spans="3:17" x14ac:dyDescent="0.25">
      <c r="C212" s="158" t="s">
        <v>704</v>
      </c>
      <c r="D212" s="100" t="s">
        <v>667</v>
      </c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</row>
    <row r="213" spans="3:17" x14ac:dyDescent="0.25">
      <c r="C213" s="158" t="s">
        <v>704</v>
      </c>
      <c r="D213" s="100" t="s">
        <v>668</v>
      </c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</row>
    <row r="214" spans="3:17" x14ac:dyDescent="0.25">
      <c r="C214" s="158" t="s">
        <v>704</v>
      </c>
      <c r="D214" s="100" t="s">
        <v>669</v>
      </c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</row>
    <row r="215" spans="3:17" x14ac:dyDescent="0.25">
      <c r="C215" s="158" t="s">
        <v>705</v>
      </c>
      <c r="D215" s="100" t="s">
        <v>670</v>
      </c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</row>
    <row r="216" spans="3:17" x14ac:dyDescent="0.25">
      <c r="C216" s="158" t="s">
        <v>705</v>
      </c>
      <c r="D216" s="100" t="s">
        <v>671</v>
      </c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</row>
    <row r="217" spans="3:17" x14ac:dyDescent="0.25">
      <c r="C217" s="158"/>
      <c r="D217" s="100" t="s">
        <v>672</v>
      </c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</row>
    <row r="218" spans="3:17" x14ac:dyDescent="0.25">
      <c r="C218" s="158"/>
      <c r="D218" s="100" t="s">
        <v>673</v>
      </c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</row>
    <row r="219" spans="3:17" x14ac:dyDescent="0.25">
      <c r="C219" s="158"/>
      <c r="D219" s="100" t="s">
        <v>674</v>
      </c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</row>
    <row r="220" spans="3:17" x14ac:dyDescent="0.25">
      <c r="C220" s="158"/>
      <c r="D220" s="100" t="s">
        <v>675</v>
      </c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</row>
    <row r="221" spans="3:17" x14ac:dyDescent="0.25">
      <c r="C221" s="158"/>
      <c r="D221" s="100" t="s">
        <v>676</v>
      </c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</row>
    <row r="222" spans="3:17" x14ac:dyDescent="0.25">
      <c r="C222" s="158" t="s">
        <v>705</v>
      </c>
      <c r="D222" s="100" t="s">
        <v>677</v>
      </c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</row>
    <row r="223" spans="3:17" x14ac:dyDescent="0.25">
      <c r="C223" s="449" t="s">
        <v>225</v>
      </c>
      <c r="D223" s="450"/>
      <c r="E223" s="140">
        <f>SUM(E209:E222)</f>
        <v>0</v>
      </c>
      <c r="F223" s="140">
        <f t="shared" ref="F223" si="114">SUM(F209:F222)</f>
        <v>0</v>
      </c>
      <c r="G223" s="140">
        <f t="shared" ref="G223" si="115">SUM(G209:G222)</f>
        <v>0</v>
      </c>
      <c r="H223" s="140">
        <f t="shared" ref="H223" si="116">SUM(H209:H222)</f>
        <v>0</v>
      </c>
      <c r="I223" s="140">
        <f t="shared" ref="I223" si="117">SUM(I209:I222)</f>
        <v>0</v>
      </c>
      <c r="J223" s="140">
        <f t="shared" ref="J223" si="118">SUM(J209:J222)</f>
        <v>0</v>
      </c>
      <c r="K223" s="140">
        <f t="shared" ref="K223" si="119">SUM(K209:K222)</f>
        <v>0</v>
      </c>
      <c r="L223" s="140">
        <f t="shared" ref="L223" si="120">SUM(L209:L222)</f>
        <v>0</v>
      </c>
      <c r="M223" s="140">
        <f t="shared" ref="M223" si="121">SUM(M209:M222)</f>
        <v>0</v>
      </c>
      <c r="N223" s="140">
        <f t="shared" ref="N223" si="122">SUM(N209:N222)</f>
        <v>0</v>
      </c>
      <c r="O223" s="140">
        <f t="shared" ref="O223" si="123">SUM(O209:O222)</f>
        <v>0</v>
      </c>
      <c r="P223" s="140">
        <f t="shared" ref="P223" si="124">SUM(P209:P222)</f>
        <v>0</v>
      </c>
      <c r="Q223" s="123">
        <f>SUM(E223:P223)</f>
        <v>0</v>
      </c>
    </row>
    <row r="224" spans="3:17" x14ac:dyDescent="0.25">
      <c r="C224" s="428" t="s">
        <v>354</v>
      </c>
      <c r="D224" s="429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</row>
    <row r="225" spans="3:17" x14ac:dyDescent="0.25">
      <c r="C225" s="158" t="s">
        <v>706</v>
      </c>
      <c r="D225" s="100" t="s">
        <v>678</v>
      </c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</row>
    <row r="226" spans="3:17" x14ac:dyDescent="0.25">
      <c r="C226" s="158" t="s">
        <v>706</v>
      </c>
      <c r="D226" s="100" t="s">
        <v>679</v>
      </c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</row>
    <row r="227" spans="3:17" x14ac:dyDescent="0.25">
      <c r="C227" s="158" t="s">
        <v>706</v>
      </c>
      <c r="D227" s="100" t="s">
        <v>680</v>
      </c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</row>
    <row r="228" spans="3:17" x14ac:dyDescent="0.25">
      <c r="C228" s="158" t="s">
        <v>706</v>
      </c>
      <c r="D228" s="20" t="s">
        <v>681</v>
      </c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</row>
    <row r="229" spans="3:17" x14ac:dyDescent="0.25">
      <c r="C229" s="158" t="s">
        <v>706</v>
      </c>
      <c r="D229" s="20" t="s">
        <v>682</v>
      </c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</row>
    <row r="230" spans="3:17" x14ac:dyDescent="0.25">
      <c r="C230" s="449" t="s">
        <v>225</v>
      </c>
      <c r="D230" s="450"/>
      <c r="E230" s="140">
        <f>SUM(E225:E229)</f>
        <v>0</v>
      </c>
      <c r="F230" s="140">
        <f t="shared" ref="F230" si="125">SUM(F225:F229)</f>
        <v>0</v>
      </c>
      <c r="G230" s="140">
        <f t="shared" ref="G230" si="126">SUM(G225:G229)</f>
        <v>0</v>
      </c>
      <c r="H230" s="140">
        <f t="shared" ref="H230" si="127">SUM(H225:H229)</f>
        <v>0</v>
      </c>
      <c r="I230" s="140">
        <f t="shared" ref="I230" si="128">SUM(I225:I229)</f>
        <v>0</v>
      </c>
      <c r="J230" s="140">
        <f t="shared" ref="J230" si="129">SUM(J225:J229)</f>
        <v>0</v>
      </c>
      <c r="K230" s="140">
        <f t="shared" ref="K230" si="130">SUM(K225:K229)</f>
        <v>0</v>
      </c>
      <c r="L230" s="140">
        <f t="shared" ref="L230" si="131">SUM(L225:L229)</f>
        <v>0</v>
      </c>
      <c r="M230" s="140">
        <f t="shared" ref="M230" si="132">SUM(M225:M229)</f>
        <v>0</v>
      </c>
      <c r="N230" s="140">
        <f t="shared" ref="N230" si="133">SUM(N225:N229)</f>
        <v>0</v>
      </c>
      <c r="O230" s="140">
        <f t="shared" ref="O230" si="134">SUM(O225:O229)</f>
        <v>0</v>
      </c>
      <c r="P230" s="140">
        <f t="shared" ref="P230" si="135">SUM(P225:P229)</f>
        <v>0</v>
      </c>
      <c r="Q230" s="123">
        <f>SUM(E230:P230)</f>
        <v>0</v>
      </c>
    </row>
    <row r="231" spans="3:17" x14ac:dyDescent="0.25">
      <c r="C231" s="449" t="s">
        <v>353</v>
      </c>
      <c r="D231" s="450"/>
      <c r="E231" s="140">
        <f>E230+E223</f>
        <v>0</v>
      </c>
      <c r="F231" s="140">
        <f t="shared" ref="F231" si="136">F230+F223</f>
        <v>0</v>
      </c>
      <c r="G231" s="140">
        <f t="shared" ref="G231" si="137">G230+G223</f>
        <v>0</v>
      </c>
      <c r="H231" s="140">
        <f t="shared" ref="H231" si="138">H230+H223</f>
        <v>0</v>
      </c>
      <c r="I231" s="140">
        <f t="shared" ref="I231" si="139">I230+I223</f>
        <v>0</v>
      </c>
      <c r="J231" s="140">
        <f t="shared" ref="J231" si="140">J230+J223</f>
        <v>0</v>
      </c>
      <c r="K231" s="140">
        <f t="shared" ref="K231" si="141">K230+K223</f>
        <v>0</v>
      </c>
      <c r="L231" s="140">
        <f t="shared" ref="L231" si="142">L230+L223</f>
        <v>0</v>
      </c>
      <c r="M231" s="140">
        <f t="shared" ref="M231" si="143">M230+M223</f>
        <v>0</v>
      </c>
      <c r="N231" s="140">
        <f t="shared" ref="N231" si="144">N230+N223</f>
        <v>0</v>
      </c>
      <c r="O231" s="140">
        <f t="shared" ref="O231" si="145">O230+O223</f>
        <v>0</v>
      </c>
      <c r="P231" s="140">
        <f t="shared" ref="P231" si="146">P230+P223</f>
        <v>0</v>
      </c>
      <c r="Q231" s="123">
        <f>Q223+Q230</f>
        <v>0</v>
      </c>
    </row>
    <row r="232" spans="3:17" x14ac:dyDescent="0.25">
      <c r="C232" s="446" t="s">
        <v>358</v>
      </c>
      <c r="D232" s="447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</row>
    <row r="233" spans="3:17" x14ac:dyDescent="0.25">
      <c r="C233" s="18"/>
      <c r="D233" s="18" t="s">
        <v>683</v>
      </c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</row>
    <row r="234" spans="3:17" x14ac:dyDescent="0.25">
      <c r="C234" s="18"/>
      <c r="D234" s="18" t="s">
        <v>684</v>
      </c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</row>
    <row r="235" spans="3:17" x14ac:dyDescent="0.25">
      <c r="C235" s="449" t="s">
        <v>355</v>
      </c>
      <c r="D235" s="450"/>
      <c r="E235" s="140">
        <f>SUM(E233:E234)</f>
        <v>0</v>
      </c>
      <c r="F235" s="140">
        <f t="shared" ref="F235" si="147">SUM(F233:F234)</f>
        <v>0</v>
      </c>
      <c r="G235" s="140">
        <f t="shared" ref="G235" si="148">SUM(G233:G234)</f>
        <v>0</v>
      </c>
      <c r="H235" s="140">
        <f t="shared" ref="H235" si="149">SUM(H233:H234)</f>
        <v>0</v>
      </c>
      <c r="I235" s="140">
        <f t="shared" ref="I235" si="150">SUM(I233:I234)</f>
        <v>0</v>
      </c>
      <c r="J235" s="140">
        <f t="shared" ref="J235" si="151">SUM(J233:J234)</f>
        <v>0</v>
      </c>
      <c r="K235" s="140">
        <f t="shared" ref="K235" si="152">SUM(K233:K234)</f>
        <v>0</v>
      </c>
      <c r="L235" s="140">
        <f t="shared" ref="L235" si="153">SUM(L233:L234)</f>
        <v>0</v>
      </c>
      <c r="M235" s="140">
        <f t="shared" ref="M235" si="154">SUM(M233:M234)</f>
        <v>0</v>
      </c>
      <c r="N235" s="140">
        <f t="shared" ref="N235" si="155">SUM(N233:N234)</f>
        <v>0</v>
      </c>
      <c r="O235" s="140">
        <f t="shared" ref="O235" si="156">SUM(O233:O234)</f>
        <v>0</v>
      </c>
      <c r="P235" s="140">
        <f t="shared" ref="P235" si="157">SUM(P233:P234)</f>
        <v>0</v>
      </c>
      <c r="Q235" s="123">
        <f>SUM(E235:P235)</f>
        <v>0</v>
      </c>
    </row>
    <row r="236" spans="3:17" x14ac:dyDescent="0.25">
      <c r="C236" s="446" t="s">
        <v>357</v>
      </c>
      <c r="D236" s="447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</row>
    <row r="237" spans="3:17" x14ac:dyDescent="0.25">
      <c r="C237" s="95"/>
      <c r="D237" s="100" t="s">
        <v>685</v>
      </c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</row>
    <row r="238" spans="3:17" x14ac:dyDescent="0.25">
      <c r="C238" s="95"/>
      <c r="D238" s="100" t="s">
        <v>686</v>
      </c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</row>
    <row r="239" spans="3:17" x14ac:dyDescent="0.25">
      <c r="C239" s="18"/>
      <c r="D239" s="100" t="s">
        <v>687</v>
      </c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</row>
    <row r="240" spans="3:17" x14ac:dyDescent="0.25">
      <c r="C240" s="18"/>
      <c r="D240" s="18" t="s">
        <v>688</v>
      </c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</row>
    <row r="241" spans="3:17" x14ac:dyDescent="0.25">
      <c r="C241" s="449" t="s">
        <v>356</v>
      </c>
      <c r="D241" s="450"/>
      <c r="E241" s="140">
        <f>SUM(E237:E240)</f>
        <v>0</v>
      </c>
      <c r="F241" s="140">
        <f t="shared" ref="F241" si="158">SUM(F237:F240)</f>
        <v>0</v>
      </c>
      <c r="G241" s="140">
        <f t="shared" ref="G241" si="159">SUM(G237:G240)</f>
        <v>0</v>
      </c>
      <c r="H241" s="140">
        <f t="shared" ref="H241" si="160">SUM(H237:H240)</f>
        <v>0</v>
      </c>
      <c r="I241" s="140">
        <f t="shared" ref="I241" si="161">SUM(I237:I240)</f>
        <v>0</v>
      </c>
      <c r="J241" s="140">
        <f t="shared" ref="J241" si="162">SUM(J237:J240)</f>
        <v>0</v>
      </c>
      <c r="K241" s="140">
        <f t="shared" ref="K241" si="163">SUM(K237:K240)</f>
        <v>0</v>
      </c>
      <c r="L241" s="140">
        <f t="shared" ref="L241" si="164">SUM(L237:L240)</f>
        <v>0</v>
      </c>
      <c r="M241" s="140">
        <f t="shared" ref="M241" si="165">SUM(M237:M240)</f>
        <v>0</v>
      </c>
      <c r="N241" s="140">
        <f t="shared" ref="N241" si="166">SUM(N237:N240)</f>
        <v>0</v>
      </c>
      <c r="O241" s="140">
        <f t="shared" ref="O241" si="167">SUM(O237:O240)</f>
        <v>0</v>
      </c>
      <c r="P241" s="140">
        <f t="shared" ref="P241" si="168">SUM(P237:P240)</f>
        <v>0</v>
      </c>
      <c r="Q241" s="123">
        <f>SUM(E241:P241)</f>
        <v>0</v>
      </c>
    </row>
    <row r="242" spans="3:17" x14ac:dyDescent="0.25">
      <c r="C242" s="446" t="s">
        <v>361</v>
      </c>
      <c r="D242" s="447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</row>
    <row r="243" spans="3:17" x14ac:dyDescent="0.25">
      <c r="C243" s="95"/>
      <c r="D243" s="100" t="s">
        <v>690</v>
      </c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</row>
    <row r="244" spans="3:17" x14ac:dyDescent="0.25">
      <c r="C244" s="95"/>
      <c r="D244" s="100" t="s">
        <v>691</v>
      </c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</row>
    <row r="245" spans="3:17" x14ac:dyDescent="0.25">
      <c r="C245" s="95"/>
      <c r="D245" s="100" t="s">
        <v>692</v>
      </c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</row>
    <row r="246" spans="3:17" x14ac:dyDescent="0.25">
      <c r="C246" s="95"/>
      <c r="D246" s="100" t="s">
        <v>693</v>
      </c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</row>
    <row r="247" spans="3:17" x14ac:dyDescent="0.25">
      <c r="C247" s="95"/>
      <c r="D247" s="100" t="s">
        <v>694</v>
      </c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</row>
    <row r="248" spans="3:17" x14ac:dyDescent="0.25">
      <c r="C248" s="95"/>
      <c r="D248" s="100" t="s">
        <v>663</v>
      </c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</row>
    <row r="249" spans="3:17" x14ac:dyDescent="0.25">
      <c r="C249" s="158" t="s">
        <v>707</v>
      </c>
      <c r="D249" s="100" t="s">
        <v>695</v>
      </c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</row>
    <row r="250" spans="3:17" x14ac:dyDescent="0.25">
      <c r="C250" s="158" t="s">
        <v>707</v>
      </c>
      <c r="D250" s="100" t="s">
        <v>696</v>
      </c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</row>
    <row r="251" spans="3:17" x14ac:dyDescent="0.25">
      <c r="C251" s="158" t="s">
        <v>707</v>
      </c>
      <c r="D251" s="100" t="s">
        <v>697</v>
      </c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</row>
    <row r="252" spans="3:17" x14ac:dyDescent="0.25">
      <c r="C252" s="158" t="s">
        <v>707</v>
      </c>
      <c r="D252" s="100" t="s">
        <v>698</v>
      </c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</row>
    <row r="253" spans="3:17" x14ac:dyDescent="0.25">
      <c r="C253" s="158" t="s">
        <v>707</v>
      </c>
      <c r="D253" s="100" t="s">
        <v>699</v>
      </c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</row>
    <row r="254" spans="3:17" x14ac:dyDescent="0.25">
      <c r="C254" s="158" t="s">
        <v>707</v>
      </c>
      <c r="D254" s="100" t="s">
        <v>700</v>
      </c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</row>
    <row r="255" spans="3:17" x14ac:dyDescent="0.25">
      <c r="C255" s="158" t="s">
        <v>707</v>
      </c>
      <c r="D255" s="18" t="s">
        <v>701</v>
      </c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</row>
    <row r="256" spans="3:17" x14ac:dyDescent="0.25">
      <c r="C256" s="158" t="s">
        <v>707</v>
      </c>
      <c r="D256" s="18" t="s">
        <v>702</v>
      </c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</row>
    <row r="257" spans="3:17" x14ac:dyDescent="0.25">
      <c r="C257" s="449" t="s">
        <v>359</v>
      </c>
      <c r="D257" s="450"/>
      <c r="E257" s="140">
        <f>SUM(E243:E256)</f>
        <v>0</v>
      </c>
      <c r="F257" s="140">
        <f t="shared" ref="F257" si="169">SUM(F243:F256)</f>
        <v>0</v>
      </c>
      <c r="G257" s="140">
        <f t="shared" ref="G257" si="170">SUM(G243:G256)</f>
        <v>0</v>
      </c>
      <c r="H257" s="140">
        <f t="shared" ref="H257" si="171">SUM(H243:H256)</f>
        <v>0</v>
      </c>
      <c r="I257" s="140">
        <f t="shared" ref="I257" si="172">SUM(I243:I256)</f>
        <v>0</v>
      </c>
      <c r="J257" s="140">
        <f t="shared" ref="J257" si="173">SUM(J243:J256)</f>
        <v>0</v>
      </c>
      <c r="K257" s="140">
        <f t="shared" ref="K257" si="174">SUM(K243:K256)</f>
        <v>0</v>
      </c>
      <c r="L257" s="140">
        <f t="shared" ref="L257" si="175">SUM(L243:L256)</f>
        <v>0</v>
      </c>
      <c r="M257" s="140">
        <f t="shared" ref="M257" si="176">SUM(M243:M256)</f>
        <v>0</v>
      </c>
      <c r="N257" s="140">
        <f t="shared" ref="N257" si="177">SUM(N243:N256)</f>
        <v>0</v>
      </c>
      <c r="O257" s="140">
        <f t="shared" ref="O257" si="178">SUM(O243:O256)</f>
        <v>0</v>
      </c>
      <c r="P257" s="140">
        <f t="shared" ref="P257" si="179">SUM(P243:P256)</f>
        <v>0</v>
      </c>
      <c r="Q257" s="123">
        <f>SUM(E257:P257)</f>
        <v>0</v>
      </c>
    </row>
    <row r="258" spans="3:17" x14ac:dyDescent="0.25">
      <c r="C258" s="446" t="s">
        <v>360</v>
      </c>
      <c r="D258" s="447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</row>
    <row r="259" spans="3:17" x14ac:dyDescent="0.25">
      <c r="C259" s="18"/>
      <c r="D259" s="159" t="s">
        <v>689</v>
      </c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</row>
    <row r="260" spans="3:17" x14ac:dyDescent="0.25"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</row>
    <row r="261" spans="3:17" x14ac:dyDescent="0.25">
      <c r="C261" s="449" t="s">
        <v>362</v>
      </c>
      <c r="D261" s="450"/>
      <c r="E261" s="140">
        <f>SUM(E259:E260)</f>
        <v>0</v>
      </c>
      <c r="F261" s="140">
        <f t="shared" ref="F261" si="180">SUM(F259:F260)</f>
        <v>0</v>
      </c>
      <c r="G261" s="140">
        <f t="shared" ref="G261" si="181">SUM(G259:G260)</f>
        <v>0</v>
      </c>
      <c r="H261" s="140">
        <f t="shared" ref="H261" si="182">SUM(H259:H260)</f>
        <v>0</v>
      </c>
      <c r="I261" s="140">
        <f t="shared" ref="I261" si="183">SUM(I259:I260)</f>
        <v>0</v>
      </c>
      <c r="J261" s="140">
        <f t="shared" ref="J261" si="184">SUM(J259:J260)</f>
        <v>0</v>
      </c>
      <c r="K261" s="140">
        <f t="shared" ref="K261" si="185">SUM(K259:K260)</f>
        <v>0</v>
      </c>
      <c r="L261" s="140">
        <f t="shared" ref="L261" si="186">SUM(L259:L260)</f>
        <v>0</v>
      </c>
      <c r="M261" s="140">
        <f t="shared" ref="M261" si="187">SUM(M259:M260)</f>
        <v>0</v>
      </c>
      <c r="N261" s="140">
        <f t="shared" ref="N261" si="188">SUM(N259:N260)</f>
        <v>0</v>
      </c>
      <c r="O261" s="140">
        <f t="shared" ref="O261" si="189">SUM(O259:O260)</f>
        <v>0</v>
      </c>
      <c r="P261" s="140">
        <f t="shared" ref="P261" si="190">SUM(P259:P260)</f>
        <v>0</v>
      </c>
      <c r="Q261" s="123">
        <f>SUM(E261:P261)</f>
        <v>0</v>
      </c>
    </row>
    <row r="262" spans="3:17" x14ac:dyDescent="0.25">
      <c r="C262" s="446" t="s">
        <v>363</v>
      </c>
      <c r="D262" s="447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</row>
    <row r="263" spans="3:17" x14ac:dyDescent="0.25">
      <c r="C263" s="18" t="s">
        <v>365</v>
      </c>
      <c r="D263" s="18" t="s">
        <v>366</v>
      </c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</row>
    <row r="264" spans="3:17" x14ac:dyDescent="0.25">
      <c r="C264" s="18" t="s">
        <v>365</v>
      </c>
      <c r="D264" s="18" t="s">
        <v>367</v>
      </c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</row>
    <row r="265" spans="3:17" x14ac:dyDescent="0.25">
      <c r="C265" s="449" t="s">
        <v>364</v>
      </c>
      <c r="D265" s="450"/>
      <c r="E265" s="140">
        <f>E263-E264</f>
        <v>0</v>
      </c>
      <c r="F265" s="140">
        <f t="shared" ref="F265" si="191">F263-F264</f>
        <v>0</v>
      </c>
      <c r="G265" s="140">
        <f t="shared" ref="G265" si="192">G263-G264</f>
        <v>0</v>
      </c>
      <c r="H265" s="140">
        <f t="shared" ref="H265" si="193">H263-H264</f>
        <v>0</v>
      </c>
      <c r="I265" s="140">
        <f t="shared" ref="I265" si="194">I263-I264</f>
        <v>0</v>
      </c>
      <c r="J265" s="140">
        <f t="shared" ref="J265" si="195">J263-J264</f>
        <v>0</v>
      </c>
      <c r="K265" s="140">
        <f t="shared" ref="K265" si="196">K263-K264</f>
        <v>0</v>
      </c>
      <c r="L265" s="140">
        <f t="shared" ref="L265" si="197">L263-L264</f>
        <v>0</v>
      </c>
      <c r="M265" s="140">
        <f t="shared" ref="M265" si="198">M263-M264</f>
        <v>0</v>
      </c>
      <c r="N265" s="140">
        <f t="shared" ref="N265" si="199">N263-N264</f>
        <v>0</v>
      </c>
      <c r="O265" s="140">
        <f t="shared" ref="O265" si="200">O263-O264</f>
        <v>0</v>
      </c>
      <c r="P265" s="140">
        <f t="shared" ref="P265" si="201">P263-P264</f>
        <v>0</v>
      </c>
      <c r="Q265" s="123">
        <f>Q263-Q264</f>
        <v>0</v>
      </c>
    </row>
    <row r="266" spans="3:17" x14ac:dyDescent="0.25">
      <c r="C266" s="449" t="s">
        <v>261</v>
      </c>
      <c r="D266" s="450"/>
      <c r="E266" s="140">
        <f>E265+E261+E257+E241+E235+E231+E206</f>
        <v>0</v>
      </c>
      <c r="F266" s="140">
        <f t="shared" ref="F266" si="202">F265+F261+F257+F241+F235+F231+F206</f>
        <v>0</v>
      </c>
      <c r="G266" s="140">
        <f t="shared" ref="G266" si="203">G265+G261+G257+G241+G235+G231+G206</f>
        <v>0</v>
      </c>
      <c r="H266" s="140">
        <f t="shared" ref="H266" si="204">H265+H261+H257+H241+H235+H231+H206</f>
        <v>0</v>
      </c>
      <c r="I266" s="140">
        <f t="shared" ref="I266" si="205">I265+I261+I257+I241+I235+I231+I206</f>
        <v>0</v>
      </c>
      <c r="J266" s="140">
        <f t="shared" ref="J266" si="206">J265+J261+J257+J241+J235+J231+J206</f>
        <v>0</v>
      </c>
      <c r="K266" s="140">
        <f t="shared" ref="K266" si="207">K265+K261+K257+K241+K235+K231+K206</f>
        <v>0</v>
      </c>
      <c r="L266" s="140">
        <f t="shared" ref="L266" si="208">L265+L261+L257+L241+L235+L231+L206</f>
        <v>0</v>
      </c>
      <c r="M266" s="140">
        <f t="shared" ref="M266" si="209">M265+M261+M257+M241+M235+M231+M206</f>
        <v>0</v>
      </c>
      <c r="N266" s="140">
        <f t="shared" ref="N266" si="210">N265+N261+N257+N241+N235+N231+N206</f>
        <v>0</v>
      </c>
      <c r="O266" s="140">
        <f t="shared" ref="O266" si="211">O265+O261+O257+O241+O235+O231+O206</f>
        <v>0</v>
      </c>
      <c r="P266" s="140">
        <f t="shared" ref="P266" si="212">P265+P261+P257+P241+P235+P231+P206</f>
        <v>0</v>
      </c>
      <c r="Q266" s="123">
        <f>Q206+Q231+Q235+Q241+Q257+Q261+Q265</f>
        <v>0</v>
      </c>
    </row>
    <row r="267" spans="3:17" x14ac:dyDescent="0.25">
      <c r="D267" s="24"/>
      <c r="E267" s="24"/>
    </row>
    <row r="268" spans="3:17" x14ac:dyDescent="0.25">
      <c r="D268" s="26"/>
      <c r="E268" s="26"/>
    </row>
    <row r="269" spans="3:17" x14ac:dyDescent="0.25">
      <c r="E269" s="26"/>
    </row>
    <row r="270" spans="3:17" x14ac:dyDescent="0.25">
      <c r="E270" s="26"/>
    </row>
  </sheetData>
  <mergeCells count="78">
    <mergeCell ref="C266:D266"/>
    <mergeCell ref="C231:D231"/>
    <mergeCell ref="C232:D232"/>
    <mergeCell ref="C235:D235"/>
    <mergeCell ref="C236:D236"/>
    <mergeCell ref="C241:D241"/>
    <mergeCell ref="C242:D242"/>
    <mergeCell ref="C257:D257"/>
    <mergeCell ref="C258:D258"/>
    <mergeCell ref="C261:D261"/>
    <mergeCell ref="C262:D262"/>
    <mergeCell ref="C265:D265"/>
    <mergeCell ref="C230:D230"/>
    <mergeCell ref="E182:Q182"/>
    <mergeCell ref="C185:D185"/>
    <mergeCell ref="C186:D186"/>
    <mergeCell ref="C196:D196"/>
    <mergeCell ref="C197:D197"/>
    <mergeCell ref="C205:D205"/>
    <mergeCell ref="C206:D206"/>
    <mergeCell ref="C207:D207"/>
    <mergeCell ref="C208:D208"/>
    <mergeCell ref="C223:D223"/>
    <mergeCell ref="C224:D224"/>
    <mergeCell ref="C173:D173"/>
    <mergeCell ref="C174:D174"/>
    <mergeCell ref="C177:D177"/>
    <mergeCell ref="C178:D178"/>
    <mergeCell ref="C182:C184"/>
    <mergeCell ref="D182:D184"/>
    <mergeCell ref="C170:D170"/>
    <mergeCell ref="C120:D120"/>
    <mergeCell ref="C135:D135"/>
    <mergeCell ref="C136:D136"/>
    <mergeCell ref="C142:D142"/>
    <mergeCell ref="C143:D143"/>
    <mergeCell ref="C144:D144"/>
    <mergeCell ref="C147:D147"/>
    <mergeCell ref="C148:D148"/>
    <mergeCell ref="C153:D153"/>
    <mergeCell ref="C154:D154"/>
    <mergeCell ref="C169:D169"/>
    <mergeCell ref="C119:D119"/>
    <mergeCell ref="C89:D89"/>
    <mergeCell ref="C90:D90"/>
    <mergeCell ref="C94:C96"/>
    <mergeCell ref="D94:D96"/>
    <mergeCell ref="C98:D98"/>
    <mergeCell ref="C108:D108"/>
    <mergeCell ref="C109:D109"/>
    <mergeCell ref="C117:D117"/>
    <mergeCell ref="C118:D118"/>
    <mergeCell ref="E94:Q94"/>
    <mergeCell ref="C97:D97"/>
    <mergeCell ref="C65:D65"/>
    <mergeCell ref="C66:D66"/>
    <mergeCell ref="C81:D81"/>
    <mergeCell ref="C82:D82"/>
    <mergeCell ref="C85:D85"/>
    <mergeCell ref="C86:D86"/>
    <mergeCell ref="C60:D60"/>
    <mergeCell ref="C21:D21"/>
    <mergeCell ref="C29:D29"/>
    <mergeCell ref="C30:D30"/>
    <mergeCell ref="C31:D31"/>
    <mergeCell ref="C32:D32"/>
    <mergeCell ref="C47:D47"/>
    <mergeCell ref="C48:D48"/>
    <mergeCell ref="C54:D54"/>
    <mergeCell ref="C55:D55"/>
    <mergeCell ref="C56:D56"/>
    <mergeCell ref="C59:D59"/>
    <mergeCell ref="C20:D20"/>
    <mergeCell ref="C6:C8"/>
    <mergeCell ref="D6:D8"/>
    <mergeCell ref="E6:Q6"/>
    <mergeCell ref="C9:D9"/>
    <mergeCell ref="C10:D10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269"/>
  <sheetViews>
    <sheetView showGridLines="0" topLeftCell="A13" zoomScale="70" zoomScaleNormal="70" workbookViewId="0">
      <selection activeCell="E11" sqref="E11"/>
    </sheetView>
  </sheetViews>
  <sheetFormatPr defaultColWidth="9.109375" defaultRowHeight="13.8" x14ac:dyDescent="0.25"/>
  <cols>
    <col min="1" max="1" width="3.109375" style="4" customWidth="1"/>
    <col min="2" max="2" width="8.33203125" style="4" customWidth="1"/>
    <col min="3" max="3" width="22.33203125" style="4" customWidth="1"/>
    <col min="4" max="4" width="24.88671875" style="4" customWidth="1"/>
    <col min="5" max="5" width="13.6640625" style="4" bestFit="1" customWidth="1"/>
    <col min="6" max="6" width="12.5546875" style="4" bestFit="1" customWidth="1"/>
    <col min="7" max="7" width="13.44140625" style="4" bestFit="1" customWidth="1"/>
    <col min="8" max="8" width="13.6640625" style="4" bestFit="1" customWidth="1"/>
    <col min="9" max="9" width="12.5546875" style="4" bestFit="1" customWidth="1"/>
    <col min="10" max="10" width="14.6640625" style="4" customWidth="1"/>
    <col min="11" max="11" width="12.5546875" style="4" customWidth="1"/>
    <col min="12" max="12" width="11.88671875" style="4" bestFit="1" customWidth="1"/>
    <col min="13" max="13" width="13.88671875" style="4" bestFit="1" customWidth="1"/>
    <col min="14" max="16" width="11.88671875" style="4" bestFit="1" customWidth="1"/>
    <col min="17" max="17" width="11.44140625" style="4" bestFit="1" customWidth="1"/>
    <col min="18" max="18" width="12.44140625" style="4" customWidth="1"/>
    <col min="19" max="19" width="12.6640625" style="4" customWidth="1"/>
    <col min="20" max="16384" width="9.109375" style="4"/>
  </cols>
  <sheetData>
    <row r="2" spans="2:17" x14ac:dyDescent="0.25">
      <c r="J2" s="25" t="s">
        <v>240</v>
      </c>
    </row>
    <row r="3" spans="2:17" x14ac:dyDescent="0.25">
      <c r="J3" s="27" t="s">
        <v>416</v>
      </c>
    </row>
    <row r="4" spans="2:17" x14ac:dyDescent="0.25">
      <c r="C4" s="24" t="s">
        <v>386</v>
      </c>
      <c r="J4" s="27"/>
    </row>
    <row r="5" spans="2:17" x14ac:dyDescent="0.25">
      <c r="C5" s="15"/>
      <c r="Q5" s="27" t="s">
        <v>4</v>
      </c>
    </row>
    <row r="6" spans="2:17" ht="15" customHeight="1" x14ac:dyDescent="0.25">
      <c r="C6" s="431" t="s">
        <v>343</v>
      </c>
      <c r="D6" s="431" t="s">
        <v>344</v>
      </c>
      <c r="E6" s="421" t="s">
        <v>322</v>
      </c>
      <c r="F6" s="421"/>
      <c r="G6" s="421"/>
      <c r="H6" s="421"/>
      <c r="I6" s="421"/>
      <c r="J6" s="421"/>
      <c r="K6" s="421"/>
      <c r="L6" s="421"/>
      <c r="M6" s="421"/>
      <c r="N6" s="421"/>
      <c r="O6" s="421"/>
      <c r="P6" s="421"/>
      <c r="Q6" s="421"/>
    </row>
    <row r="7" spans="2:17" x14ac:dyDescent="0.25">
      <c r="C7" s="433"/>
      <c r="D7" s="433"/>
      <c r="E7" s="14" t="s">
        <v>110</v>
      </c>
      <c r="F7" s="14" t="s">
        <v>111</v>
      </c>
      <c r="G7" s="14" t="s">
        <v>112</v>
      </c>
      <c r="H7" s="14" t="s">
        <v>113</v>
      </c>
      <c r="I7" s="14" t="s">
        <v>114</v>
      </c>
      <c r="J7" s="14" t="s">
        <v>115</v>
      </c>
      <c r="K7" s="14" t="s">
        <v>116</v>
      </c>
      <c r="L7" s="14" t="s">
        <v>117</v>
      </c>
      <c r="M7" s="14" t="s">
        <v>118</v>
      </c>
      <c r="N7" s="14" t="s">
        <v>119</v>
      </c>
      <c r="O7" s="14" t="s">
        <v>120</v>
      </c>
      <c r="P7" s="14" t="s">
        <v>121</v>
      </c>
      <c r="Q7" s="14" t="s">
        <v>108</v>
      </c>
    </row>
    <row r="8" spans="2:17" ht="14.25" customHeight="1" x14ac:dyDescent="0.25">
      <c r="C8" s="435"/>
      <c r="D8" s="435"/>
      <c r="E8" s="82"/>
      <c r="F8" s="82"/>
      <c r="G8" s="82"/>
      <c r="H8" s="82"/>
      <c r="I8" s="82"/>
      <c r="J8" s="82"/>
      <c r="K8" s="82"/>
      <c r="L8" s="82"/>
      <c r="M8" s="82"/>
      <c r="N8" s="82"/>
      <c r="O8" s="82"/>
      <c r="P8" s="82"/>
      <c r="Q8" s="82"/>
    </row>
    <row r="9" spans="2:17" x14ac:dyDescent="0.25">
      <c r="B9" s="74"/>
      <c r="C9" s="446" t="s">
        <v>348</v>
      </c>
      <c r="D9" s="447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2:17" x14ac:dyDescent="0.25">
      <c r="C10" s="428" t="s">
        <v>350</v>
      </c>
      <c r="D10" s="429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2:17" x14ac:dyDescent="0.25">
      <c r="C11" s="158" t="s">
        <v>703</v>
      </c>
      <c r="D11" s="100" t="s">
        <v>648</v>
      </c>
      <c r="E11" s="82">
        <f>E99+E187</f>
        <v>0</v>
      </c>
      <c r="F11" s="82">
        <f t="shared" ref="F11:Q11" si="0">F99+F187</f>
        <v>0</v>
      </c>
      <c r="G11" s="82">
        <f t="shared" si="0"/>
        <v>0</v>
      </c>
      <c r="H11" s="82">
        <f t="shared" si="0"/>
        <v>0</v>
      </c>
      <c r="I11" s="82">
        <f t="shared" si="0"/>
        <v>0</v>
      </c>
      <c r="J11" s="82">
        <f t="shared" si="0"/>
        <v>0</v>
      </c>
      <c r="K11" s="82">
        <f t="shared" si="0"/>
        <v>0</v>
      </c>
      <c r="L11" s="82">
        <f t="shared" si="0"/>
        <v>0</v>
      </c>
      <c r="M11" s="82">
        <f t="shared" si="0"/>
        <v>0</v>
      </c>
      <c r="N11" s="82">
        <f t="shared" si="0"/>
        <v>0</v>
      </c>
      <c r="O11" s="82">
        <f t="shared" si="0"/>
        <v>0</v>
      </c>
      <c r="P11" s="82">
        <f t="shared" si="0"/>
        <v>0</v>
      </c>
      <c r="Q11" s="82">
        <f t="shared" si="0"/>
        <v>0</v>
      </c>
    </row>
    <row r="12" spans="2:17" x14ac:dyDescent="0.25">
      <c r="C12" s="158" t="s">
        <v>703</v>
      </c>
      <c r="D12" s="100" t="s">
        <v>649</v>
      </c>
      <c r="E12" s="82">
        <f t="shared" ref="E12:Q19" si="1">E100+E188</f>
        <v>0</v>
      </c>
      <c r="F12" s="82">
        <f t="shared" si="1"/>
        <v>0</v>
      </c>
      <c r="G12" s="82">
        <f t="shared" si="1"/>
        <v>0</v>
      </c>
      <c r="H12" s="82">
        <f t="shared" si="1"/>
        <v>0</v>
      </c>
      <c r="I12" s="82">
        <f t="shared" si="1"/>
        <v>0</v>
      </c>
      <c r="J12" s="82">
        <f t="shared" si="1"/>
        <v>0</v>
      </c>
      <c r="K12" s="82">
        <f t="shared" si="1"/>
        <v>0</v>
      </c>
      <c r="L12" s="82">
        <f t="shared" si="1"/>
        <v>0</v>
      </c>
      <c r="M12" s="82">
        <f t="shared" si="1"/>
        <v>0</v>
      </c>
      <c r="N12" s="82">
        <f t="shared" si="1"/>
        <v>0</v>
      </c>
      <c r="O12" s="82">
        <f t="shared" si="1"/>
        <v>0</v>
      </c>
      <c r="P12" s="82">
        <f t="shared" si="1"/>
        <v>0</v>
      </c>
      <c r="Q12" s="82">
        <f t="shared" si="1"/>
        <v>0</v>
      </c>
    </row>
    <row r="13" spans="2:17" x14ac:dyDescent="0.25">
      <c r="C13" s="158" t="s">
        <v>703</v>
      </c>
      <c r="D13" s="100" t="s">
        <v>650</v>
      </c>
      <c r="E13" s="82">
        <f t="shared" si="1"/>
        <v>0</v>
      </c>
      <c r="F13" s="82">
        <f t="shared" si="1"/>
        <v>0</v>
      </c>
      <c r="G13" s="82">
        <f t="shared" si="1"/>
        <v>0</v>
      </c>
      <c r="H13" s="82">
        <f t="shared" si="1"/>
        <v>0</v>
      </c>
      <c r="I13" s="82">
        <f t="shared" si="1"/>
        <v>0</v>
      </c>
      <c r="J13" s="82">
        <f t="shared" si="1"/>
        <v>0</v>
      </c>
      <c r="K13" s="82">
        <f t="shared" si="1"/>
        <v>0</v>
      </c>
      <c r="L13" s="82">
        <f t="shared" si="1"/>
        <v>0</v>
      </c>
      <c r="M13" s="82">
        <f t="shared" si="1"/>
        <v>0</v>
      </c>
      <c r="N13" s="82">
        <f t="shared" si="1"/>
        <v>0</v>
      </c>
      <c r="O13" s="82">
        <f t="shared" si="1"/>
        <v>0</v>
      </c>
      <c r="P13" s="82">
        <f t="shared" si="1"/>
        <v>0</v>
      </c>
      <c r="Q13" s="82">
        <f t="shared" si="1"/>
        <v>0</v>
      </c>
    </row>
    <row r="14" spans="2:17" x14ac:dyDescent="0.25">
      <c r="C14" s="158" t="s">
        <v>703</v>
      </c>
      <c r="D14" s="100" t="s">
        <v>651</v>
      </c>
      <c r="E14" s="82">
        <f t="shared" si="1"/>
        <v>0</v>
      </c>
      <c r="F14" s="82">
        <f t="shared" si="1"/>
        <v>0</v>
      </c>
      <c r="G14" s="82">
        <f t="shared" si="1"/>
        <v>0</v>
      </c>
      <c r="H14" s="82">
        <f t="shared" si="1"/>
        <v>0</v>
      </c>
      <c r="I14" s="82">
        <f t="shared" si="1"/>
        <v>0</v>
      </c>
      <c r="J14" s="82">
        <f t="shared" si="1"/>
        <v>0</v>
      </c>
      <c r="K14" s="82">
        <f t="shared" si="1"/>
        <v>0</v>
      </c>
      <c r="L14" s="82">
        <f t="shared" si="1"/>
        <v>0</v>
      </c>
      <c r="M14" s="82">
        <f t="shared" si="1"/>
        <v>0</v>
      </c>
      <c r="N14" s="82">
        <f t="shared" si="1"/>
        <v>0</v>
      </c>
      <c r="O14" s="82">
        <f t="shared" si="1"/>
        <v>0</v>
      </c>
      <c r="P14" s="82">
        <f t="shared" si="1"/>
        <v>0</v>
      </c>
      <c r="Q14" s="82">
        <f t="shared" si="1"/>
        <v>0</v>
      </c>
    </row>
    <row r="15" spans="2:17" x14ac:dyDescent="0.25">
      <c r="C15" s="158" t="s">
        <v>703</v>
      </c>
      <c r="D15" s="100" t="s">
        <v>652</v>
      </c>
      <c r="E15" s="82">
        <f t="shared" si="1"/>
        <v>0</v>
      </c>
      <c r="F15" s="82">
        <f t="shared" si="1"/>
        <v>0</v>
      </c>
      <c r="G15" s="82">
        <f t="shared" si="1"/>
        <v>0</v>
      </c>
      <c r="H15" s="82">
        <f t="shared" si="1"/>
        <v>0</v>
      </c>
      <c r="I15" s="82">
        <f t="shared" si="1"/>
        <v>0</v>
      </c>
      <c r="J15" s="82">
        <f t="shared" si="1"/>
        <v>0</v>
      </c>
      <c r="K15" s="82">
        <f t="shared" si="1"/>
        <v>0</v>
      </c>
      <c r="L15" s="82">
        <f t="shared" si="1"/>
        <v>0</v>
      </c>
      <c r="M15" s="82">
        <f t="shared" si="1"/>
        <v>0</v>
      </c>
      <c r="N15" s="82">
        <f t="shared" si="1"/>
        <v>0</v>
      </c>
      <c r="O15" s="82">
        <f t="shared" si="1"/>
        <v>0</v>
      </c>
      <c r="P15" s="82">
        <f t="shared" si="1"/>
        <v>0</v>
      </c>
      <c r="Q15" s="82">
        <f t="shared" si="1"/>
        <v>0</v>
      </c>
    </row>
    <row r="16" spans="2:17" x14ac:dyDescent="0.25">
      <c r="C16" s="158" t="s">
        <v>703</v>
      </c>
      <c r="D16" s="100" t="s">
        <v>653</v>
      </c>
      <c r="E16" s="82">
        <f t="shared" si="1"/>
        <v>0</v>
      </c>
      <c r="F16" s="82">
        <f t="shared" si="1"/>
        <v>0</v>
      </c>
      <c r="G16" s="82">
        <f t="shared" si="1"/>
        <v>0</v>
      </c>
      <c r="H16" s="82">
        <f t="shared" si="1"/>
        <v>0</v>
      </c>
      <c r="I16" s="82">
        <f t="shared" si="1"/>
        <v>0</v>
      </c>
      <c r="J16" s="82">
        <f t="shared" si="1"/>
        <v>0</v>
      </c>
      <c r="K16" s="82">
        <f t="shared" si="1"/>
        <v>0</v>
      </c>
      <c r="L16" s="82">
        <f t="shared" si="1"/>
        <v>0</v>
      </c>
      <c r="M16" s="82">
        <f t="shared" si="1"/>
        <v>0</v>
      </c>
      <c r="N16" s="82">
        <f t="shared" si="1"/>
        <v>0</v>
      </c>
      <c r="O16" s="82">
        <f t="shared" si="1"/>
        <v>0</v>
      </c>
      <c r="P16" s="82">
        <f t="shared" si="1"/>
        <v>0</v>
      </c>
      <c r="Q16" s="82">
        <f t="shared" si="1"/>
        <v>0</v>
      </c>
    </row>
    <row r="17" spans="2:17" x14ac:dyDescent="0.25">
      <c r="C17" s="158" t="s">
        <v>703</v>
      </c>
      <c r="D17" s="100" t="s">
        <v>654</v>
      </c>
      <c r="E17" s="82">
        <f t="shared" si="1"/>
        <v>0</v>
      </c>
      <c r="F17" s="82">
        <f t="shared" si="1"/>
        <v>0</v>
      </c>
      <c r="G17" s="82">
        <f t="shared" si="1"/>
        <v>0</v>
      </c>
      <c r="H17" s="82">
        <f t="shared" si="1"/>
        <v>0</v>
      </c>
      <c r="I17" s="82">
        <f t="shared" si="1"/>
        <v>0</v>
      </c>
      <c r="J17" s="82">
        <f t="shared" si="1"/>
        <v>0</v>
      </c>
      <c r="K17" s="82">
        <f t="shared" si="1"/>
        <v>0</v>
      </c>
      <c r="L17" s="82">
        <f t="shared" si="1"/>
        <v>0</v>
      </c>
      <c r="M17" s="82">
        <f t="shared" si="1"/>
        <v>0</v>
      </c>
      <c r="N17" s="82">
        <f t="shared" si="1"/>
        <v>0</v>
      </c>
      <c r="O17" s="82">
        <f t="shared" si="1"/>
        <v>0</v>
      </c>
      <c r="P17" s="82">
        <f t="shared" si="1"/>
        <v>0</v>
      </c>
      <c r="Q17" s="82">
        <f t="shared" si="1"/>
        <v>0</v>
      </c>
    </row>
    <row r="18" spans="2:17" ht="14.25" customHeight="1" x14ac:dyDescent="0.25">
      <c r="B18" s="74"/>
      <c r="C18" s="158" t="s">
        <v>703</v>
      </c>
      <c r="D18" s="100" t="s">
        <v>655</v>
      </c>
      <c r="E18" s="82">
        <f t="shared" si="1"/>
        <v>0</v>
      </c>
      <c r="F18" s="82">
        <f t="shared" si="1"/>
        <v>0</v>
      </c>
      <c r="G18" s="82">
        <f t="shared" si="1"/>
        <v>0</v>
      </c>
      <c r="H18" s="82">
        <f t="shared" si="1"/>
        <v>0</v>
      </c>
      <c r="I18" s="82">
        <f t="shared" si="1"/>
        <v>0</v>
      </c>
      <c r="J18" s="82">
        <f t="shared" si="1"/>
        <v>0</v>
      </c>
      <c r="K18" s="82">
        <f t="shared" si="1"/>
        <v>0</v>
      </c>
      <c r="L18" s="82">
        <f t="shared" si="1"/>
        <v>0</v>
      </c>
      <c r="M18" s="82">
        <f t="shared" si="1"/>
        <v>0</v>
      </c>
      <c r="N18" s="82">
        <f t="shared" si="1"/>
        <v>0</v>
      </c>
      <c r="O18" s="82">
        <f t="shared" si="1"/>
        <v>0</v>
      </c>
      <c r="P18" s="82">
        <f t="shared" si="1"/>
        <v>0</v>
      </c>
      <c r="Q18" s="82">
        <f t="shared" si="1"/>
        <v>0</v>
      </c>
    </row>
    <row r="19" spans="2:17" x14ac:dyDescent="0.25">
      <c r="C19" s="158" t="s">
        <v>703</v>
      </c>
      <c r="D19" s="20" t="s">
        <v>656</v>
      </c>
      <c r="E19" s="82">
        <f t="shared" si="1"/>
        <v>0</v>
      </c>
      <c r="F19" s="82">
        <f t="shared" si="1"/>
        <v>0</v>
      </c>
      <c r="G19" s="82">
        <f t="shared" si="1"/>
        <v>0</v>
      </c>
      <c r="H19" s="82">
        <f t="shared" si="1"/>
        <v>0</v>
      </c>
      <c r="I19" s="82">
        <f t="shared" si="1"/>
        <v>0</v>
      </c>
      <c r="J19" s="82">
        <f t="shared" si="1"/>
        <v>0</v>
      </c>
      <c r="K19" s="82">
        <f t="shared" si="1"/>
        <v>0</v>
      </c>
      <c r="L19" s="82">
        <f t="shared" si="1"/>
        <v>0</v>
      </c>
      <c r="M19" s="82">
        <f t="shared" si="1"/>
        <v>0</v>
      </c>
      <c r="N19" s="82">
        <f t="shared" si="1"/>
        <v>0</v>
      </c>
      <c r="O19" s="82">
        <f t="shared" si="1"/>
        <v>0</v>
      </c>
      <c r="P19" s="82">
        <f t="shared" si="1"/>
        <v>0</v>
      </c>
      <c r="Q19" s="82">
        <f>Q107+Q195</f>
        <v>0</v>
      </c>
    </row>
    <row r="20" spans="2:17" x14ac:dyDescent="0.25">
      <c r="C20" s="449" t="s">
        <v>225</v>
      </c>
      <c r="D20" s="450"/>
      <c r="E20" s="140">
        <f>SUM(E11:E19)</f>
        <v>0</v>
      </c>
      <c r="F20" s="140">
        <f t="shared" ref="F20:P20" si="2">SUM(F11:F19)</f>
        <v>0</v>
      </c>
      <c r="G20" s="140">
        <f t="shared" si="2"/>
        <v>0</v>
      </c>
      <c r="H20" s="140">
        <f t="shared" si="2"/>
        <v>0</v>
      </c>
      <c r="I20" s="140">
        <f t="shared" si="2"/>
        <v>0</v>
      </c>
      <c r="J20" s="140">
        <f t="shared" si="2"/>
        <v>0</v>
      </c>
      <c r="K20" s="140">
        <f t="shared" si="2"/>
        <v>0</v>
      </c>
      <c r="L20" s="140">
        <f t="shared" si="2"/>
        <v>0</v>
      </c>
      <c r="M20" s="140">
        <f t="shared" si="2"/>
        <v>0</v>
      </c>
      <c r="N20" s="140">
        <f t="shared" si="2"/>
        <v>0</v>
      </c>
      <c r="O20" s="140">
        <f t="shared" si="2"/>
        <v>0</v>
      </c>
      <c r="P20" s="140">
        <f t="shared" si="2"/>
        <v>0</v>
      </c>
      <c r="Q20" s="123">
        <f>Q107+Q208</f>
        <v>0</v>
      </c>
    </row>
    <row r="21" spans="2:17" x14ac:dyDescent="0.25">
      <c r="C21" s="428" t="s">
        <v>351</v>
      </c>
      <c r="D21" s="429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</row>
    <row r="22" spans="2:17" x14ac:dyDescent="0.25">
      <c r="C22" s="158" t="s">
        <v>703</v>
      </c>
      <c r="D22" s="100" t="s">
        <v>657</v>
      </c>
      <c r="E22" s="82">
        <f t="shared" ref="E22:Q28" si="3">E110+E198</f>
        <v>0</v>
      </c>
      <c r="F22" s="82">
        <f t="shared" si="3"/>
        <v>0</v>
      </c>
      <c r="G22" s="82">
        <f t="shared" si="3"/>
        <v>0</v>
      </c>
      <c r="H22" s="82">
        <f t="shared" si="3"/>
        <v>0</v>
      </c>
      <c r="I22" s="82">
        <f t="shared" si="3"/>
        <v>0</v>
      </c>
      <c r="J22" s="82">
        <f t="shared" si="3"/>
        <v>0</v>
      </c>
      <c r="K22" s="82">
        <f t="shared" si="3"/>
        <v>0</v>
      </c>
      <c r="L22" s="82">
        <f t="shared" si="3"/>
        <v>0</v>
      </c>
      <c r="M22" s="82">
        <f t="shared" si="3"/>
        <v>0</v>
      </c>
      <c r="N22" s="82">
        <f t="shared" si="3"/>
        <v>0</v>
      </c>
      <c r="O22" s="82">
        <f t="shared" si="3"/>
        <v>0</v>
      </c>
      <c r="P22" s="82">
        <f t="shared" si="3"/>
        <v>0</v>
      </c>
      <c r="Q22" s="82">
        <f t="shared" si="3"/>
        <v>0</v>
      </c>
    </row>
    <row r="23" spans="2:17" x14ac:dyDescent="0.25">
      <c r="C23" s="158" t="s">
        <v>703</v>
      </c>
      <c r="D23" s="100" t="s">
        <v>658</v>
      </c>
      <c r="E23" s="82">
        <f t="shared" si="3"/>
        <v>0</v>
      </c>
      <c r="F23" s="82">
        <f t="shared" si="3"/>
        <v>0</v>
      </c>
      <c r="G23" s="82">
        <f t="shared" si="3"/>
        <v>0</v>
      </c>
      <c r="H23" s="82">
        <f t="shared" si="3"/>
        <v>0</v>
      </c>
      <c r="I23" s="82">
        <f t="shared" si="3"/>
        <v>0</v>
      </c>
      <c r="J23" s="82">
        <f t="shared" si="3"/>
        <v>0</v>
      </c>
      <c r="K23" s="82">
        <f t="shared" si="3"/>
        <v>0</v>
      </c>
      <c r="L23" s="82">
        <f t="shared" si="3"/>
        <v>0</v>
      </c>
      <c r="M23" s="82">
        <f t="shared" si="3"/>
        <v>0</v>
      </c>
      <c r="N23" s="82">
        <f t="shared" si="3"/>
        <v>0</v>
      </c>
      <c r="O23" s="82">
        <f t="shared" si="3"/>
        <v>0</v>
      </c>
      <c r="P23" s="82">
        <f t="shared" si="3"/>
        <v>0</v>
      </c>
      <c r="Q23" s="82">
        <f t="shared" si="3"/>
        <v>0</v>
      </c>
    </row>
    <row r="24" spans="2:17" x14ac:dyDescent="0.25">
      <c r="C24" s="158" t="s">
        <v>703</v>
      </c>
      <c r="D24" s="100" t="s">
        <v>659</v>
      </c>
      <c r="E24" s="82">
        <f t="shared" si="3"/>
        <v>0</v>
      </c>
      <c r="F24" s="82">
        <f t="shared" si="3"/>
        <v>0</v>
      </c>
      <c r="G24" s="82">
        <f t="shared" si="3"/>
        <v>0</v>
      </c>
      <c r="H24" s="82">
        <f t="shared" si="3"/>
        <v>0</v>
      </c>
      <c r="I24" s="82">
        <f t="shared" si="3"/>
        <v>0</v>
      </c>
      <c r="J24" s="82">
        <f t="shared" si="3"/>
        <v>0</v>
      </c>
      <c r="K24" s="82">
        <f t="shared" si="3"/>
        <v>0</v>
      </c>
      <c r="L24" s="82">
        <f t="shared" si="3"/>
        <v>0</v>
      </c>
      <c r="M24" s="82">
        <f t="shared" si="3"/>
        <v>0</v>
      </c>
      <c r="N24" s="82">
        <f t="shared" si="3"/>
        <v>0</v>
      </c>
      <c r="O24" s="82">
        <f t="shared" si="3"/>
        <v>0</v>
      </c>
      <c r="P24" s="82">
        <f t="shared" si="3"/>
        <v>0</v>
      </c>
      <c r="Q24" s="82">
        <f t="shared" si="3"/>
        <v>0</v>
      </c>
    </row>
    <row r="25" spans="2:17" x14ac:dyDescent="0.25">
      <c r="C25" s="158" t="s">
        <v>703</v>
      </c>
      <c r="D25" s="100" t="s">
        <v>660</v>
      </c>
      <c r="E25" s="82">
        <f t="shared" si="3"/>
        <v>0</v>
      </c>
      <c r="F25" s="82">
        <f t="shared" si="3"/>
        <v>0</v>
      </c>
      <c r="G25" s="82">
        <f t="shared" si="3"/>
        <v>0</v>
      </c>
      <c r="H25" s="82">
        <f t="shared" si="3"/>
        <v>0</v>
      </c>
      <c r="I25" s="82">
        <f t="shared" si="3"/>
        <v>0</v>
      </c>
      <c r="J25" s="82">
        <f t="shared" si="3"/>
        <v>0</v>
      </c>
      <c r="K25" s="82">
        <f t="shared" si="3"/>
        <v>0</v>
      </c>
      <c r="L25" s="82">
        <f t="shared" si="3"/>
        <v>0</v>
      </c>
      <c r="M25" s="82">
        <f t="shared" si="3"/>
        <v>0</v>
      </c>
      <c r="N25" s="82">
        <f t="shared" si="3"/>
        <v>0</v>
      </c>
      <c r="O25" s="82">
        <f t="shared" si="3"/>
        <v>0</v>
      </c>
      <c r="P25" s="82">
        <f t="shared" si="3"/>
        <v>0</v>
      </c>
      <c r="Q25" s="82">
        <f t="shared" si="3"/>
        <v>0</v>
      </c>
    </row>
    <row r="26" spans="2:17" x14ac:dyDescent="0.25">
      <c r="C26" s="158" t="s">
        <v>703</v>
      </c>
      <c r="D26" s="100" t="s">
        <v>661</v>
      </c>
      <c r="E26" s="82">
        <f t="shared" si="3"/>
        <v>0</v>
      </c>
      <c r="F26" s="82">
        <f t="shared" si="3"/>
        <v>0</v>
      </c>
      <c r="G26" s="82">
        <f t="shared" si="3"/>
        <v>0</v>
      </c>
      <c r="H26" s="82">
        <f t="shared" si="3"/>
        <v>0</v>
      </c>
      <c r="I26" s="82">
        <f t="shared" si="3"/>
        <v>0</v>
      </c>
      <c r="J26" s="82">
        <f t="shared" si="3"/>
        <v>0</v>
      </c>
      <c r="K26" s="82">
        <f t="shared" si="3"/>
        <v>0</v>
      </c>
      <c r="L26" s="82">
        <f t="shared" si="3"/>
        <v>0</v>
      </c>
      <c r="M26" s="82">
        <f t="shared" si="3"/>
        <v>0</v>
      </c>
      <c r="N26" s="82">
        <f t="shared" si="3"/>
        <v>0</v>
      </c>
      <c r="O26" s="82">
        <f t="shared" si="3"/>
        <v>0</v>
      </c>
      <c r="P26" s="82">
        <f t="shared" si="3"/>
        <v>0</v>
      </c>
      <c r="Q26" s="82">
        <f t="shared" si="3"/>
        <v>0</v>
      </c>
    </row>
    <row r="27" spans="2:17" x14ac:dyDescent="0.25">
      <c r="C27" s="158" t="s">
        <v>703</v>
      </c>
      <c r="D27" s="20" t="s">
        <v>662</v>
      </c>
      <c r="E27" s="82">
        <f t="shared" si="3"/>
        <v>0</v>
      </c>
      <c r="F27" s="82">
        <f t="shared" si="3"/>
        <v>0</v>
      </c>
      <c r="G27" s="82">
        <f t="shared" si="3"/>
        <v>0</v>
      </c>
      <c r="H27" s="82">
        <f t="shared" si="3"/>
        <v>0</v>
      </c>
      <c r="I27" s="82">
        <f t="shared" si="3"/>
        <v>0</v>
      </c>
      <c r="J27" s="82">
        <f t="shared" si="3"/>
        <v>0</v>
      </c>
      <c r="K27" s="82">
        <f t="shared" si="3"/>
        <v>0</v>
      </c>
      <c r="L27" s="82">
        <f t="shared" si="3"/>
        <v>0</v>
      </c>
      <c r="M27" s="82">
        <f t="shared" si="3"/>
        <v>0</v>
      </c>
      <c r="N27" s="82">
        <f t="shared" si="3"/>
        <v>0</v>
      </c>
      <c r="O27" s="82">
        <f t="shared" si="3"/>
        <v>0</v>
      </c>
      <c r="P27" s="82">
        <f t="shared" si="3"/>
        <v>0</v>
      </c>
      <c r="Q27" s="82">
        <f t="shared" si="3"/>
        <v>0</v>
      </c>
    </row>
    <row r="28" spans="2:17" x14ac:dyDescent="0.25">
      <c r="C28" s="158" t="s">
        <v>703</v>
      </c>
      <c r="D28" s="20" t="s">
        <v>663</v>
      </c>
      <c r="E28" s="82">
        <f t="shared" si="3"/>
        <v>0</v>
      </c>
      <c r="F28" s="82">
        <f t="shared" si="3"/>
        <v>0</v>
      </c>
      <c r="G28" s="82">
        <f t="shared" si="3"/>
        <v>0</v>
      </c>
      <c r="H28" s="82">
        <f t="shared" si="3"/>
        <v>0</v>
      </c>
      <c r="I28" s="82">
        <f t="shared" si="3"/>
        <v>0</v>
      </c>
      <c r="J28" s="82">
        <f t="shared" si="3"/>
        <v>0</v>
      </c>
      <c r="K28" s="82">
        <f t="shared" si="3"/>
        <v>0</v>
      </c>
      <c r="L28" s="82">
        <f t="shared" si="3"/>
        <v>0</v>
      </c>
      <c r="M28" s="82">
        <f t="shared" si="3"/>
        <v>0</v>
      </c>
      <c r="N28" s="82">
        <f t="shared" si="3"/>
        <v>0</v>
      </c>
      <c r="O28" s="82">
        <f t="shared" si="3"/>
        <v>0</v>
      </c>
      <c r="P28" s="82">
        <f t="shared" si="3"/>
        <v>0</v>
      </c>
      <c r="Q28" s="82">
        <f t="shared" si="3"/>
        <v>0</v>
      </c>
    </row>
    <row r="29" spans="2:17" x14ac:dyDescent="0.25">
      <c r="C29" s="449" t="s">
        <v>225</v>
      </c>
      <c r="D29" s="450"/>
      <c r="E29" s="140">
        <f>SUM(E22:E28)</f>
        <v>0</v>
      </c>
      <c r="F29" s="140">
        <f t="shared" ref="F29:P29" si="4">SUM(F22:F28)</f>
        <v>0</v>
      </c>
      <c r="G29" s="140">
        <f t="shared" si="4"/>
        <v>0</v>
      </c>
      <c r="H29" s="140">
        <f t="shared" si="4"/>
        <v>0</v>
      </c>
      <c r="I29" s="140">
        <f t="shared" si="4"/>
        <v>0</v>
      </c>
      <c r="J29" s="140">
        <f t="shared" si="4"/>
        <v>0</v>
      </c>
      <c r="K29" s="140">
        <f t="shared" si="4"/>
        <v>0</v>
      </c>
      <c r="L29" s="140">
        <f t="shared" si="4"/>
        <v>0</v>
      </c>
      <c r="M29" s="140">
        <f t="shared" si="4"/>
        <v>0</v>
      </c>
      <c r="N29" s="140">
        <f t="shared" si="4"/>
        <v>0</v>
      </c>
      <c r="O29" s="140">
        <f t="shared" si="4"/>
        <v>0</v>
      </c>
      <c r="P29" s="140">
        <f t="shared" si="4"/>
        <v>0</v>
      </c>
      <c r="Q29" s="123">
        <f>Q116+Q217</f>
        <v>0</v>
      </c>
    </row>
    <row r="30" spans="2:17" x14ac:dyDescent="0.25">
      <c r="C30" s="449" t="s">
        <v>349</v>
      </c>
      <c r="D30" s="450"/>
      <c r="E30" s="140">
        <f>E29+E20</f>
        <v>0</v>
      </c>
      <c r="F30" s="140">
        <f t="shared" ref="F30:P30" si="5">F29+F20</f>
        <v>0</v>
      </c>
      <c r="G30" s="140">
        <f t="shared" si="5"/>
        <v>0</v>
      </c>
      <c r="H30" s="140">
        <f t="shared" si="5"/>
        <v>0</v>
      </c>
      <c r="I30" s="140">
        <f t="shared" si="5"/>
        <v>0</v>
      </c>
      <c r="J30" s="140">
        <f t="shared" si="5"/>
        <v>0</v>
      </c>
      <c r="K30" s="140">
        <f t="shared" si="5"/>
        <v>0</v>
      </c>
      <c r="L30" s="140">
        <f t="shared" si="5"/>
        <v>0</v>
      </c>
      <c r="M30" s="140">
        <f t="shared" si="5"/>
        <v>0</v>
      </c>
      <c r="N30" s="140">
        <f t="shared" si="5"/>
        <v>0</v>
      </c>
      <c r="O30" s="140">
        <f t="shared" si="5"/>
        <v>0</v>
      </c>
      <c r="P30" s="140">
        <f t="shared" si="5"/>
        <v>0</v>
      </c>
      <c r="Q30" s="123">
        <f>Q117+Q218</f>
        <v>0</v>
      </c>
    </row>
    <row r="31" spans="2:17" x14ac:dyDescent="0.25">
      <c r="C31" s="446" t="s">
        <v>352</v>
      </c>
      <c r="D31" s="447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</row>
    <row r="32" spans="2:17" x14ac:dyDescent="0.25">
      <c r="C32" s="428" t="s">
        <v>350</v>
      </c>
      <c r="D32" s="429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3:17" x14ac:dyDescent="0.25">
      <c r="C33" s="158" t="s">
        <v>704</v>
      </c>
      <c r="D33" s="100" t="s">
        <v>664</v>
      </c>
      <c r="E33" s="82">
        <f t="shared" ref="E33:Q46" si="6">E121+E209</f>
        <v>0</v>
      </c>
      <c r="F33" s="82">
        <f t="shared" si="6"/>
        <v>0</v>
      </c>
      <c r="G33" s="82">
        <f t="shared" si="6"/>
        <v>0</v>
      </c>
      <c r="H33" s="82">
        <f t="shared" si="6"/>
        <v>0</v>
      </c>
      <c r="I33" s="82">
        <f t="shared" si="6"/>
        <v>0</v>
      </c>
      <c r="J33" s="82">
        <f t="shared" si="6"/>
        <v>0</v>
      </c>
      <c r="K33" s="82">
        <f t="shared" si="6"/>
        <v>0</v>
      </c>
      <c r="L33" s="82">
        <f t="shared" si="6"/>
        <v>0</v>
      </c>
      <c r="M33" s="82">
        <f t="shared" si="6"/>
        <v>0</v>
      </c>
      <c r="N33" s="82">
        <f t="shared" si="6"/>
        <v>0</v>
      </c>
      <c r="O33" s="82">
        <f t="shared" si="6"/>
        <v>0</v>
      </c>
      <c r="P33" s="82">
        <f t="shared" si="6"/>
        <v>0</v>
      </c>
      <c r="Q33" s="82">
        <f t="shared" si="6"/>
        <v>0</v>
      </c>
    </row>
    <row r="34" spans="3:17" x14ac:dyDescent="0.25">
      <c r="C34" s="158" t="s">
        <v>704</v>
      </c>
      <c r="D34" s="100" t="s">
        <v>665</v>
      </c>
      <c r="E34" s="82">
        <f t="shared" si="6"/>
        <v>0</v>
      </c>
      <c r="F34" s="82">
        <f t="shared" si="6"/>
        <v>0</v>
      </c>
      <c r="G34" s="82">
        <f t="shared" si="6"/>
        <v>0</v>
      </c>
      <c r="H34" s="82">
        <f t="shared" si="6"/>
        <v>0</v>
      </c>
      <c r="I34" s="82">
        <f t="shared" si="6"/>
        <v>0</v>
      </c>
      <c r="J34" s="82">
        <f t="shared" si="6"/>
        <v>0</v>
      </c>
      <c r="K34" s="82">
        <f t="shared" si="6"/>
        <v>0</v>
      </c>
      <c r="L34" s="82">
        <f t="shared" si="6"/>
        <v>0</v>
      </c>
      <c r="M34" s="82">
        <f t="shared" si="6"/>
        <v>0</v>
      </c>
      <c r="N34" s="82">
        <f t="shared" si="6"/>
        <v>0</v>
      </c>
      <c r="O34" s="82">
        <f t="shared" si="6"/>
        <v>0</v>
      </c>
      <c r="P34" s="82">
        <f t="shared" si="6"/>
        <v>0</v>
      </c>
      <c r="Q34" s="82">
        <f t="shared" si="6"/>
        <v>0</v>
      </c>
    </row>
    <row r="35" spans="3:17" x14ac:dyDescent="0.25">
      <c r="C35" s="158" t="s">
        <v>704</v>
      </c>
      <c r="D35" s="100" t="s">
        <v>666</v>
      </c>
      <c r="E35" s="82">
        <f t="shared" si="6"/>
        <v>0</v>
      </c>
      <c r="F35" s="82">
        <f t="shared" si="6"/>
        <v>0</v>
      </c>
      <c r="G35" s="82">
        <f t="shared" si="6"/>
        <v>0</v>
      </c>
      <c r="H35" s="82">
        <f t="shared" si="6"/>
        <v>0</v>
      </c>
      <c r="I35" s="82">
        <f t="shared" si="6"/>
        <v>0</v>
      </c>
      <c r="J35" s="82">
        <f t="shared" si="6"/>
        <v>0</v>
      </c>
      <c r="K35" s="82">
        <f t="shared" si="6"/>
        <v>0</v>
      </c>
      <c r="L35" s="82">
        <f t="shared" si="6"/>
        <v>0</v>
      </c>
      <c r="M35" s="82">
        <f t="shared" si="6"/>
        <v>0</v>
      </c>
      <c r="N35" s="82">
        <f t="shared" si="6"/>
        <v>0</v>
      </c>
      <c r="O35" s="82">
        <f t="shared" si="6"/>
        <v>0</v>
      </c>
      <c r="P35" s="82">
        <f t="shared" si="6"/>
        <v>0</v>
      </c>
      <c r="Q35" s="82">
        <f t="shared" si="6"/>
        <v>0</v>
      </c>
    </row>
    <row r="36" spans="3:17" x14ac:dyDescent="0.25">
      <c r="C36" s="158" t="s">
        <v>704</v>
      </c>
      <c r="D36" s="100" t="s">
        <v>667</v>
      </c>
      <c r="E36" s="82">
        <f t="shared" si="6"/>
        <v>0</v>
      </c>
      <c r="F36" s="82">
        <f t="shared" si="6"/>
        <v>0</v>
      </c>
      <c r="G36" s="82">
        <f t="shared" si="6"/>
        <v>0</v>
      </c>
      <c r="H36" s="82">
        <f t="shared" si="6"/>
        <v>0</v>
      </c>
      <c r="I36" s="82">
        <f t="shared" si="6"/>
        <v>0</v>
      </c>
      <c r="J36" s="82">
        <f t="shared" si="6"/>
        <v>0</v>
      </c>
      <c r="K36" s="82">
        <f t="shared" si="6"/>
        <v>0</v>
      </c>
      <c r="L36" s="82">
        <f t="shared" si="6"/>
        <v>0</v>
      </c>
      <c r="M36" s="82">
        <f t="shared" si="6"/>
        <v>0</v>
      </c>
      <c r="N36" s="82">
        <f t="shared" si="6"/>
        <v>0</v>
      </c>
      <c r="O36" s="82">
        <f t="shared" si="6"/>
        <v>0</v>
      </c>
      <c r="P36" s="82">
        <f t="shared" si="6"/>
        <v>0</v>
      </c>
      <c r="Q36" s="82">
        <f t="shared" si="6"/>
        <v>0</v>
      </c>
    </row>
    <row r="37" spans="3:17" x14ac:dyDescent="0.25">
      <c r="C37" s="158" t="s">
        <v>704</v>
      </c>
      <c r="D37" s="100" t="s">
        <v>668</v>
      </c>
      <c r="E37" s="82">
        <f t="shared" si="6"/>
        <v>0</v>
      </c>
      <c r="F37" s="82">
        <f t="shared" si="6"/>
        <v>0</v>
      </c>
      <c r="G37" s="82">
        <f t="shared" si="6"/>
        <v>0</v>
      </c>
      <c r="H37" s="82">
        <f t="shared" si="6"/>
        <v>0</v>
      </c>
      <c r="I37" s="82">
        <f t="shared" si="6"/>
        <v>0</v>
      </c>
      <c r="J37" s="82">
        <f t="shared" si="6"/>
        <v>0</v>
      </c>
      <c r="K37" s="82">
        <f t="shared" si="6"/>
        <v>0</v>
      </c>
      <c r="L37" s="82">
        <f t="shared" si="6"/>
        <v>0</v>
      </c>
      <c r="M37" s="82">
        <f t="shared" si="6"/>
        <v>0</v>
      </c>
      <c r="N37" s="82">
        <f t="shared" si="6"/>
        <v>0</v>
      </c>
      <c r="O37" s="82">
        <f t="shared" si="6"/>
        <v>0</v>
      </c>
      <c r="P37" s="82">
        <f t="shared" si="6"/>
        <v>0</v>
      </c>
      <c r="Q37" s="82">
        <f t="shared" si="6"/>
        <v>0</v>
      </c>
    </row>
    <row r="38" spans="3:17" x14ac:dyDescent="0.25">
      <c r="C38" s="158" t="s">
        <v>704</v>
      </c>
      <c r="D38" s="100" t="s">
        <v>669</v>
      </c>
      <c r="E38" s="82">
        <f t="shared" si="6"/>
        <v>0</v>
      </c>
      <c r="F38" s="82">
        <f t="shared" si="6"/>
        <v>0</v>
      </c>
      <c r="G38" s="82">
        <f t="shared" si="6"/>
        <v>0</v>
      </c>
      <c r="H38" s="82">
        <f t="shared" si="6"/>
        <v>0</v>
      </c>
      <c r="I38" s="82">
        <f t="shared" si="6"/>
        <v>0</v>
      </c>
      <c r="J38" s="82">
        <f t="shared" si="6"/>
        <v>0</v>
      </c>
      <c r="K38" s="82">
        <f t="shared" si="6"/>
        <v>0</v>
      </c>
      <c r="L38" s="82">
        <f t="shared" si="6"/>
        <v>0</v>
      </c>
      <c r="M38" s="82">
        <f t="shared" si="6"/>
        <v>0</v>
      </c>
      <c r="N38" s="82">
        <f t="shared" si="6"/>
        <v>0</v>
      </c>
      <c r="O38" s="82">
        <f t="shared" si="6"/>
        <v>0</v>
      </c>
      <c r="P38" s="82">
        <f t="shared" si="6"/>
        <v>0</v>
      </c>
      <c r="Q38" s="82">
        <f t="shared" si="6"/>
        <v>0</v>
      </c>
    </row>
    <row r="39" spans="3:17" x14ac:dyDescent="0.25">
      <c r="C39" s="158" t="s">
        <v>705</v>
      </c>
      <c r="D39" s="100" t="s">
        <v>670</v>
      </c>
      <c r="E39" s="82">
        <f t="shared" si="6"/>
        <v>0</v>
      </c>
      <c r="F39" s="82">
        <f t="shared" si="6"/>
        <v>0</v>
      </c>
      <c r="G39" s="82">
        <f t="shared" si="6"/>
        <v>0</v>
      </c>
      <c r="H39" s="82">
        <f t="shared" si="6"/>
        <v>0</v>
      </c>
      <c r="I39" s="82">
        <f t="shared" si="6"/>
        <v>0</v>
      </c>
      <c r="J39" s="82">
        <f t="shared" si="6"/>
        <v>0</v>
      </c>
      <c r="K39" s="82">
        <f t="shared" si="6"/>
        <v>0</v>
      </c>
      <c r="L39" s="82">
        <f t="shared" si="6"/>
        <v>0</v>
      </c>
      <c r="M39" s="82">
        <f t="shared" si="6"/>
        <v>0</v>
      </c>
      <c r="N39" s="82">
        <f t="shared" si="6"/>
        <v>0</v>
      </c>
      <c r="O39" s="82">
        <f t="shared" si="6"/>
        <v>0</v>
      </c>
      <c r="P39" s="82">
        <f t="shared" si="6"/>
        <v>0</v>
      </c>
      <c r="Q39" s="82">
        <f t="shared" si="6"/>
        <v>0</v>
      </c>
    </row>
    <row r="40" spans="3:17" x14ac:dyDescent="0.25">
      <c r="C40" s="158" t="s">
        <v>705</v>
      </c>
      <c r="D40" s="100" t="s">
        <v>671</v>
      </c>
      <c r="E40" s="82">
        <f t="shared" si="6"/>
        <v>0</v>
      </c>
      <c r="F40" s="82">
        <f t="shared" si="6"/>
        <v>0</v>
      </c>
      <c r="G40" s="82">
        <f t="shared" si="6"/>
        <v>0</v>
      </c>
      <c r="H40" s="82">
        <f t="shared" si="6"/>
        <v>0</v>
      </c>
      <c r="I40" s="82">
        <f t="shared" si="6"/>
        <v>0</v>
      </c>
      <c r="J40" s="82">
        <f t="shared" si="6"/>
        <v>0</v>
      </c>
      <c r="K40" s="82">
        <f t="shared" si="6"/>
        <v>0</v>
      </c>
      <c r="L40" s="82">
        <f t="shared" si="6"/>
        <v>0</v>
      </c>
      <c r="M40" s="82">
        <f t="shared" si="6"/>
        <v>0</v>
      </c>
      <c r="N40" s="82">
        <f t="shared" si="6"/>
        <v>0</v>
      </c>
      <c r="O40" s="82">
        <f t="shared" si="6"/>
        <v>0</v>
      </c>
      <c r="P40" s="82">
        <f t="shared" si="6"/>
        <v>0</v>
      </c>
      <c r="Q40" s="82">
        <f t="shared" si="6"/>
        <v>0</v>
      </c>
    </row>
    <row r="41" spans="3:17" x14ac:dyDescent="0.25">
      <c r="C41" s="158"/>
      <c r="D41" s="100" t="s">
        <v>672</v>
      </c>
      <c r="E41" s="82">
        <f t="shared" si="6"/>
        <v>0</v>
      </c>
      <c r="F41" s="82">
        <f t="shared" si="6"/>
        <v>0</v>
      </c>
      <c r="G41" s="82">
        <f t="shared" si="6"/>
        <v>0</v>
      </c>
      <c r="H41" s="82">
        <f t="shared" si="6"/>
        <v>0</v>
      </c>
      <c r="I41" s="82">
        <f t="shared" si="6"/>
        <v>0</v>
      </c>
      <c r="J41" s="82">
        <f t="shared" si="6"/>
        <v>0</v>
      </c>
      <c r="K41" s="82">
        <f t="shared" si="6"/>
        <v>0</v>
      </c>
      <c r="L41" s="82">
        <f t="shared" si="6"/>
        <v>0</v>
      </c>
      <c r="M41" s="82">
        <f t="shared" si="6"/>
        <v>0</v>
      </c>
      <c r="N41" s="82">
        <f t="shared" si="6"/>
        <v>0</v>
      </c>
      <c r="O41" s="82">
        <f t="shared" si="6"/>
        <v>0</v>
      </c>
      <c r="P41" s="82">
        <f t="shared" si="6"/>
        <v>0</v>
      </c>
      <c r="Q41" s="82">
        <f t="shared" si="6"/>
        <v>0</v>
      </c>
    </row>
    <row r="42" spans="3:17" x14ac:dyDescent="0.25">
      <c r="C42" s="158"/>
      <c r="D42" s="100" t="s">
        <v>673</v>
      </c>
      <c r="E42" s="82">
        <f t="shared" si="6"/>
        <v>0</v>
      </c>
      <c r="F42" s="82">
        <f t="shared" si="6"/>
        <v>0</v>
      </c>
      <c r="G42" s="82">
        <f t="shared" si="6"/>
        <v>0</v>
      </c>
      <c r="H42" s="82">
        <f t="shared" si="6"/>
        <v>0</v>
      </c>
      <c r="I42" s="82">
        <f t="shared" si="6"/>
        <v>0</v>
      </c>
      <c r="J42" s="82">
        <f t="shared" si="6"/>
        <v>0</v>
      </c>
      <c r="K42" s="82">
        <f t="shared" si="6"/>
        <v>0</v>
      </c>
      <c r="L42" s="82">
        <f t="shared" si="6"/>
        <v>0</v>
      </c>
      <c r="M42" s="82">
        <f t="shared" si="6"/>
        <v>0</v>
      </c>
      <c r="N42" s="82">
        <f t="shared" si="6"/>
        <v>0</v>
      </c>
      <c r="O42" s="82">
        <f t="shared" si="6"/>
        <v>0</v>
      </c>
      <c r="P42" s="82">
        <f t="shared" si="6"/>
        <v>0</v>
      </c>
      <c r="Q42" s="82">
        <f t="shared" si="6"/>
        <v>0</v>
      </c>
    </row>
    <row r="43" spans="3:17" x14ac:dyDescent="0.25">
      <c r="C43" s="158"/>
      <c r="D43" s="100" t="s">
        <v>674</v>
      </c>
      <c r="E43" s="82">
        <f t="shared" si="6"/>
        <v>0</v>
      </c>
      <c r="F43" s="82">
        <f t="shared" si="6"/>
        <v>0</v>
      </c>
      <c r="G43" s="82">
        <f t="shared" si="6"/>
        <v>0</v>
      </c>
      <c r="H43" s="82">
        <f t="shared" si="6"/>
        <v>0</v>
      </c>
      <c r="I43" s="82">
        <f t="shared" si="6"/>
        <v>0</v>
      </c>
      <c r="J43" s="82">
        <f t="shared" si="6"/>
        <v>0</v>
      </c>
      <c r="K43" s="82">
        <f t="shared" si="6"/>
        <v>0</v>
      </c>
      <c r="L43" s="82">
        <f t="shared" si="6"/>
        <v>0</v>
      </c>
      <c r="M43" s="82">
        <f t="shared" si="6"/>
        <v>0</v>
      </c>
      <c r="N43" s="82">
        <f t="shared" si="6"/>
        <v>0</v>
      </c>
      <c r="O43" s="82">
        <f t="shared" si="6"/>
        <v>0</v>
      </c>
      <c r="P43" s="82">
        <f t="shared" si="6"/>
        <v>0</v>
      </c>
      <c r="Q43" s="82">
        <f t="shared" si="6"/>
        <v>0</v>
      </c>
    </row>
    <row r="44" spans="3:17" x14ac:dyDescent="0.25">
      <c r="C44" s="158"/>
      <c r="D44" s="100" t="s">
        <v>675</v>
      </c>
      <c r="E44" s="82">
        <f t="shared" si="6"/>
        <v>0</v>
      </c>
      <c r="F44" s="82">
        <f t="shared" si="6"/>
        <v>0</v>
      </c>
      <c r="G44" s="82">
        <f t="shared" si="6"/>
        <v>0</v>
      </c>
      <c r="H44" s="82">
        <f t="shared" si="6"/>
        <v>0</v>
      </c>
      <c r="I44" s="82">
        <f t="shared" si="6"/>
        <v>0</v>
      </c>
      <c r="J44" s="82">
        <f t="shared" si="6"/>
        <v>0</v>
      </c>
      <c r="K44" s="82">
        <f t="shared" si="6"/>
        <v>0</v>
      </c>
      <c r="L44" s="82">
        <f t="shared" si="6"/>
        <v>0</v>
      </c>
      <c r="M44" s="82">
        <f t="shared" si="6"/>
        <v>0</v>
      </c>
      <c r="N44" s="82">
        <f t="shared" si="6"/>
        <v>0</v>
      </c>
      <c r="O44" s="82">
        <f t="shared" si="6"/>
        <v>0</v>
      </c>
      <c r="P44" s="82">
        <f t="shared" si="6"/>
        <v>0</v>
      </c>
      <c r="Q44" s="82">
        <f t="shared" si="6"/>
        <v>0</v>
      </c>
    </row>
    <row r="45" spans="3:17" x14ac:dyDescent="0.25">
      <c r="C45" s="158"/>
      <c r="D45" s="100" t="s">
        <v>676</v>
      </c>
      <c r="E45" s="82">
        <f t="shared" si="6"/>
        <v>0</v>
      </c>
      <c r="F45" s="82">
        <f t="shared" si="6"/>
        <v>0</v>
      </c>
      <c r="G45" s="82">
        <f t="shared" si="6"/>
        <v>0</v>
      </c>
      <c r="H45" s="82">
        <f t="shared" si="6"/>
        <v>0</v>
      </c>
      <c r="I45" s="82">
        <f t="shared" si="6"/>
        <v>0</v>
      </c>
      <c r="J45" s="82">
        <f t="shared" si="6"/>
        <v>0</v>
      </c>
      <c r="K45" s="82">
        <f t="shared" si="6"/>
        <v>0</v>
      </c>
      <c r="L45" s="82">
        <f t="shared" si="6"/>
        <v>0</v>
      </c>
      <c r="M45" s="82">
        <f t="shared" si="6"/>
        <v>0</v>
      </c>
      <c r="N45" s="82">
        <f t="shared" si="6"/>
        <v>0</v>
      </c>
      <c r="O45" s="82">
        <f t="shared" si="6"/>
        <v>0</v>
      </c>
      <c r="P45" s="82">
        <f t="shared" si="6"/>
        <v>0</v>
      </c>
      <c r="Q45" s="82">
        <f t="shared" si="6"/>
        <v>0</v>
      </c>
    </row>
    <row r="46" spans="3:17" x14ac:dyDescent="0.25">
      <c r="C46" s="158" t="s">
        <v>705</v>
      </c>
      <c r="D46" s="100" t="s">
        <v>677</v>
      </c>
      <c r="E46" s="82">
        <f t="shared" si="6"/>
        <v>0</v>
      </c>
      <c r="F46" s="82">
        <f t="shared" si="6"/>
        <v>0</v>
      </c>
      <c r="G46" s="82">
        <f t="shared" si="6"/>
        <v>0</v>
      </c>
      <c r="H46" s="82">
        <f t="shared" si="6"/>
        <v>0</v>
      </c>
      <c r="I46" s="82">
        <f t="shared" si="6"/>
        <v>0</v>
      </c>
      <c r="J46" s="82">
        <f t="shared" si="6"/>
        <v>0</v>
      </c>
      <c r="K46" s="82">
        <f t="shared" si="6"/>
        <v>0</v>
      </c>
      <c r="L46" s="82">
        <f t="shared" si="6"/>
        <v>0</v>
      </c>
      <c r="M46" s="82">
        <f t="shared" si="6"/>
        <v>0</v>
      </c>
      <c r="N46" s="82">
        <f t="shared" si="6"/>
        <v>0</v>
      </c>
      <c r="O46" s="82">
        <f t="shared" si="6"/>
        <v>0</v>
      </c>
      <c r="P46" s="82">
        <f t="shared" si="6"/>
        <v>0</v>
      </c>
      <c r="Q46" s="82">
        <f t="shared" si="6"/>
        <v>0</v>
      </c>
    </row>
    <row r="47" spans="3:17" x14ac:dyDescent="0.25">
      <c r="C47" s="449" t="s">
        <v>225</v>
      </c>
      <c r="D47" s="450"/>
      <c r="E47" s="140">
        <f>SUM(E33:E46)</f>
        <v>0</v>
      </c>
      <c r="F47" s="140">
        <f t="shared" ref="F47:P47" si="7">SUM(F33:F46)</f>
        <v>0</v>
      </c>
      <c r="G47" s="140">
        <f t="shared" si="7"/>
        <v>0</v>
      </c>
      <c r="H47" s="140">
        <f t="shared" si="7"/>
        <v>0</v>
      </c>
      <c r="I47" s="140">
        <f t="shared" si="7"/>
        <v>0</v>
      </c>
      <c r="J47" s="140">
        <f t="shared" si="7"/>
        <v>0</v>
      </c>
      <c r="K47" s="140">
        <f t="shared" si="7"/>
        <v>0</v>
      </c>
      <c r="L47" s="140">
        <f t="shared" si="7"/>
        <v>0</v>
      </c>
      <c r="M47" s="140">
        <f t="shared" si="7"/>
        <v>0</v>
      </c>
      <c r="N47" s="140">
        <f t="shared" si="7"/>
        <v>0</v>
      </c>
      <c r="O47" s="140">
        <f t="shared" si="7"/>
        <v>0</v>
      </c>
      <c r="P47" s="140">
        <f t="shared" si="7"/>
        <v>0</v>
      </c>
      <c r="Q47" s="123">
        <f>Q134+Q235</f>
        <v>0</v>
      </c>
    </row>
    <row r="48" spans="3:17" x14ac:dyDescent="0.25">
      <c r="C48" s="428" t="s">
        <v>354</v>
      </c>
      <c r="D48" s="429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</row>
    <row r="49" spans="3:17" x14ac:dyDescent="0.25">
      <c r="C49" s="158" t="s">
        <v>706</v>
      </c>
      <c r="D49" s="100" t="s">
        <v>678</v>
      </c>
      <c r="E49" s="82">
        <f t="shared" ref="E49:Q53" si="8">E137+E225</f>
        <v>0</v>
      </c>
      <c r="F49" s="82">
        <f t="shared" si="8"/>
        <v>0</v>
      </c>
      <c r="G49" s="82">
        <f t="shared" si="8"/>
        <v>0</v>
      </c>
      <c r="H49" s="82">
        <f t="shared" si="8"/>
        <v>0</v>
      </c>
      <c r="I49" s="82">
        <f t="shared" si="8"/>
        <v>0</v>
      </c>
      <c r="J49" s="82">
        <f t="shared" si="8"/>
        <v>0</v>
      </c>
      <c r="K49" s="82">
        <f t="shared" si="8"/>
        <v>0</v>
      </c>
      <c r="L49" s="82">
        <f t="shared" si="8"/>
        <v>0</v>
      </c>
      <c r="M49" s="82">
        <f t="shared" si="8"/>
        <v>0</v>
      </c>
      <c r="N49" s="82">
        <f t="shared" si="8"/>
        <v>0</v>
      </c>
      <c r="O49" s="82">
        <f t="shared" si="8"/>
        <v>0</v>
      </c>
      <c r="P49" s="82">
        <f t="shared" si="8"/>
        <v>0</v>
      </c>
      <c r="Q49" s="82">
        <f t="shared" si="8"/>
        <v>0</v>
      </c>
    </row>
    <row r="50" spans="3:17" x14ac:dyDescent="0.25">
      <c r="C50" s="158" t="s">
        <v>706</v>
      </c>
      <c r="D50" s="100" t="s">
        <v>679</v>
      </c>
      <c r="E50" s="82">
        <f t="shared" si="8"/>
        <v>0</v>
      </c>
      <c r="F50" s="82">
        <f t="shared" si="8"/>
        <v>0</v>
      </c>
      <c r="G50" s="82">
        <f t="shared" si="8"/>
        <v>0</v>
      </c>
      <c r="H50" s="82">
        <f t="shared" si="8"/>
        <v>0</v>
      </c>
      <c r="I50" s="82">
        <f t="shared" si="8"/>
        <v>0</v>
      </c>
      <c r="J50" s="82">
        <f t="shared" si="8"/>
        <v>0</v>
      </c>
      <c r="K50" s="82">
        <f t="shared" si="8"/>
        <v>0</v>
      </c>
      <c r="L50" s="82">
        <f t="shared" si="8"/>
        <v>0</v>
      </c>
      <c r="M50" s="82">
        <f t="shared" si="8"/>
        <v>0</v>
      </c>
      <c r="N50" s="82">
        <f t="shared" si="8"/>
        <v>0</v>
      </c>
      <c r="O50" s="82">
        <f t="shared" si="8"/>
        <v>0</v>
      </c>
      <c r="P50" s="82">
        <f t="shared" si="8"/>
        <v>0</v>
      </c>
      <c r="Q50" s="82">
        <f t="shared" si="8"/>
        <v>0</v>
      </c>
    </row>
    <row r="51" spans="3:17" x14ac:dyDescent="0.25">
      <c r="C51" s="158" t="s">
        <v>706</v>
      </c>
      <c r="D51" s="100" t="s">
        <v>680</v>
      </c>
      <c r="E51" s="82">
        <f t="shared" si="8"/>
        <v>0</v>
      </c>
      <c r="F51" s="82">
        <f t="shared" si="8"/>
        <v>0</v>
      </c>
      <c r="G51" s="82">
        <f t="shared" si="8"/>
        <v>0</v>
      </c>
      <c r="H51" s="82">
        <f t="shared" si="8"/>
        <v>0</v>
      </c>
      <c r="I51" s="82">
        <f t="shared" si="8"/>
        <v>0</v>
      </c>
      <c r="J51" s="82">
        <f t="shared" si="8"/>
        <v>0</v>
      </c>
      <c r="K51" s="82">
        <f t="shared" si="8"/>
        <v>0</v>
      </c>
      <c r="L51" s="82">
        <f t="shared" si="8"/>
        <v>0</v>
      </c>
      <c r="M51" s="82">
        <f t="shared" si="8"/>
        <v>0</v>
      </c>
      <c r="N51" s="82">
        <f t="shared" si="8"/>
        <v>0</v>
      </c>
      <c r="O51" s="82">
        <f t="shared" si="8"/>
        <v>0</v>
      </c>
      <c r="P51" s="82">
        <f t="shared" si="8"/>
        <v>0</v>
      </c>
      <c r="Q51" s="82">
        <f t="shared" si="8"/>
        <v>0</v>
      </c>
    </row>
    <row r="52" spans="3:17" x14ac:dyDescent="0.25">
      <c r="C52" s="158" t="s">
        <v>706</v>
      </c>
      <c r="D52" s="20" t="s">
        <v>681</v>
      </c>
      <c r="E52" s="82">
        <f t="shared" si="8"/>
        <v>0</v>
      </c>
      <c r="F52" s="82">
        <f t="shared" si="8"/>
        <v>0</v>
      </c>
      <c r="G52" s="82">
        <f t="shared" si="8"/>
        <v>0</v>
      </c>
      <c r="H52" s="82">
        <f t="shared" si="8"/>
        <v>0</v>
      </c>
      <c r="I52" s="82">
        <f t="shared" si="8"/>
        <v>0</v>
      </c>
      <c r="J52" s="82">
        <f t="shared" si="8"/>
        <v>0</v>
      </c>
      <c r="K52" s="82">
        <f t="shared" si="8"/>
        <v>0</v>
      </c>
      <c r="L52" s="82">
        <f t="shared" si="8"/>
        <v>0</v>
      </c>
      <c r="M52" s="82">
        <f t="shared" si="8"/>
        <v>0</v>
      </c>
      <c r="N52" s="82">
        <f t="shared" si="8"/>
        <v>0</v>
      </c>
      <c r="O52" s="82">
        <f t="shared" si="8"/>
        <v>0</v>
      </c>
      <c r="P52" s="82">
        <f t="shared" si="8"/>
        <v>0</v>
      </c>
      <c r="Q52" s="82">
        <f t="shared" si="8"/>
        <v>0</v>
      </c>
    </row>
    <row r="53" spans="3:17" x14ac:dyDescent="0.25">
      <c r="C53" s="158" t="s">
        <v>706</v>
      </c>
      <c r="D53" s="20" t="s">
        <v>682</v>
      </c>
      <c r="E53" s="82">
        <f t="shared" si="8"/>
        <v>0</v>
      </c>
      <c r="F53" s="82">
        <f t="shared" si="8"/>
        <v>0</v>
      </c>
      <c r="G53" s="82">
        <f t="shared" si="8"/>
        <v>0</v>
      </c>
      <c r="H53" s="82">
        <f t="shared" si="8"/>
        <v>0</v>
      </c>
      <c r="I53" s="82">
        <f t="shared" si="8"/>
        <v>0</v>
      </c>
      <c r="J53" s="82">
        <f t="shared" si="8"/>
        <v>0</v>
      </c>
      <c r="K53" s="82">
        <f t="shared" si="8"/>
        <v>0</v>
      </c>
      <c r="L53" s="82">
        <f t="shared" si="8"/>
        <v>0</v>
      </c>
      <c r="M53" s="82">
        <f t="shared" si="8"/>
        <v>0</v>
      </c>
      <c r="N53" s="82">
        <f t="shared" si="8"/>
        <v>0</v>
      </c>
      <c r="O53" s="82">
        <f t="shared" si="8"/>
        <v>0</v>
      </c>
      <c r="P53" s="82">
        <f t="shared" si="8"/>
        <v>0</v>
      </c>
      <c r="Q53" s="82">
        <f t="shared" si="8"/>
        <v>0</v>
      </c>
    </row>
    <row r="54" spans="3:17" x14ac:dyDescent="0.25">
      <c r="C54" s="449" t="s">
        <v>225</v>
      </c>
      <c r="D54" s="450"/>
      <c r="E54" s="140">
        <f>SUM(E49:E53)</f>
        <v>0</v>
      </c>
      <c r="F54" s="140">
        <f t="shared" ref="F54:P54" si="9">SUM(F49:F53)</f>
        <v>0</v>
      </c>
      <c r="G54" s="140">
        <f t="shared" si="9"/>
        <v>0</v>
      </c>
      <c r="H54" s="140">
        <f t="shared" si="9"/>
        <v>0</v>
      </c>
      <c r="I54" s="140">
        <f t="shared" si="9"/>
        <v>0</v>
      </c>
      <c r="J54" s="140">
        <f t="shared" si="9"/>
        <v>0</v>
      </c>
      <c r="K54" s="140">
        <f t="shared" si="9"/>
        <v>0</v>
      </c>
      <c r="L54" s="140">
        <f t="shared" si="9"/>
        <v>0</v>
      </c>
      <c r="M54" s="140">
        <f t="shared" si="9"/>
        <v>0</v>
      </c>
      <c r="N54" s="140">
        <f t="shared" si="9"/>
        <v>0</v>
      </c>
      <c r="O54" s="140">
        <f t="shared" si="9"/>
        <v>0</v>
      </c>
      <c r="P54" s="140">
        <f t="shared" si="9"/>
        <v>0</v>
      </c>
      <c r="Q54" s="123">
        <f>Q141+Q256</f>
        <v>0</v>
      </c>
    </row>
    <row r="55" spans="3:17" x14ac:dyDescent="0.25">
      <c r="C55" s="449" t="s">
        <v>353</v>
      </c>
      <c r="D55" s="450"/>
      <c r="E55" s="140">
        <f>E54+E47</f>
        <v>0</v>
      </c>
      <c r="F55" s="140">
        <f t="shared" ref="F55:P55" si="10">F54+F47</f>
        <v>0</v>
      </c>
      <c r="G55" s="140">
        <f t="shared" si="10"/>
        <v>0</v>
      </c>
      <c r="H55" s="140">
        <f t="shared" si="10"/>
        <v>0</v>
      </c>
      <c r="I55" s="140">
        <f t="shared" si="10"/>
        <v>0</v>
      </c>
      <c r="J55" s="140">
        <f t="shared" si="10"/>
        <v>0</v>
      </c>
      <c r="K55" s="140">
        <f t="shared" si="10"/>
        <v>0</v>
      </c>
      <c r="L55" s="140">
        <f t="shared" si="10"/>
        <v>0</v>
      </c>
      <c r="M55" s="140">
        <f t="shared" si="10"/>
        <v>0</v>
      </c>
      <c r="N55" s="140">
        <f t="shared" si="10"/>
        <v>0</v>
      </c>
      <c r="O55" s="140">
        <f t="shared" si="10"/>
        <v>0</v>
      </c>
      <c r="P55" s="140">
        <f t="shared" si="10"/>
        <v>0</v>
      </c>
      <c r="Q55" s="123">
        <f>Q142+Q257</f>
        <v>0</v>
      </c>
    </row>
    <row r="56" spans="3:17" x14ac:dyDescent="0.25">
      <c r="C56" s="446" t="s">
        <v>358</v>
      </c>
      <c r="D56" s="447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</row>
    <row r="57" spans="3:17" x14ac:dyDescent="0.25">
      <c r="C57" s="18"/>
      <c r="D57" s="18" t="s">
        <v>683</v>
      </c>
      <c r="E57" s="82">
        <f t="shared" ref="E57:Q58" si="11">E145+E233</f>
        <v>0</v>
      </c>
      <c r="F57" s="82">
        <f t="shared" si="11"/>
        <v>0</v>
      </c>
      <c r="G57" s="82">
        <f t="shared" si="11"/>
        <v>0</v>
      </c>
      <c r="H57" s="82">
        <f t="shared" si="11"/>
        <v>0</v>
      </c>
      <c r="I57" s="82">
        <f t="shared" si="11"/>
        <v>0</v>
      </c>
      <c r="J57" s="82">
        <f t="shared" si="11"/>
        <v>0</v>
      </c>
      <c r="K57" s="82">
        <f t="shared" si="11"/>
        <v>0</v>
      </c>
      <c r="L57" s="82">
        <f t="shared" si="11"/>
        <v>0</v>
      </c>
      <c r="M57" s="82">
        <f t="shared" si="11"/>
        <v>0</v>
      </c>
      <c r="N57" s="82">
        <f t="shared" si="11"/>
        <v>0</v>
      </c>
      <c r="O57" s="82">
        <f t="shared" si="11"/>
        <v>0</v>
      </c>
      <c r="P57" s="82">
        <f t="shared" si="11"/>
        <v>0</v>
      </c>
      <c r="Q57" s="82">
        <f t="shared" si="11"/>
        <v>0</v>
      </c>
    </row>
    <row r="58" spans="3:17" x14ac:dyDescent="0.25">
      <c r="C58" s="18"/>
      <c r="D58" s="18" t="s">
        <v>684</v>
      </c>
      <c r="E58" s="82">
        <f t="shared" si="11"/>
        <v>0</v>
      </c>
      <c r="F58" s="82">
        <f t="shared" si="11"/>
        <v>0</v>
      </c>
      <c r="G58" s="82">
        <f t="shared" si="11"/>
        <v>0</v>
      </c>
      <c r="H58" s="82">
        <f t="shared" si="11"/>
        <v>0</v>
      </c>
      <c r="I58" s="82">
        <f t="shared" si="11"/>
        <v>0</v>
      </c>
      <c r="J58" s="82">
        <f t="shared" si="11"/>
        <v>0</v>
      </c>
      <c r="K58" s="82">
        <f t="shared" si="11"/>
        <v>0</v>
      </c>
      <c r="L58" s="82">
        <f t="shared" si="11"/>
        <v>0</v>
      </c>
      <c r="M58" s="82">
        <f t="shared" si="11"/>
        <v>0</v>
      </c>
      <c r="N58" s="82">
        <f t="shared" si="11"/>
        <v>0</v>
      </c>
      <c r="O58" s="82">
        <f t="shared" si="11"/>
        <v>0</v>
      </c>
      <c r="P58" s="82">
        <f t="shared" si="11"/>
        <v>0</v>
      </c>
      <c r="Q58" s="82">
        <f t="shared" si="11"/>
        <v>0</v>
      </c>
    </row>
    <row r="59" spans="3:17" x14ac:dyDescent="0.25">
      <c r="C59" s="449" t="s">
        <v>355</v>
      </c>
      <c r="D59" s="450"/>
      <c r="E59" s="140">
        <f>SUM(E57:E58)</f>
        <v>0</v>
      </c>
      <c r="F59" s="140">
        <f t="shared" ref="F59:P59" si="12">SUM(F57:F58)</f>
        <v>0</v>
      </c>
      <c r="G59" s="140">
        <f t="shared" si="12"/>
        <v>0</v>
      </c>
      <c r="H59" s="140">
        <f t="shared" si="12"/>
        <v>0</v>
      </c>
      <c r="I59" s="140">
        <f t="shared" si="12"/>
        <v>0</v>
      </c>
      <c r="J59" s="140">
        <f t="shared" si="12"/>
        <v>0</v>
      </c>
      <c r="K59" s="140">
        <f t="shared" si="12"/>
        <v>0</v>
      </c>
      <c r="L59" s="140">
        <f t="shared" si="12"/>
        <v>0</v>
      </c>
      <c r="M59" s="140">
        <f t="shared" si="12"/>
        <v>0</v>
      </c>
      <c r="N59" s="140">
        <f t="shared" si="12"/>
        <v>0</v>
      </c>
      <c r="O59" s="140">
        <f t="shared" si="12"/>
        <v>0</v>
      </c>
      <c r="P59" s="140">
        <f t="shared" si="12"/>
        <v>0</v>
      </c>
      <c r="Q59" s="123">
        <f>Q146+Q261</f>
        <v>0</v>
      </c>
    </row>
    <row r="60" spans="3:17" x14ac:dyDescent="0.25">
      <c r="C60" s="446" t="s">
        <v>357</v>
      </c>
      <c r="D60" s="447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</row>
    <row r="61" spans="3:17" x14ac:dyDescent="0.25">
      <c r="C61" s="95"/>
      <c r="D61" s="100" t="s">
        <v>685</v>
      </c>
      <c r="E61" s="82">
        <f t="shared" ref="E61:Q64" si="13">E149+E237</f>
        <v>0</v>
      </c>
      <c r="F61" s="82">
        <f t="shared" si="13"/>
        <v>0</v>
      </c>
      <c r="G61" s="82">
        <f t="shared" si="13"/>
        <v>0</v>
      </c>
      <c r="H61" s="82">
        <f t="shared" si="13"/>
        <v>0</v>
      </c>
      <c r="I61" s="82">
        <f t="shared" si="13"/>
        <v>0</v>
      </c>
      <c r="J61" s="82">
        <f t="shared" si="13"/>
        <v>0</v>
      </c>
      <c r="K61" s="82">
        <f t="shared" si="13"/>
        <v>0</v>
      </c>
      <c r="L61" s="82">
        <f t="shared" si="13"/>
        <v>0</v>
      </c>
      <c r="M61" s="82">
        <f t="shared" si="13"/>
        <v>0</v>
      </c>
      <c r="N61" s="82">
        <f t="shared" si="13"/>
        <v>0</v>
      </c>
      <c r="O61" s="82">
        <f t="shared" si="13"/>
        <v>0</v>
      </c>
      <c r="P61" s="82">
        <f t="shared" si="13"/>
        <v>0</v>
      </c>
      <c r="Q61" s="82">
        <f t="shared" si="13"/>
        <v>0</v>
      </c>
    </row>
    <row r="62" spans="3:17" x14ac:dyDescent="0.25">
      <c r="C62" s="95"/>
      <c r="D62" s="100" t="s">
        <v>686</v>
      </c>
      <c r="E62" s="82">
        <f t="shared" si="13"/>
        <v>0</v>
      </c>
      <c r="F62" s="82">
        <f t="shared" si="13"/>
        <v>0</v>
      </c>
      <c r="G62" s="82">
        <f t="shared" si="13"/>
        <v>0</v>
      </c>
      <c r="H62" s="82">
        <f t="shared" si="13"/>
        <v>0</v>
      </c>
      <c r="I62" s="82">
        <f t="shared" si="13"/>
        <v>0</v>
      </c>
      <c r="J62" s="82">
        <f t="shared" si="13"/>
        <v>0</v>
      </c>
      <c r="K62" s="82">
        <f t="shared" si="13"/>
        <v>0</v>
      </c>
      <c r="L62" s="82">
        <f t="shared" si="13"/>
        <v>0</v>
      </c>
      <c r="M62" s="82">
        <f t="shared" si="13"/>
        <v>0</v>
      </c>
      <c r="N62" s="82">
        <f t="shared" si="13"/>
        <v>0</v>
      </c>
      <c r="O62" s="82">
        <f t="shared" si="13"/>
        <v>0</v>
      </c>
      <c r="P62" s="82">
        <f t="shared" si="13"/>
        <v>0</v>
      </c>
      <c r="Q62" s="82">
        <f t="shared" si="13"/>
        <v>0</v>
      </c>
    </row>
    <row r="63" spans="3:17" x14ac:dyDescent="0.25">
      <c r="C63" s="18"/>
      <c r="D63" s="100" t="s">
        <v>687</v>
      </c>
      <c r="E63" s="82">
        <f t="shared" si="13"/>
        <v>0</v>
      </c>
      <c r="F63" s="82">
        <f t="shared" si="13"/>
        <v>0</v>
      </c>
      <c r="G63" s="82">
        <f t="shared" si="13"/>
        <v>0</v>
      </c>
      <c r="H63" s="82">
        <f t="shared" si="13"/>
        <v>0</v>
      </c>
      <c r="I63" s="82">
        <f t="shared" si="13"/>
        <v>0</v>
      </c>
      <c r="J63" s="82">
        <f t="shared" si="13"/>
        <v>0</v>
      </c>
      <c r="K63" s="82">
        <f t="shared" si="13"/>
        <v>0</v>
      </c>
      <c r="L63" s="82">
        <f t="shared" si="13"/>
        <v>0</v>
      </c>
      <c r="M63" s="82">
        <f t="shared" si="13"/>
        <v>0</v>
      </c>
      <c r="N63" s="82">
        <f t="shared" si="13"/>
        <v>0</v>
      </c>
      <c r="O63" s="82">
        <f t="shared" si="13"/>
        <v>0</v>
      </c>
      <c r="P63" s="82">
        <f t="shared" si="13"/>
        <v>0</v>
      </c>
      <c r="Q63" s="82">
        <f t="shared" si="13"/>
        <v>0</v>
      </c>
    </row>
    <row r="64" spans="3:17" x14ac:dyDescent="0.25">
      <c r="C64" s="18"/>
      <c r="D64" s="18" t="s">
        <v>688</v>
      </c>
      <c r="E64" s="82">
        <f t="shared" si="13"/>
        <v>0</v>
      </c>
      <c r="F64" s="82">
        <f t="shared" si="13"/>
        <v>0</v>
      </c>
      <c r="G64" s="82">
        <f t="shared" si="13"/>
        <v>0</v>
      </c>
      <c r="H64" s="82">
        <f t="shared" si="13"/>
        <v>0</v>
      </c>
      <c r="I64" s="82">
        <f t="shared" si="13"/>
        <v>0</v>
      </c>
      <c r="J64" s="82">
        <f t="shared" si="13"/>
        <v>0</v>
      </c>
      <c r="K64" s="82">
        <f t="shared" si="13"/>
        <v>0</v>
      </c>
      <c r="L64" s="82">
        <f t="shared" si="13"/>
        <v>0</v>
      </c>
      <c r="M64" s="82">
        <f t="shared" si="13"/>
        <v>0</v>
      </c>
      <c r="N64" s="82">
        <f t="shared" si="13"/>
        <v>0</v>
      </c>
      <c r="O64" s="82">
        <f t="shared" si="13"/>
        <v>0</v>
      </c>
      <c r="P64" s="82">
        <f t="shared" si="13"/>
        <v>0</v>
      </c>
      <c r="Q64" s="82">
        <f t="shared" si="13"/>
        <v>0</v>
      </c>
    </row>
    <row r="65" spans="3:17" x14ac:dyDescent="0.25">
      <c r="C65" s="449" t="s">
        <v>356</v>
      </c>
      <c r="D65" s="450"/>
      <c r="E65" s="140">
        <f>SUM(E61:E64)</f>
        <v>0</v>
      </c>
      <c r="F65" s="140">
        <f t="shared" ref="F65:P65" si="14">SUM(F61:F64)</f>
        <v>0</v>
      </c>
      <c r="G65" s="140">
        <f t="shared" si="14"/>
        <v>0</v>
      </c>
      <c r="H65" s="140">
        <f t="shared" si="14"/>
        <v>0</v>
      </c>
      <c r="I65" s="140">
        <f t="shared" si="14"/>
        <v>0</v>
      </c>
      <c r="J65" s="140">
        <f t="shared" si="14"/>
        <v>0</v>
      </c>
      <c r="K65" s="140">
        <f t="shared" si="14"/>
        <v>0</v>
      </c>
      <c r="L65" s="140">
        <f t="shared" si="14"/>
        <v>0</v>
      </c>
      <c r="M65" s="140">
        <f t="shared" si="14"/>
        <v>0</v>
      </c>
      <c r="N65" s="140">
        <f t="shared" si="14"/>
        <v>0</v>
      </c>
      <c r="O65" s="140">
        <f t="shared" si="14"/>
        <v>0</v>
      </c>
      <c r="P65" s="140">
        <f t="shared" si="14"/>
        <v>0</v>
      </c>
      <c r="Q65" s="123">
        <f>Q154+Q267</f>
        <v>0</v>
      </c>
    </row>
    <row r="66" spans="3:17" x14ac:dyDescent="0.25">
      <c r="C66" s="446" t="s">
        <v>361</v>
      </c>
      <c r="D66" s="447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</row>
    <row r="67" spans="3:17" x14ac:dyDescent="0.25">
      <c r="C67" s="95"/>
      <c r="D67" s="100" t="s">
        <v>690</v>
      </c>
      <c r="E67" s="82">
        <f t="shared" ref="E67:Q80" si="15">E155+E243</f>
        <v>0</v>
      </c>
      <c r="F67" s="82">
        <f t="shared" si="15"/>
        <v>0</v>
      </c>
      <c r="G67" s="82">
        <f t="shared" si="15"/>
        <v>0</v>
      </c>
      <c r="H67" s="82">
        <f t="shared" si="15"/>
        <v>0</v>
      </c>
      <c r="I67" s="82">
        <f t="shared" si="15"/>
        <v>0</v>
      </c>
      <c r="J67" s="82">
        <f t="shared" si="15"/>
        <v>0</v>
      </c>
      <c r="K67" s="82">
        <f t="shared" si="15"/>
        <v>0</v>
      </c>
      <c r="L67" s="82">
        <f t="shared" si="15"/>
        <v>0</v>
      </c>
      <c r="M67" s="82">
        <f t="shared" si="15"/>
        <v>0</v>
      </c>
      <c r="N67" s="82">
        <f t="shared" si="15"/>
        <v>0</v>
      </c>
      <c r="O67" s="82">
        <f t="shared" si="15"/>
        <v>0</v>
      </c>
      <c r="P67" s="82">
        <f t="shared" si="15"/>
        <v>0</v>
      </c>
      <c r="Q67" s="82">
        <f t="shared" si="15"/>
        <v>0</v>
      </c>
    </row>
    <row r="68" spans="3:17" x14ac:dyDescent="0.25">
      <c r="C68" s="95"/>
      <c r="D68" s="100" t="s">
        <v>691</v>
      </c>
      <c r="E68" s="82">
        <f t="shared" si="15"/>
        <v>0</v>
      </c>
      <c r="F68" s="82">
        <f t="shared" si="15"/>
        <v>0</v>
      </c>
      <c r="G68" s="82">
        <f t="shared" si="15"/>
        <v>0</v>
      </c>
      <c r="H68" s="82">
        <f t="shared" si="15"/>
        <v>0</v>
      </c>
      <c r="I68" s="82">
        <f t="shared" si="15"/>
        <v>0</v>
      </c>
      <c r="J68" s="82">
        <f t="shared" si="15"/>
        <v>0</v>
      </c>
      <c r="K68" s="82">
        <f t="shared" si="15"/>
        <v>0</v>
      </c>
      <c r="L68" s="82">
        <f t="shared" si="15"/>
        <v>0</v>
      </c>
      <c r="M68" s="82">
        <f t="shared" si="15"/>
        <v>0</v>
      </c>
      <c r="N68" s="82">
        <f t="shared" si="15"/>
        <v>0</v>
      </c>
      <c r="O68" s="82">
        <f t="shared" si="15"/>
        <v>0</v>
      </c>
      <c r="P68" s="82">
        <f t="shared" si="15"/>
        <v>0</v>
      </c>
      <c r="Q68" s="82">
        <f t="shared" si="15"/>
        <v>0</v>
      </c>
    </row>
    <row r="69" spans="3:17" x14ac:dyDescent="0.25">
      <c r="C69" s="95"/>
      <c r="D69" s="100" t="s">
        <v>692</v>
      </c>
      <c r="E69" s="82">
        <f t="shared" si="15"/>
        <v>0</v>
      </c>
      <c r="F69" s="82">
        <f t="shared" si="15"/>
        <v>0</v>
      </c>
      <c r="G69" s="82">
        <f t="shared" si="15"/>
        <v>0</v>
      </c>
      <c r="H69" s="82">
        <f t="shared" si="15"/>
        <v>0</v>
      </c>
      <c r="I69" s="82">
        <f t="shared" si="15"/>
        <v>0</v>
      </c>
      <c r="J69" s="82">
        <f t="shared" si="15"/>
        <v>0</v>
      </c>
      <c r="K69" s="82">
        <f t="shared" si="15"/>
        <v>0</v>
      </c>
      <c r="L69" s="82">
        <f t="shared" si="15"/>
        <v>0</v>
      </c>
      <c r="M69" s="82">
        <f t="shared" si="15"/>
        <v>0</v>
      </c>
      <c r="N69" s="82">
        <f t="shared" si="15"/>
        <v>0</v>
      </c>
      <c r="O69" s="82">
        <f t="shared" si="15"/>
        <v>0</v>
      </c>
      <c r="P69" s="82">
        <f t="shared" si="15"/>
        <v>0</v>
      </c>
      <c r="Q69" s="82">
        <f t="shared" si="15"/>
        <v>0</v>
      </c>
    </row>
    <row r="70" spans="3:17" x14ac:dyDescent="0.25">
      <c r="C70" s="95"/>
      <c r="D70" s="100" t="s">
        <v>693</v>
      </c>
      <c r="E70" s="82">
        <f t="shared" si="15"/>
        <v>0</v>
      </c>
      <c r="F70" s="82">
        <f t="shared" si="15"/>
        <v>0</v>
      </c>
      <c r="G70" s="82">
        <f t="shared" si="15"/>
        <v>0</v>
      </c>
      <c r="H70" s="82">
        <f t="shared" si="15"/>
        <v>0</v>
      </c>
      <c r="I70" s="82">
        <f t="shared" si="15"/>
        <v>0</v>
      </c>
      <c r="J70" s="82">
        <f t="shared" si="15"/>
        <v>0</v>
      </c>
      <c r="K70" s="82">
        <f t="shared" si="15"/>
        <v>0</v>
      </c>
      <c r="L70" s="82">
        <f t="shared" si="15"/>
        <v>0</v>
      </c>
      <c r="M70" s="82">
        <f t="shared" si="15"/>
        <v>0</v>
      </c>
      <c r="N70" s="82">
        <f t="shared" si="15"/>
        <v>0</v>
      </c>
      <c r="O70" s="82">
        <f t="shared" si="15"/>
        <v>0</v>
      </c>
      <c r="P70" s="82">
        <f t="shared" si="15"/>
        <v>0</v>
      </c>
      <c r="Q70" s="82">
        <f t="shared" si="15"/>
        <v>0</v>
      </c>
    </row>
    <row r="71" spans="3:17" x14ac:dyDescent="0.25">
      <c r="C71" s="95"/>
      <c r="D71" s="100" t="s">
        <v>694</v>
      </c>
      <c r="E71" s="82">
        <f t="shared" si="15"/>
        <v>0</v>
      </c>
      <c r="F71" s="82">
        <f t="shared" si="15"/>
        <v>0</v>
      </c>
      <c r="G71" s="82">
        <f t="shared" si="15"/>
        <v>0</v>
      </c>
      <c r="H71" s="82">
        <f t="shared" si="15"/>
        <v>0</v>
      </c>
      <c r="I71" s="82">
        <f t="shared" si="15"/>
        <v>0</v>
      </c>
      <c r="J71" s="82">
        <f t="shared" si="15"/>
        <v>0</v>
      </c>
      <c r="K71" s="82">
        <f t="shared" si="15"/>
        <v>0</v>
      </c>
      <c r="L71" s="82">
        <f t="shared" si="15"/>
        <v>0</v>
      </c>
      <c r="M71" s="82">
        <f t="shared" si="15"/>
        <v>0</v>
      </c>
      <c r="N71" s="82">
        <f t="shared" si="15"/>
        <v>0</v>
      </c>
      <c r="O71" s="82">
        <f t="shared" si="15"/>
        <v>0</v>
      </c>
      <c r="P71" s="82">
        <f t="shared" si="15"/>
        <v>0</v>
      </c>
      <c r="Q71" s="82">
        <f t="shared" si="15"/>
        <v>0</v>
      </c>
    </row>
    <row r="72" spans="3:17" x14ac:dyDescent="0.25">
      <c r="C72" s="95"/>
      <c r="D72" s="100" t="s">
        <v>663</v>
      </c>
      <c r="E72" s="82">
        <f t="shared" si="15"/>
        <v>0</v>
      </c>
      <c r="F72" s="82">
        <f t="shared" si="15"/>
        <v>0</v>
      </c>
      <c r="G72" s="82">
        <f t="shared" si="15"/>
        <v>0</v>
      </c>
      <c r="H72" s="82">
        <f t="shared" si="15"/>
        <v>0</v>
      </c>
      <c r="I72" s="82">
        <f t="shared" si="15"/>
        <v>0</v>
      </c>
      <c r="J72" s="82">
        <f t="shared" si="15"/>
        <v>0</v>
      </c>
      <c r="K72" s="82">
        <f t="shared" si="15"/>
        <v>0</v>
      </c>
      <c r="L72" s="82">
        <f t="shared" si="15"/>
        <v>0</v>
      </c>
      <c r="M72" s="82">
        <f t="shared" si="15"/>
        <v>0</v>
      </c>
      <c r="N72" s="82">
        <f t="shared" si="15"/>
        <v>0</v>
      </c>
      <c r="O72" s="82">
        <f t="shared" si="15"/>
        <v>0</v>
      </c>
      <c r="P72" s="82">
        <f t="shared" si="15"/>
        <v>0</v>
      </c>
      <c r="Q72" s="82">
        <f t="shared" si="15"/>
        <v>0</v>
      </c>
    </row>
    <row r="73" spans="3:17" x14ac:dyDescent="0.25">
      <c r="C73" s="158" t="s">
        <v>707</v>
      </c>
      <c r="D73" s="100" t="s">
        <v>695</v>
      </c>
      <c r="E73" s="82">
        <f t="shared" si="15"/>
        <v>0</v>
      </c>
      <c r="F73" s="82">
        <f t="shared" si="15"/>
        <v>0</v>
      </c>
      <c r="G73" s="82">
        <f t="shared" si="15"/>
        <v>0</v>
      </c>
      <c r="H73" s="82">
        <f t="shared" si="15"/>
        <v>0</v>
      </c>
      <c r="I73" s="82">
        <f t="shared" si="15"/>
        <v>0</v>
      </c>
      <c r="J73" s="82">
        <f t="shared" si="15"/>
        <v>0</v>
      </c>
      <c r="K73" s="82">
        <f t="shared" si="15"/>
        <v>0</v>
      </c>
      <c r="L73" s="82">
        <f t="shared" si="15"/>
        <v>0</v>
      </c>
      <c r="M73" s="82">
        <f t="shared" si="15"/>
        <v>0</v>
      </c>
      <c r="N73" s="82">
        <f t="shared" si="15"/>
        <v>0</v>
      </c>
      <c r="O73" s="82">
        <f t="shared" si="15"/>
        <v>0</v>
      </c>
      <c r="P73" s="82">
        <f t="shared" si="15"/>
        <v>0</v>
      </c>
      <c r="Q73" s="82">
        <f t="shared" si="15"/>
        <v>0</v>
      </c>
    </row>
    <row r="74" spans="3:17" x14ac:dyDescent="0.25">
      <c r="C74" s="158" t="s">
        <v>707</v>
      </c>
      <c r="D74" s="100" t="s">
        <v>696</v>
      </c>
      <c r="E74" s="82">
        <f t="shared" si="15"/>
        <v>0</v>
      </c>
      <c r="F74" s="82">
        <f t="shared" si="15"/>
        <v>0</v>
      </c>
      <c r="G74" s="82">
        <f t="shared" si="15"/>
        <v>0</v>
      </c>
      <c r="H74" s="82">
        <f t="shared" si="15"/>
        <v>0</v>
      </c>
      <c r="I74" s="82">
        <f t="shared" si="15"/>
        <v>0</v>
      </c>
      <c r="J74" s="82">
        <f t="shared" si="15"/>
        <v>0</v>
      </c>
      <c r="K74" s="82">
        <f t="shared" si="15"/>
        <v>0</v>
      </c>
      <c r="L74" s="82">
        <f t="shared" si="15"/>
        <v>0</v>
      </c>
      <c r="M74" s="82">
        <f t="shared" si="15"/>
        <v>0</v>
      </c>
      <c r="N74" s="82">
        <f t="shared" si="15"/>
        <v>0</v>
      </c>
      <c r="O74" s="82">
        <f t="shared" si="15"/>
        <v>0</v>
      </c>
      <c r="P74" s="82">
        <f t="shared" si="15"/>
        <v>0</v>
      </c>
      <c r="Q74" s="82">
        <f t="shared" si="15"/>
        <v>0</v>
      </c>
    </row>
    <row r="75" spans="3:17" x14ac:dyDescent="0.25">
      <c r="C75" s="158" t="s">
        <v>707</v>
      </c>
      <c r="D75" s="100" t="s">
        <v>697</v>
      </c>
      <c r="E75" s="82">
        <f t="shared" si="15"/>
        <v>0</v>
      </c>
      <c r="F75" s="82">
        <f t="shared" si="15"/>
        <v>0</v>
      </c>
      <c r="G75" s="82">
        <f t="shared" si="15"/>
        <v>0</v>
      </c>
      <c r="H75" s="82">
        <f t="shared" si="15"/>
        <v>0</v>
      </c>
      <c r="I75" s="82">
        <f t="shared" si="15"/>
        <v>0</v>
      </c>
      <c r="J75" s="82">
        <f t="shared" si="15"/>
        <v>0</v>
      </c>
      <c r="K75" s="82">
        <f t="shared" si="15"/>
        <v>0</v>
      </c>
      <c r="L75" s="82">
        <f t="shared" si="15"/>
        <v>0</v>
      </c>
      <c r="M75" s="82">
        <f t="shared" si="15"/>
        <v>0</v>
      </c>
      <c r="N75" s="82">
        <f t="shared" si="15"/>
        <v>0</v>
      </c>
      <c r="O75" s="82">
        <f t="shared" si="15"/>
        <v>0</v>
      </c>
      <c r="P75" s="82">
        <f t="shared" si="15"/>
        <v>0</v>
      </c>
      <c r="Q75" s="82">
        <f t="shared" si="15"/>
        <v>0</v>
      </c>
    </row>
    <row r="76" spans="3:17" x14ac:dyDescent="0.25">
      <c r="C76" s="158" t="s">
        <v>707</v>
      </c>
      <c r="D76" s="100" t="s">
        <v>698</v>
      </c>
      <c r="E76" s="82">
        <f t="shared" si="15"/>
        <v>0</v>
      </c>
      <c r="F76" s="82">
        <f t="shared" si="15"/>
        <v>0</v>
      </c>
      <c r="G76" s="82">
        <f t="shared" si="15"/>
        <v>0</v>
      </c>
      <c r="H76" s="82">
        <f t="shared" si="15"/>
        <v>0</v>
      </c>
      <c r="I76" s="82">
        <f t="shared" si="15"/>
        <v>0</v>
      </c>
      <c r="J76" s="82">
        <f t="shared" si="15"/>
        <v>0</v>
      </c>
      <c r="K76" s="82">
        <f t="shared" si="15"/>
        <v>0</v>
      </c>
      <c r="L76" s="82">
        <f t="shared" si="15"/>
        <v>0</v>
      </c>
      <c r="M76" s="82">
        <f t="shared" si="15"/>
        <v>0</v>
      </c>
      <c r="N76" s="82">
        <f t="shared" si="15"/>
        <v>0</v>
      </c>
      <c r="O76" s="82">
        <f t="shared" si="15"/>
        <v>0</v>
      </c>
      <c r="P76" s="82">
        <f t="shared" si="15"/>
        <v>0</v>
      </c>
      <c r="Q76" s="82">
        <f t="shared" si="15"/>
        <v>0</v>
      </c>
    </row>
    <row r="77" spans="3:17" x14ac:dyDescent="0.25">
      <c r="C77" s="158" t="s">
        <v>707</v>
      </c>
      <c r="D77" s="100" t="s">
        <v>699</v>
      </c>
      <c r="E77" s="82">
        <f t="shared" si="15"/>
        <v>0</v>
      </c>
      <c r="F77" s="82">
        <f t="shared" si="15"/>
        <v>0</v>
      </c>
      <c r="G77" s="82">
        <f t="shared" si="15"/>
        <v>0</v>
      </c>
      <c r="H77" s="82">
        <f t="shared" si="15"/>
        <v>0</v>
      </c>
      <c r="I77" s="82">
        <f t="shared" si="15"/>
        <v>0</v>
      </c>
      <c r="J77" s="82">
        <f t="shared" si="15"/>
        <v>0</v>
      </c>
      <c r="K77" s="82">
        <f t="shared" si="15"/>
        <v>0</v>
      </c>
      <c r="L77" s="82">
        <f t="shared" si="15"/>
        <v>0</v>
      </c>
      <c r="M77" s="82">
        <f t="shared" si="15"/>
        <v>0</v>
      </c>
      <c r="N77" s="82">
        <f t="shared" si="15"/>
        <v>0</v>
      </c>
      <c r="O77" s="82">
        <f t="shared" si="15"/>
        <v>0</v>
      </c>
      <c r="P77" s="82">
        <f t="shared" si="15"/>
        <v>0</v>
      </c>
      <c r="Q77" s="82">
        <f t="shared" si="15"/>
        <v>0</v>
      </c>
    </row>
    <row r="78" spans="3:17" x14ac:dyDescent="0.25">
      <c r="C78" s="158" t="s">
        <v>707</v>
      </c>
      <c r="D78" s="100" t="s">
        <v>700</v>
      </c>
      <c r="E78" s="82">
        <f t="shared" si="15"/>
        <v>0</v>
      </c>
      <c r="F78" s="82">
        <f t="shared" si="15"/>
        <v>0</v>
      </c>
      <c r="G78" s="82">
        <f t="shared" si="15"/>
        <v>0</v>
      </c>
      <c r="H78" s="82">
        <f t="shared" si="15"/>
        <v>0</v>
      </c>
      <c r="I78" s="82">
        <f t="shared" si="15"/>
        <v>0</v>
      </c>
      <c r="J78" s="82">
        <f t="shared" si="15"/>
        <v>0</v>
      </c>
      <c r="K78" s="82">
        <f t="shared" si="15"/>
        <v>0</v>
      </c>
      <c r="L78" s="82">
        <f t="shared" si="15"/>
        <v>0</v>
      </c>
      <c r="M78" s="82">
        <f t="shared" si="15"/>
        <v>0</v>
      </c>
      <c r="N78" s="82">
        <f t="shared" si="15"/>
        <v>0</v>
      </c>
      <c r="O78" s="82">
        <f t="shared" si="15"/>
        <v>0</v>
      </c>
      <c r="P78" s="82">
        <f t="shared" si="15"/>
        <v>0</v>
      </c>
      <c r="Q78" s="82">
        <f t="shared" si="15"/>
        <v>0</v>
      </c>
    </row>
    <row r="79" spans="3:17" x14ac:dyDescent="0.25">
      <c r="C79" s="158" t="s">
        <v>707</v>
      </c>
      <c r="D79" s="18" t="s">
        <v>701</v>
      </c>
      <c r="E79" s="82">
        <f t="shared" si="15"/>
        <v>0</v>
      </c>
      <c r="F79" s="82">
        <f t="shared" si="15"/>
        <v>0</v>
      </c>
      <c r="G79" s="82">
        <f t="shared" si="15"/>
        <v>0</v>
      </c>
      <c r="H79" s="82">
        <f t="shared" si="15"/>
        <v>0</v>
      </c>
      <c r="I79" s="82">
        <f t="shared" si="15"/>
        <v>0</v>
      </c>
      <c r="J79" s="82">
        <f t="shared" si="15"/>
        <v>0</v>
      </c>
      <c r="K79" s="82">
        <f t="shared" si="15"/>
        <v>0</v>
      </c>
      <c r="L79" s="82">
        <f t="shared" si="15"/>
        <v>0</v>
      </c>
      <c r="M79" s="82">
        <f t="shared" si="15"/>
        <v>0</v>
      </c>
      <c r="N79" s="82">
        <f t="shared" si="15"/>
        <v>0</v>
      </c>
      <c r="O79" s="82">
        <f t="shared" si="15"/>
        <v>0</v>
      </c>
      <c r="P79" s="82">
        <f t="shared" si="15"/>
        <v>0</v>
      </c>
      <c r="Q79" s="82">
        <f t="shared" si="15"/>
        <v>0</v>
      </c>
    </row>
    <row r="80" spans="3:17" x14ac:dyDescent="0.25">
      <c r="C80" s="158" t="s">
        <v>707</v>
      </c>
      <c r="D80" s="18" t="s">
        <v>702</v>
      </c>
      <c r="E80" s="82">
        <f t="shared" si="15"/>
        <v>0</v>
      </c>
      <c r="F80" s="82">
        <f t="shared" si="15"/>
        <v>0</v>
      </c>
      <c r="G80" s="82">
        <f t="shared" si="15"/>
        <v>0</v>
      </c>
      <c r="H80" s="82">
        <f t="shared" si="15"/>
        <v>0</v>
      </c>
      <c r="I80" s="82">
        <f t="shared" si="15"/>
        <v>0</v>
      </c>
      <c r="J80" s="82">
        <f t="shared" si="15"/>
        <v>0</v>
      </c>
      <c r="K80" s="82">
        <f t="shared" si="15"/>
        <v>0</v>
      </c>
      <c r="L80" s="82">
        <f t="shared" si="15"/>
        <v>0</v>
      </c>
      <c r="M80" s="82">
        <f t="shared" si="15"/>
        <v>0</v>
      </c>
      <c r="N80" s="82">
        <f t="shared" si="15"/>
        <v>0</v>
      </c>
      <c r="O80" s="82">
        <f t="shared" si="15"/>
        <v>0</v>
      </c>
      <c r="P80" s="82">
        <f t="shared" si="15"/>
        <v>0</v>
      </c>
      <c r="Q80" s="82">
        <f t="shared" si="15"/>
        <v>0</v>
      </c>
    </row>
    <row r="81" spans="3:17" x14ac:dyDescent="0.25">
      <c r="C81" s="449" t="s">
        <v>359</v>
      </c>
      <c r="D81" s="450"/>
      <c r="E81" s="140">
        <f>SUM(E67:E80)</f>
        <v>0</v>
      </c>
      <c r="F81" s="140">
        <f t="shared" ref="F81:P81" si="16">SUM(F67:F80)</f>
        <v>0</v>
      </c>
      <c r="G81" s="140">
        <f t="shared" si="16"/>
        <v>0</v>
      </c>
      <c r="H81" s="140">
        <f t="shared" si="16"/>
        <v>0</v>
      </c>
      <c r="I81" s="140">
        <f t="shared" si="16"/>
        <v>0</v>
      </c>
      <c r="J81" s="140">
        <f t="shared" si="16"/>
        <v>0</v>
      </c>
      <c r="K81" s="140">
        <f t="shared" si="16"/>
        <v>0</v>
      </c>
      <c r="L81" s="140">
        <f t="shared" si="16"/>
        <v>0</v>
      </c>
      <c r="M81" s="140">
        <f t="shared" si="16"/>
        <v>0</v>
      </c>
      <c r="N81" s="140">
        <f t="shared" si="16"/>
        <v>0</v>
      </c>
      <c r="O81" s="140">
        <f t="shared" si="16"/>
        <v>0</v>
      </c>
      <c r="P81" s="140">
        <f t="shared" si="16"/>
        <v>0</v>
      </c>
      <c r="Q81" s="123">
        <f>Q182+Q283</f>
        <v>0</v>
      </c>
    </row>
    <row r="82" spans="3:17" x14ac:dyDescent="0.25">
      <c r="C82" s="446" t="s">
        <v>360</v>
      </c>
      <c r="D82" s="447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</row>
    <row r="83" spans="3:17" x14ac:dyDescent="0.25">
      <c r="C83" s="18"/>
      <c r="D83" s="159" t="s">
        <v>689</v>
      </c>
      <c r="E83" s="82">
        <f t="shared" ref="E83:P83" si="17">E171+E259</f>
        <v>0</v>
      </c>
      <c r="F83" s="82">
        <f t="shared" si="17"/>
        <v>0</v>
      </c>
      <c r="G83" s="82">
        <f t="shared" si="17"/>
        <v>0</v>
      </c>
      <c r="H83" s="82">
        <f t="shared" si="17"/>
        <v>0</v>
      </c>
      <c r="I83" s="82">
        <f t="shared" si="17"/>
        <v>0</v>
      </c>
      <c r="J83" s="82">
        <f t="shared" si="17"/>
        <v>0</v>
      </c>
      <c r="K83" s="82">
        <f t="shared" si="17"/>
        <v>0</v>
      </c>
      <c r="L83" s="82">
        <f t="shared" si="17"/>
        <v>0</v>
      </c>
      <c r="M83" s="82">
        <f t="shared" si="17"/>
        <v>0</v>
      </c>
      <c r="N83" s="82">
        <f t="shared" si="17"/>
        <v>0</v>
      </c>
      <c r="O83" s="82">
        <f t="shared" si="17"/>
        <v>0</v>
      </c>
      <c r="P83" s="82">
        <f t="shared" si="17"/>
        <v>0</v>
      </c>
      <c r="Q83" s="82">
        <f>Q171+Q259</f>
        <v>0</v>
      </c>
    </row>
    <row r="84" spans="3:17" x14ac:dyDescent="0.25"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</row>
    <row r="85" spans="3:17" x14ac:dyDescent="0.25">
      <c r="C85" s="449" t="s">
        <v>362</v>
      </c>
      <c r="D85" s="450"/>
      <c r="E85" s="140">
        <f>SUM(E83:E84)</f>
        <v>0</v>
      </c>
      <c r="F85" s="140">
        <f t="shared" ref="F85:P85" si="18">SUM(F83:F84)</f>
        <v>0</v>
      </c>
      <c r="G85" s="140">
        <f t="shared" si="18"/>
        <v>0</v>
      </c>
      <c r="H85" s="140">
        <f t="shared" si="18"/>
        <v>0</v>
      </c>
      <c r="I85" s="140">
        <f t="shared" si="18"/>
        <v>0</v>
      </c>
      <c r="J85" s="140">
        <f t="shared" si="18"/>
        <v>0</v>
      </c>
      <c r="K85" s="140">
        <f t="shared" si="18"/>
        <v>0</v>
      </c>
      <c r="L85" s="140">
        <f t="shared" si="18"/>
        <v>0</v>
      </c>
      <c r="M85" s="140">
        <f t="shared" si="18"/>
        <v>0</v>
      </c>
      <c r="N85" s="140">
        <f t="shared" si="18"/>
        <v>0</v>
      </c>
      <c r="O85" s="140">
        <f t="shared" si="18"/>
        <v>0</v>
      </c>
      <c r="P85" s="140">
        <f t="shared" si="18"/>
        <v>0</v>
      </c>
      <c r="Q85" s="123">
        <f>Q186+Q287</f>
        <v>0</v>
      </c>
    </row>
    <row r="86" spans="3:17" x14ac:dyDescent="0.25">
      <c r="C86" s="446" t="s">
        <v>363</v>
      </c>
      <c r="D86" s="447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</row>
    <row r="87" spans="3:17" x14ac:dyDescent="0.25">
      <c r="C87" s="18" t="s">
        <v>365</v>
      </c>
      <c r="D87" s="18" t="s">
        <v>366</v>
      </c>
      <c r="E87" s="82">
        <f t="shared" ref="E87:P88" si="19">E175+E263</f>
        <v>0</v>
      </c>
      <c r="F87" s="82">
        <f t="shared" si="19"/>
        <v>0</v>
      </c>
      <c r="G87" s="82">
        <f t="shared" si="19"/>
        <v>0</v>
      </c>
      <c r="H87" s="82">
        <f t="shared" si="19"/>
        <v>0</v>
      </c>
      <c r="I87" s="82">
        <f t="shared" si="19"/>
        <v>0</v>
      </c>
      <c r="J87" s="82">
        <f t="shared" si="19"/>
        <v>0</v>
      </c>
      <c r="K87" s="82">
        <f t="shared" si="19"/>
        <v>0</v>
      </c>
      <c r="L87" s="82">
        <f t="shared" si="19"/>
        <v>0</v>
      </c>
      <c r="M87" s="82">
        <f t="shared" si="19"/>
        <v>0</v>
      </c>
      <c r="N87" s="82">
        <f t="shared" si="19"/>
        <v>0</v>
      </c>
      <c r="O87" s="82">
        <f t="shared" si="19"/>
        <v>0</v>
      </c>
      <c r="P87" s="82">
        <f t="shared" si="19"/>
        <v>0</v>
      </c>
      <c r="Q87" s="82">
        <f>Q175+Q263</f>
        <v>0</v>
      </c>
    </row>
    <row r="88" spans="3:17" x14ac:dyDescent="0.25">
      <c r="C88" s="18" t="s">
        <v>365</v>
      </c>
      <c r="D88" s="18" t="s">
        <v>367</v>
      </c>
      <c r="E88" s="82">
        <f t="shared" si="19"/>
        <v>0</v>
      </c>
      <c r="F88" s="82">
        <f t="shared" si="19"/>
        <v>0</v>
      </c>
      <c r="G88" s="82">
        <f t="shared" si="19"/>
        <v>0</v>
      </c>
      <c r="H88" s="82">
        <f t="shared" si="19"/>
        <v>0</v>
      </c>
      <c r="I88" s="82">
        <f t="shared" si="19"/>
        <v>0</v>
      </c>
      <c r="J88" s="82">
        <f t="shared" si="19"/>
        <v>0</v>
      </c>
      <c r="K88" s="82">
        <f t="shared" si="19"/>
        <v>0</v>
      </c>
      <c r="L88" s="82">
        <f t="shared" si="19"/>
        <v>0</v>
      </c>
      <c r="M88" s="82">
        <f t="shared" si="19"/>
        <v>0</v>
      </c>
      <c r="N88" s="82">
        <f t="shared" si="19"/>
        <v>0</v>
      </c>
      <c r="O88" s="82">
        <f t="shared" si="19"/>
        <v>0</v>
      </c>
      <c r="P88" s="82">
        <f t="shared" si="19"/>
        <v>0</v>
      </c>
      <c r="Q88" s="82">
        <f>Q176+Q264</f>
        <v>0</v>
      </c>
    </row>
    <row r="89" spans="3:17" x14ac:dyDescent="0.25">
      <c r="C89" s="449" t="s">
        <v>364</v>
      </c>
      <c r="D89" s="450"/>
      <c r="E89" s="140">
        <f>E87-E88</f>
        <v>0</v>
      </c>
      <c r="F89" s="140">
        <f t="shared" ref="F89:P89" si="20">F87-F88</f>
        <v>0</v>
      </c>
      <c r="G89" s="140">
        <f t="shared" si="20"/>
        <v>0</v>
      </c>
      <c r="H89" s="140">
        <f t="shared" si="20"/>
        <v>0</v>
      </c>
      <c r="I89" s="140">
        <f t="shared" si="20"/>
        <v>0</v>
      </c>
      <c r="J89" s="140">
        <f t="shared" si="20"/>
        <v>0</v>
      </c>
      <c r="K89" s="140">
        <f t="shared" si="20"/>
        <v>0</v>
      </c>
      <c r="L89" s="140">
        <f t="shared" si="20"/>
        <v>0</v>
      </c>
      <c r="M89" s="140">
        <f t="shared" si="20"/>
        <v>0</v>
      </c>
      <c r="N89" s="140">
        <f t="shared" si="20"/>
        <v>0</v>
      </c>
      <c r="O89" s="140">
        <f t="shared" si="20"/>
        <v>0</v>
      </c>
      <c r="P89" s="140">
        <f t="shared" si="20"/>
        <v>0</v>
      </c>
      <c r="Q89" s="123">
        <f>Q190+Q291</f>
        <v>0</v>
      </c>
    </row>
    <row r="90" spans="3:17" x14ac:dyDescent="0.25">
      <c r="C90" s="449" t="s">
        <v>261</v>
      </c>
      <c r="D90" s="450"/>
      <c r="E90" s="140">
        <f>E89+E85+E81+E65+E59+E55+E30</f>
        <v>0</v>
      </c>
      <c r="F90" s="140">
        <f t="shared" ref="F90:P90" si="21">F89+F85+F81+F65+F59+F55+F30</f>
        <v>0</v>
      </c>
      <c r="G90" s="140">
        <f t="shared" si="21"/>
        <v>0</v>
      </c>
      <c r="H90" s="140">
        <f t="shared" si="21"/>
        <v>0</v>
      </c>
      <c r="I90" s="140">
        <f t="shared" si="21"/>
        <v>0</v>
      </c>
      <c r="J90" s="140">
        <f t="shared" si="21"/>
        <v>0</v>
      </c>
      <c r="K90" s="140">
        <f t="shared" si="21"/>
        <v>0</v>
      </c>
      <c r="L90" s="140">
        <f t="shared" si="21"/>
        <v>0</v>
      </c>
      <c r="M90" s="140">
        <f t="shared" si="21"/>
        <v>0</v>
      </c>
      <c r="N90" s="140">
        <f t="shared" si="21"/>
        <v>0</v>
      </c>
      <c r="O90" s="140">
        <f t="shared" si="21"/>
        <v>0</v>
      </c>
      <c r="P90" s="140">
        <f t="shared" si="21"/>
        <v>0</v>
      </c>
      <c r="Q90" s="123">
        <f>Q191+Q292</f>
        <v>0</v>
      </c>
    </row>
    <row r="92" spans="3:17" x14ac:dyDescent="0.25">
      <c r="C92" s="24" t="s">
        <v>387</v>
      </c>
      <c r="J92" s="27"/>
    </row>
    <row r="93" spans="3:17" x14ac:dyDescent="0.25">
      <c r="C93" s="15"/>
      <c r="Q93" s="27" t="s">
        <v>4</v>
      </c>
    </row>
    <row r="94" spans="3:17" ht="15" customHeight="1" x14ac:dyDescent="0.25">
      <c r="C94" s="431" t="s">
        <v>343</v>
      </c>
      <c r="D94" s="431" t="s">
        <v>344</v>
      </c>
      <c r="E94" s="421" t="s">
        <v>322</v>
      </c>
      <c r="F94" s="421"/>
      <c r="G94" s="421"/>
      <c r="H94" s="421"/>
      <c r="I94" s="421"/>
      <c r="J94" s="421"/>
      <c r="K94" s="421"/>
      <c r="L94" s="421"/>
      <c r="M94" s="421"/>
      <c r="N94" s="421"/>
      <c r="O94" s="421"/>
      <c r="P94" s="421"/>
      <c r="Q94" s="421"/>
    </row>
    <row r="95" spans="3:17" x14ac:dyDescent="0.25">
      <c r="C95" s="433"/>
      <c r="D95" s="433"/>
      <c r="E95" s="14" t="s">
        <v>110</v>
      </c>
      <c r="F95" s="14" t="s">
        <v>111</v>
      </c>
      <c r="G95" s="14" t="s">
        <v>112</v>
      </c>
      <c r="H95" s="14" t="s">
        <v>113</v>
      </c>
      <c r="I95" s="14" t="s">
        <v>114</v>
      </c>
      <c r="J95" s="14" t="s">
        <v>115</v>
      </c>
      <c r="K95" s="14" t="s">
        <v>116</v>
      </c>
      <c r="L95" s="14" t="s">
        <v>117</v>
      </c>
      <c r="M95" s="14" t="s">
        <v>118</v>
      </c>
      <c r="N95" s="14" t="s">
        <v>119</v>
      </c>
      <c r="O95" s="14" t="s">
        <v>120</v>
      </c>
      <c r="P95" s="14" t="s">
        <v>121</v>
      </c>
      <c r="Q95" s="14" t="s">
        <v>108</v>
      </c>
    </row>
    <row r="96" spans="3:17" ht="14.25" customHeight="1" x14ac:dyDescent="0.25">
      <c r="C96" s="435"/>
      <c r="D96" s="435"/>
      <c r="E96" s="14" t="s">
        <v>3</v>
      </c>
      <c r="F96" s="14" t="s">
        <v>3</v>
      </c>
      <c r="G96" s="14" t="s">
        <v>3</v>
      </c>
      <c r="H96" s="14" t="s">
        <v>3</v>
      </c>
      <c r="I96" s="14" t="s">
        <v>3</v>
      </c>
      <c r="J96" s="14" t="s">
        <v>3</v>
      </c>
      <c r="K96" s="14" t="s">
        <v>5</v>
      </c>
      <c r="L96" s="14" t="s">
        <v>5</v>
      </c>
      <c r="M96" s="14" t="s">
        <v>5</v>
      </c>
      <c r="N96" s="14" t="s">
        <v>5</v>
      </c>
      <c r="O96" s="14" t="s">
        <v>5</v>
      </c>
      <c r="P96" s="14" t="s">
        <v>5</v>
      </c>
      <c r="Q96" s="14" t="s">
        <v>5</v>
      </c>
    </row>
    <row r="97" spans="2:17" x14ac:dyDescent="0.25">
      <c r="B97" s="74"/>
      <c r="C97" s="446" t="s">
        <v>348</v>
      </c>
      <c r="D97" s="447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</row>
    <row r="98" spans="2:17" x14ac:dyDescent="0.25">
      <c r="C98" s="428" t="s">
        <v>350</v>
      </c>
      <c r="D98" s="429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</row>
    <row r="99" spans="2:17" x14ac:dyDescent="0.25">
      <c r="C99" s="158" t="s">
        <v>703</v>
      </c>
      <c r="D99" s="100" t="s">
        <v>648</v>
      </c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</row>
    <row r="100" spans="2:17" x14ac:dyDescent="0.25">
      <c r="C100" s="158" t="s">
        <v>703</v>
      </c>
      <c r="D100" s="100" t="s">
        <v>649</v>
      </c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</row>
    <row r="101" spans="2:17" x14ac:dyDescent="0.25">
      <c r="C101" s="158" t="s">
        <v>703</v>
      </c>
      <c r="D101" s="100" t="s">
        <v>650</v>
      </c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</row>
    <row r="102" spans="2:17" x14ac:dyDescent="0.25">
      <c r="C102" s="158" t="s">
        <v>703</v>
      </c>
      <c r="D102" s="100" t="s">
        <v>651</v>
      </c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</row>
    <row r="103" spans="2:17" x14ac:dyDescent="0.25">
      <c r="C103" s="158" t="s">
        <v>703</v>
      </c>
      <c r="D103" s="100" t="s">
        <v>652</v>
      </c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</row>
    <row r="104" spans="2:17" x14ac:dyDescent="0.25">
      <c r="C104" s="158" t="s">
        <v>703</v>
      </c>
      <c r="D104" s="100" t="s">
        <v>653</v>
      </c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</row>
    <row r="105" spans="2:17" x14ac:dyDescent="0.25">
      <c r="C105" s="158" t="s">
        <v>703</v>
      </c>
      <c r="D105" s="100" t="s">
        <v>654</v>
      </c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</row>
    <row r="106" spans="2:17" x14ac:dyDescent="0.25">
      <c r="C106" s="158" t="s">
        <v>703</v>
      </c>
      <c r="D106" s="100" t="s">
        <v>655</v>
      </c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</row>
    <row r="107" spans="2:17" x14ac:dyDescent="0.25">
      <c r="C107" s="158" t="s">
        <v>703</v>
      </c>
      <c r="D107" s="20" t="s">
        <v>656</v>
      </c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</row>
    <row r="108" spans="2:17" x14ac:dyDescent="0.25">
      <c r="C108" s="449" t="s">
        <v>225</v>
      </c>
      <c r="D108" s="450"/>
      <c r="E108" s="140">
        <f>SUM(E99:E107)</f>
        <v>0</v>
      </c>
      <c r="F108" s="140">
        <f t="shared" ref="F108:P108" si="22">SUM(F99:F107)</f>
        <v>0</v>
      </c>
      <c r="G108" s="140">
        <f t="shared" si="22"/>
        <v>0</v>
      </c>
      <c r="H108" s="140">
        <f t="shared" si="22"/>
        <v>0</v>
      </c>
      <c r="I108" s="140">
        <f t="shared" si="22"/>
        <v>0</v>
      </c>
      <c r="J108" s="140">
        <f t="shared" si="22"/>
        <v>0</v>
      </c>
      <c r="K108" s="140">
        <f t="shared" si="22"/>
        <v>0</v>
      </c>
      <c r="L108" s="140">
        <f t="shared" si="22"/>
        <v>0</v>
      </c>
      <c r="M108" s="140">
        <f t="shared" si="22"/>
        <v>0</v>
      </c>
      <c r="N108" s="140">
        <f t="shared" si="22"/>
        <v>0</v>
      </c>
      <c r="O108" s="140">
        <f t="shared" si="22"/>
        <v>0</v>
      </c>
      <c r="P108" s="140">
        <f t="shared" si="22"/>
        <v>0</v>
      </c>
      <c r="Q108" s="123">
        <f>SUM(E108:P108)</f>
        <v>0</v>
      </c>
    </row>
    <row r="109" spans="2:17" x14ac:dyDescent="0.25">
      <c r="C109" s="428" t="s">
        <v>351</v>
      </c>
      <c r="D109" s="429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</row>
    <row r="110" spans="2:17" x14ac:dyDescent="0.25">
      <c r="C110" s="158" t="s">
        <v>703</v>
      </c>
      <c r="D110" s="100" t="s">
        <v>657</v>
      </c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</row>
    <row r="111" spans="2:17" x14ac:dyDescent="0.25">
      <c r="C111" s="158" t="s">
        <v>703</v>
      </c>
      <c r="D111" s="100" t="s">
        <v>658</v>
      </c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</row>
    <row r="112" spans="2:17" x14ac:dyDescent="0.25">
      <c r="C112" s="158" t="s">
        <v>703</v>
      </c>
      <c r="D112" s="100" t="s">
        <v>659</v>
      </c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</row>
    <row r="113" spans="3:17" x14ac:dyDescent="0.25">
      <c r="C113" s="158" t="s">
        <v>703</v>
      </c>
      <c r="D113" s="100" t="s">
        <v>660</v>
      </c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</row>
    <row r="114" spans="3:17" x14ac:dyDescent="0.25">
      <c r="C114" s="158" t="s">
        <v>703</v>
      </c>
      <c r="D114" s="100" t="s">
        <v>661</v>
      </c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</row>
    <row r="115" spans="3:17" x14ac:dyDescent="0.25">
      <c r="C115" s="158" t="s">
        <v>703</v>
      </c>
      <c r="D115" s="20" t="s">
        <v>662</v>
      </c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</row>
    <row r="116" spans="3:17" x14ac:dyDescent="0.25">
      <c r="C116" s="158" t="s">
        <v>703</v>
      </c>
      <c r="D116" s="20" t="s">
        <v>663</v>
      </c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</row>
    <row r="117" spans="3:17" x14ac:dyDescent="0.25">
      <c r="C117" s="449" t="s">
        <v>225</v>
      </c>
      <c r="D117" s="450"/>
      <c r="E117" s="140">
        <f>SUM(E110:E116)</f>
        <v>0</v>
      </c>
      <c r="F117" s="140">
        <f t="shared" ref="F117:P117" si="23">SUM(F110:F116)</f>
        <v>0</v>
      </c>
      <c r="G117" s="140">
        <f t="shared" si="23"/>
        <v>0</v>
      </c>
      <c r="H117" s="140">
        <f t="shared" si="23"/>
        <v>0</v>
      </c>
      <c r="I117" s="140">
        <f t="shared" si="23"/>
        <v>0</v>
      </c>
      <c r="J117" s="140">
        <f t="shared" si="23"/>
        <v>0</v>
      </c>
      <c r="K117" s="140">
        <f t="shared" si="23"/>
        <v>0</v>
      </c>
      <c r="L117" s="140">
        <f t="shared" si="23"/>
        <v>0</v>
      </c>
      <c r="M117" s="140">
        <f t="shared" si="23"/>
        <v>0</v>
      </c>
      <c r="N117" s="140">
        <f t="shared" si="23"/>
        <v>0</v>
      </c>
      <c r="O117" s="140">
        <f t="shared" si="23"/>
        <v>0</v>
      </c>
      <c r="P117" s="140">
        <f t="shared" si="23"/>
        <v>0</v>
      </c>
      <c r="Q117" s="123">
        <f>SUM(E117:P117)</f>
        <v>0</v>
      </c>
    </row>
    <row r="118" spans="3:17" x14ac:dyDescent="0.25">
      <c r="C118" s="449" t="s">
        <v>349</v>
      </c>
      <c r="D118" s="450"/>
      <c r="E118" s="140">
        <f>E117+E108</f>
        <v>0</v>
      </c>
      <c r="F118" s="140">
        <f t="shared" ref="F118:P118" si="24">F117+F108</f>
        <v>0</v>
      </c>
      <c r="G118" s="140">
        <f t="shared" si="24"/>
        <v>0</v>
      </c>
      <c r="H118" s="140">
        <f t="shared" si="24"/>
        <v>0</v>
      </c>
      <c r="I118" s="140">
        <f t="shared" si="24"/>
        <v>0</v>
      </c>
      <c r="J118" s="140">
        <f t="shared" si="24"/>
        <v>0</v>
      </c>
      <c r="K118" s="140">
        <f t="shared" si="24"/>
        <v>0</v>
      </c>
      <c r="L118" s="140">
        <f t="shared" si="24"/>
        <v>0</v>
      </c>
      <c r="M118" s="140">
        <f t="shared" si="24"/>
        <v>0</v>
      </c>
      <c r="N118" s="140">
        <f t="shared" si="24"/>
        <v>0</v>
      </c>
      <c r="O118" s="140">
        <f t="shared" si="24"/>
        <v>0</v>
      </c>
      <c r="P118" s="140">
        <f t="shared" si="24"/>
        <v>0</v>
      </c>
      <c r="Q118" s="123">
        <f>Q108+Q117</f>
        <v>0</v>
      </c>
    </row>
    <row r="119" spans="3:17" x14ac:dyDescent="0.25">
      <c r="C119" s="446" t="s">
        <v>352</v>
      </c>
      <c r="D119" s="447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</row>
    <row r="120" spans="3:17" x14ac:dyDescent="0.25">
      <c r="C120" s="428" t="s">
        <v>350</v>
      </c>
      <c r="D120" s="429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</row>
    <row r="121" spans="3:17" x14ac:dyDescent="0.25">
      <c r="C121" s="158" t="s">
        <v>704</v>
      </c>
      <c r="D121" s="100" t="s">
        <v>664</v>
      </c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</row>
    <row r="122" spans="3:17" x14ac:dyDescent="0.25">
      <c r="C122" s="158" t="s">
        <v>704</v>
      </c>
      <c r="D122" s="100" t="s">
        <v>665</v>
      </c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</row>
    <row r="123" spans="3:17" x14ac:dyDescent="0.25">
      <c r="C123" s="158" t="s">
        <v>704</v>
      </c>
      <c r="D123" s="100" t="s">
        <v>666</v>
      </c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</row>
    <row r="124" spans="3:17" x14ac:dyDescent="0.25">
      <c r="C124" s="158" t="s">
        <v>704</v>
      </c>
      <c r="D124" s="100" t="s">
        <v>667</v>
      </c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</row>
    <row r="125" spans="3:17" x14ac:dyDescent="0.25">
      <c r="C125" s="158" t="s">
        <v>704</v>
      </c>
      <c r="D125" s="100" t="s">
        <v>668</v>
      </c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</row>
    <row r="126" spans="3:17" x14ac:dyDescent="0.25">
      <c r="C126" s="158" t="s">
        <v>704</v>
      </c>
      <c r="D126" s="100" t="s">
        <v>669</v>
      </c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</row>
    <row r="127" spans="3:17" x14ac:dyDescent="0.25">
      <c r="C127" s="158" t="s">
        <v>705</v>
      </c>
      <c r="D127" s="100" t="s">
        <v>670</v>
      </c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</row>
    <row r="128" spans="3:17" x14ac:dyDescent="0.25">
      <c r="C128" s="158" t="s">
        <v>705</v>
      </c>
      <c r="D128" s="100" t="s">
        <v>671</v>
      </c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</row>
    <row r="129" spans="3:17" x14ac:dyDescent="0.25">
      <c r="C129" s="158"/>
      <c r="D129" s="100" t="s">
        <v>672</v>
      </c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</row>
    <row r="130" spans="3:17" x14ac:dyDescent="0.25">
      <c r="C130" s="158"/>
      <c r="D130" s="100" t="s">
        <v>673</v>
      </c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</row>
    <row r="131" spans="3:17" x14ac:dyDescent="0.25">
      <c r="C131" s="158"/>
      <c r="D131" s="100" t="s">
        <v>674</v>
      </c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</row>
    <row r="132" spans="3:17" x14ac:dyDescent="0.25">
      <c r="C132" s="158"/>
      <c r="D132" s="100" t="s">
        <v>675</v>
      </c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</row>
    <row r="133" spans="3:17" x14ac:dyDescent="0.25">
      <c r="C133" s="158"/>
      <c r="D133" s="100" t="s">
        <v>676</v>
      </c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</row>
    <row r="134" spans="3:17" x14ac:dyDescent="0.25">
      <c r="C134" s="158" t="s">
        <v>705</v>
      </c>
      <c r="D134" s="100" t="s">
        <v>677</v>
      </c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</row>
    <row r="135" spans="3:17" x14ac:dyDescent="0.25">
      <c r="C135" s="449" t="s">
        <v>225</v>
      </c>
      <c r="D135" s="450"/>
      <c r="E135" s="140">
        <f>SUM(E121:E134)</f>
        <v>0</v>
      </c>
      <c r="F135" s="140">
        <f t="shared" ref="F135:P135" si="25">SUM(F121:F134)</f>
        <v>0</v>
      </c>
      <c r="G135" s="140">
        <f t="shared" si="25"/>
        <v>0</v>
      </c>
      <c r="H135" s="140">
        <f t="shared" si="25"/>
        <v>0</v>
      </c>
      <c r="I135" s="140">
        <f t="shared" si="25"/>
        <v>0</v>
      </c>
      <c r="J135" s="140">
        <f t="shared" si="25"/>
        <v>0</v>
      </c>
      <c r="K135" s="140">
        <f t="shared" si="25"/>
        <v>0</v>
      </c>
      <c r="L135" s="140">
        <f t="shared" si="25"/>
        <v>0</v>
      </c>
      <c r="M135" s="140">
        <f t="shared" si="25"/>
        <v>0</v>
      </c>
      <c r="N135" s="140">
        <f t="shared" si="25"/>
        <v>0</v>
      </c>
      <c r="O135" s="140">
        <f t="shared" si="25"/>
        <v>0</v>
      </c>
      <c r="P135" s="140">
        <f t="shared" si="25"/>
        <v>0</v>
      </c>
      <c r="Q135" s="123">
        <f>SUM(E135:P135)</f>
        <v>0</v>
      </c>
    </row>
    <row r="136" spans="3:17" x14ac:dyDescent="0.25">
      <c r="C136" s="428" t="s">
        <v>354</v>
      </c>
      <c r="D136" s="429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</row>
    <row r="137" spans="3:17" x14ac:dyDescent="0.25">
      <c r="C137" s="158" t="s">
        <v>706</v>
      </c>
      <c r="D137" s="100" t="s">
        <v>678</v>
      </c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</row>
    <row r="138" spans="3:17" x14ac:dyDescent="0.25">
      <c r="C138" s="158" t="s">
        <v>706</v>
      </c>
      <c r="D138" s="100" t="s">
        <v>679</v>
      </c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</row>
    <row r="139" spans="3:17" x14ac:dyDescent="0.25">
      <c r="C139" s="158" t="s">
        <v>706</v>
      </c>
      <c r="D139" s="100" t="s">
        <v>680</v>
      </c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</row>
    <row r="140" spans="3:17" x14ac:dyDescent="0.25">
      <c r="C140" s="158" t="s">
        <v>706</v>
      </c>
      <c r="D140" s="20" t="s">
        <v>681</v>
      </c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</row>
    <row r="141" spans="3:17" x14ac:dyDescent="0.25">
      <c r="C141" s="158" t="s">
        <v>706</v>
      </c>
      <c r="D141" s="20" t="s">
        <v>682</v>
      </c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</row>
    <row r="142" spans="3:17" x14ac:dyDescent="0.25">
      <c r="C142" s="449" t="s">
        <v>225</v>
      </c>
      <c r="D142" s="450"/>
      <c r="E142" s="140">
        <f>SUM(E137:E141)</f>
        <v>0</v>
      </c>
      <c r="F142" s="140">
        <f t="shared" ref="F142:P142" si="26">SUM(F137:F141)</f>
        <v>0</v>
      </c>
      <c r="G142" s="140">
        <f t="shared" si="26"/>
        <v>0</v>
      </c>
      <c r="H142" s="140">
        <f t="shared" si="26"/>
        <v>0</v>
      </c>
      <c r="I142" s="140">
        <f t="shared" si="26"/>
        <v>0</v>
      </c>
      <c r="J142" s="140">
        <f t="shared" si="26"/>
        <v>0</v>
      </c>
      <c r="K142" s="140">
        <f t="shared" si="26"/>
        <v>0</v>
      </c>
      <c r="L142" s="140">
        <f t="shared" si="26"/>
        <v>0</v>
      </c>
      <c r="M142" s="140">
        <f t="shared" si="26"/>
        <v>0</v>
      </c>
      <c r="N142" s="140">
        <f t="shared" si="26"/>
        <v>0</v>
      </c>
      <c r="O142" s="140">
        <f t="shared" si="26"/>
        <v>0</v>
      </c>
      <c r="P142" s="140">
        <f t="shared" si="26"/>
        <v>0</v>
      </c>
      <c r="Q142" s="123">
        <f>SUM(E142:P142)</f>
        <v>0</v>
      </c>
    </row>
    <row r="143" spans="3:17" x14ac:dyDescent="0.25">
      <c r="C143" s="449" t="s">
        <v>353</v>
      </c>
      <c r="D143" s="450"/>
      <c r="E143" s="140">
        <f>E142+E135</f>
        <v>0</v>
      </c>
      <c r="F143" s="140">
        <f t="shared" ref="F143:P143" si="27">F142+F135</f>
        <v>0</v>
      </c>
      <c r="G143" s="140">
        <f t="shared" si="27"/>
        <v>0</v>
      </c>
      <c r="H143" s="140">
        <f t="shared" si="27"/>
        <v>0</v>
      </c>
      <c r="I143" s="140">
        <f t="shared" si="27"/>
        <v>0</v>
      </c>
      <c r="J143" s="140">
        <f t="shared" si="27"/>
        <v>0</v>
      </c>
      <c r="K143" s="140">
        <f t="shared" si="27"/>
        <v>0</v>
      </c>
      <c r="L143" s="140">
        <f t="shared" si="27"/>
        <v>0</v>
      </c>
      <c r="M143" s="140">
        <f t="shared" si="27"/>
        <v>0</v>
      </c>
      <c r="N143" s="140">
        <f t="shared" si="27"/>
        <v>0</v>
      </c>
      <c r="O143" s="140">
        <f t="shared" si="27"/>
        <v>0</v>
      </c>
      <c r="P143" s="140">
        <f t="shared" si="27"/>
        <v>0</v>
      </c>
      <c r="Q143" s="123">
        <f>Q135+Q142</f>
        <v>0</v>
      </c>
    </row>
    <row r="144" spans="3:17" x14ac:dyDescent="0.25">
      <c r="C144" s="446" t="s">
        <v>358</v>
      </c>
      <c r="D144" s="447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</row>
    <row r="145" spans="3:17" x14ac:dyDescent="0.25">
      <c r="C145" s="18"/>
      <c r="D145" s="18" t="s">
        <v>683</v>
      </c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</row>
    <row r="146" spans="3:17" x14ac:dyDescent="0.25">
      <c r="C146" s="18"/>
      <c r="D146" s="18" t="s">
        <v>684</v>
      </c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</row>
    <row r="147" spans="3:17" x14ac:dyDescent="0.25">
      <c r="C147" s="449" t="s">
        <v>355</v>
      </c>
      <c r="D147" s="450"/>
      <c r="E147" s="140">
        <f>SUM(E145:E146)</f>
        <v>0</v>
      </c>
      <c r="F147" s="140">
        <f t="shared" ref="F147:P147" si="28">SUM(F145:F146)</f>
        <v>0</v>
      </c>
      <c r="G147" s="140">
        <f t="shared" si="28"/>
        <v>0</v>
      </c>
      <c r="H147" s="140">
        <f t="shared" si="28"/>
        <v>0</v>
      </c>
      <c r="I147" s="140">
        <f t="shared" si="28"/>
        <v>0</v>
      </c>
      <c r="J147" s="140">
        <f t="shared" si="28"/>
        <v>0</v>
      </c>
      <c r="K147" s="140">
        <f t="shared" si="28"/>
        <v>0</v>
      </c>
      <c r="L147" s="140">
        <f t="shared" si="28"/>
        <v>0</v>
      </c>
      <c r="M147" s="140">
        <f t="shared" si="28"/>
        <v>0</v>
      </c>
      <c r="N147" s="140">
        <f t="shared" si="28"/>
        <v>0</v>
      </c>
      <c r="O147" s="140">
        <f t="shared" si="28"/>
        <v>0</v>
      </c>
      <c r="P147" s="140">
        <f t="shared" si="28"/>
        <v>0</v>
      </c>
      <c r="Q147" s="123">
        <f>SUM(E147:P147)</f>
        <v>0</v>
      </c>
    </row>
    <row r="148" spans="3:17" x14ac:dyDescent="0.25">
      <c r="C148" s="446" t="s">
        <v>357</v>
      </c>
      <c r="D148" s="447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</row>
    <row r="149" spans="3:17" x14ac:dyDescent="0.25">
      <c r="C149" s="95"/>
      <c r="D149" s="100" t="s">
        <v>685</v>
      </c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</row>
    <row r="150" spans="3:17" x14ac:dyDescent="0.25">
      <c r="C150" s="95"/>
      <c r="D150" s="100" t="s">
        <v>686</v>
      </c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</row>
    <row r="151" spans="3:17" x14ac:dyDescent="0.25">
      <c r="C151" s="18"/>
      <c r="D151" s="100" t="s">
        <v>687</v>
      </c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</row>
    <row r="152" spans="3:17" x14ac:dyDescent="0.25">
      <c r="C152" s="18"/>
      <c r="D152" s="18" t="s">
        <v>688</v>
      </c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</row>
    <row r="153" spans="3:17" x14ac:dyDescent="0.25">
      <c r="C153" s="449" t="s">
        <v>356</v>
      </c>
      <c r="D153" s="450"/>
      <c r="E153" s="140">
        <f>SUM(E149:E152)</f>
        <v>0</v>
      </c>
      <c r="F153" s="140">
        <f t="shared" ref="F153:P153" si="29">SUM(F149:F152)</f>
        <v>0</v>
      </c>
      <c r="G153" s="140">
        <f t="shared" si="29"/>
        <v>0</v>
      </c>
      <c r="H153" s="140">
        <f t="shared" si="29"/>
        <v>0</v>
      </c>
      <c r="I153" s="140">
        <f t="shared" si="29"/>
        <v>0</v>
      </c>
      <c r="J153" s="140">
        <f t="shared" si="29"/>
        <v>0</v>
      </c>
      <c r="K153" s="140">
        <f t="shared" si="29"/>
        <v>0</v>
      </c>
      <c r="L153" s="140">
        <f t="shared" si="29"/>
        <v>0</v>
      </c>
      <c r="M153" s="140">
        <f t="shared" si="29"/>
        <v>0</v>
      </c>
      <c r="N153" s="140">
        <f t="shared" si="29"/>
        <v>0</v>
      </c>
      <c r="O153" s="140">
        <f t="shared" si="29"/>
        <v>0</v>
      </c>
      <c r="P153" s="140">
        <f t="shared" si="29"/>
        <v>0</v>
      </c>
      <c r="Q153" s="123">
        <f>SUM(E153:P153)</f>
        <v>0</v>
      </c>
    </row>
    <row r="154" spans="3:17" x14ac:dyDescent="0.25">
      <c r="C154" s="446" t="s">
        <v>361</v>
      </c>
      <c r="D154" s="447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</row>
    <row r="155" spans="3:17" x14ac:dyDescent="0.25">
      <c r="C155" s="95"/>
      <c r="D155" s="100" t="s">
        <v>690</v>
      </c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</row>
    <row r="156" spans="3:17" x14ac:dyDescent="0.25">
      <c r="C156" s="95"/>
      <c r="D156" s="100" t="s">
        <v>691</v>
      </c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</row>
    <row r="157" spans="3:17" x14ac:dyDescent="0.25">
      <c r="C157" s="95"/>
      <c r="D157" s="100" t="s">
        <v>692</v>
      </c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</row>
    <row r="158" spans="3:17" x14ac:dyDescent="0.25">
      <c r="C158" s="95"/>
      <c r="D158" s="100" t="s">
        <v>693</v>
      </c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</row>
    <row r="159" spans="3:17" x14ac:dyDescent="0.25">
      <c r="C159" s="95"/>
      <c r="D159" s="100" t="s">
        <v>694</v>
      </c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</row>
    <row r="160" spans="3:17" x14ac:dyDescent="0.25">
      <c r="C160" s="95"/>
      <c r="D160" s="100" t="s">
        <v>663</v>
      </c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</row>
    <row r="161" spans="3:17" x14ac:dyDescent="0.25">
      <c r="C161" s="158" t="s">
        <v>707</v>
      </c>
      <c r="D161" s="100" t="s">
        <v>695</v>
      </c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</row>
    <row r="162" spans="3:17" x14ac:dyDescent="0.25">
      <c r="C162" s="158" t="s">
        <v>707</v>
      </c>
      <c r="D162" s="100" t="s">
        <v>696</v>
      </c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</row>
    <row r="163" spans="3:17" x14ac:dyDescent="0.25">
      <c r="C163" s="158" t="s">
        <v>707</v>
      </c>
      <c r="D163" s="100" t="s">
        <v>697</v>
      </c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</row>
    <row r="164" spans="3:17" x14ac:dyDescent="0.25">
      <c r="C164" s="158" t="s">
        <v>707</v>
      </c>
      <c r="D164" s="100" t="s">
        <v>698</v>
      </c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</row>
    <row r="165" spans="3:17" x14ac:dyDescent="0.25">
      <c r="C165" s="158" t="s">
        <v>707</v>
      </c>
      <c r="D165" s="100" t="s">
        <v>699</v>
      </c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</row>
    <row r="166" spans="3:17" x14ac:dyDescent="0.25">
      <c r="C166" s="158" t="s">
        <v>707</v>
      </c>
      <c r="D166" s="100" t="s">
        <v>700</v>
      </c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</row>
    <row r="167" spans="3:17" x14ac:dyDescent="0.25">
      <c r="C167" s="158" t="s">
        <v>707</v>
      </c>
      <c r="D167" s="18" t="s">
        <v>701</v>
      </c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</row>
    <row r="168" spans="3:17" x14ac:dyDescent="0.25">
      <c r="C168" s="158" t="s">
        <v>707</v>
      </c>
      <c r="D168" s="18" t="s">
        <v>702</v>
      </c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</row>
    <row r="169" spans="3:17" x14ac:dyDescent="0.25">
      <c r="C169" s="449" t="s">
        <v>359</v>
      </c>
      <c r="D169" s="450"/>
      <c r="E169" s="140">
        <f>SUM(E155:E168)</f>
        <v>0</v>
      </c>
      <c r="F169" s="140">
        <f t="shared" ref="F169:P169" si="30">SUM(F155:F168)</f>
        <v>0</v>
      </c>
      <c r="G169" s="140">
        <f t="shared" si="30"/>
        <v>0</v>
      </c>
      <c r="H169" s="140">
        <f t="shared" si="30"/>
        <v>0</v>
      </c>
      <c r="I169" s="140">
        <f t="shared" si="30"/>
        <v>0</v>
      </c>
      <c r="J169" s="140">
        <f t="shared" si="30"/>
        <v>0</v>
      </c>
      <c r="K169" s="140">
        <f t="shared" si="30"/>
        <v>0</v>
      </c>
      <c r="L169" s="140">
        <f t="shared" si="30"/>
        <v>0</v>
      </c>
      <c r="M169" s="140">
        <f t="shared" si="30"/>
        <v>0</v>
      </c>
      <c r="N169" s="140">
        <f t="shared" si="30"/>
        <v>0</v>
      </c>
      <c r="O169" s="140">
        <f t="shared" si="30"/>
        <v>0</v>
      </c>
      <c r="P169" s="140">
        <f t="shared" si="30"/>
        <v>0</v>
      </c>
      <c r="Q169" s="123">
        <f>SUM(E169:P169)</f>
        <v>0</v>
      </c>
    </row>
    <row r="170" spans="3:17" x14ac:dyDescent="0.25">
      <c r="C170" s="446" t="s">
        <v>360</v>
      </c>
      <c r="D170" s="447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</row>
    <row r="171" spans="3:17" x14ac:dyDescent="0.25">
      <c r="C171" s="18"/>
      <c r="D171" s="159" t="s">
        <v>689</v>
      </c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</row>
    <row r="172" spans="3:17" x14ac:dyDescent="0.25"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</row>
    <row r="173" spans="3:17" x14ac:dyDescent="0.25">
      <c r="C173" s="449" t="s">
        <v>362</v>
      </c>
      <c r="D173" s="450"/>
      <c r="E173" s="140">
        <f>SUM(E171:E172)</f>
        <v>0</v>
      </c>
      <c r="F173" s="140">
        <f t="shared" ref="F173:P173" si="31">SUM(F171:F172)</f>
        <v>0</v>
      </c>
      <c r="G173" s="140">
        <f t="shared" si="31"/>
        <v>0</v>
      </c>
      <c r="H173" s="140">
        <f t="shared" si="31"/>
        <v>0</v>
      </c>
      <c r="I173" s="140">
        <f t="shared" si="31"/>
        <v>0</v>
      </c>
      <c r="J173" s="140">
        <f t="shared" si="31"/>
        <v>0</v>
      </c>
      <c r="K173" s="140">
        <f t="shared" si="31"/>
        <v>0</v>
      </c>
      <c r="L173" s="140">
        <f t="shared" si="31"/>
        <v>0</v>
      </c>
      <c r="M173" s="140">
        <f t="shared" si="31"/>
        <v>0</v>
      </c>
      <c r="N173" s="140">
        <f t="shared" si="31"/>
        <v>0</v>
      </c>
      <c r="O173" s="140">
        <f t="shared" si="31"/>
        <v>0</v>
      </c>
      <c r="P173" s="140">
        <f t="shared" si="31"/>
        <v>0</v>
      </c>
      <c r="Q173" s="123">
        <f>SUM(E173:P173)</f>
        <v>0</v>
      </c>
    </row>
    <row r="174" spans="3:17" x14ac:dyDescent="0.25">
      <c r="C174" s="446" t="s">
        <v>363</v>
      </c>
      <c r="D174" s="447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</row>
    <row r="175" spans="3:17" x14ac:dyDescent="0.25">
      <c r="C175" s="18" t="s">
        <v>365</v>
      </c>
      <c r="D175" s="18" t="s">
        <v>366</v>
      </c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</row>
    <row r="176" spans="3:17" x14ac:dyDescent="0.25">
      <c r="C176" s="18" t="s">
        <v>365</v>
      </c>
      <c r="D176" s="18" t="s">
        <v>367</v>
      </c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</row>
    <row r="177" spans="2:17" x14ac:dyDescent="0.25">
      <c r="C177" s="449" t="s">
        <v>364</v>
      </c>
      <c r="D177" s="450"/>
      <c r="E177" s="140">
        <f>E175-E176</f>
        <v>0</v>
      </c>
      <c r="F177" s="140">
        <f t="shared" ref="F177:P177" si="32">F175-F176</f>
        <v>0</v>
      </c>
      <c r="G177" s="140">
        <f t="shared" si="32"/>
        <v>0</v>
      </c>
      <c r="H177" s="140">
        <f t="shared" si="32"/>
        <v>0</v>
      </c>
      <c r="I177" s="140">
        <f t="shared" si="32"/>
        <v>0</v>
      </c>
      <c r="J177" s="140">
        <f t="shared" si="32"/>
        <v>0</v>
      </c>
      <c r="K177" s="140">
        <f t="shared" si="32"/>
        <v>0</v>
      </c>
      <c r="L177" s="140">
        <f t="shared" si="32"/>
        <v>0</v>
      </c>
      <c r="M177" s="140">
        <f t="shared" si="32"/>
        <v>0</v>
      </c>
      <c r="N177" s="140">
        <f t="shared" si="32"/>
        <v>0</v>
      </c>
      <c r="O177" s="140">
        <f t="shared" si="32"/>
        <v>0</v>
      </c>
      <c r="P177" s="140">
        <f t="shared" si="32"/>
        <v>0</v>
      </c>
      <c r="Q177" s="123">
        <f>Q175-Q176</f>
        <v>0</v>
      </c>
    </row>
    <row r="178" spans="2:17" x14ac:dyDescent="0.25">
      <c r="C178" s="449" t="s">
        <v>261</v>
      </c>
      <c r="D178" s="450"/>
      <c r="E178" s="140">
        <f>E177+E173+E169+E153+E147+E143+E118</f>
        <v>0</v>
      </c>
      <c r="F178" s="140">
        <f t="shared" ref="F178:P178" si="33">F177+F173+F169+F153+F147+F143+F118</f>
        <v>0</v>
      </c>
      <c r="G178" s="140">
        <f t="shared" si="33"/>
        <v>0</v>
      </c>
      <c r="H178" s="140">
        <f t="shared" si="33"/>
        <v>0</v>
      </c>
      <c r="I178" s="140">
        <f t="shared" si="33"/>
        <v>0</v>
      </c>
      <c r="J178" s="140">
        <f t="shared" si="33"/>
        <v>0</v>
      </c>
      <c r="K178" s="140">
        <f t="shared" si="33"/>
        <v>0</v>
      </c>
      <c r="L178" s="140">
        <f t="shared" si="33"/>
        <v>0</v>
      </c>
      <c r="M178" s="140">
        <f t="shared" si="33"/>
        <v>0</v>
      </c>
      <c r="N178" s="140">
        <f t="shared" si="33"/>
        <v>0</v>
      </c>
      <c r="O178" s="140">
        <f t="shared" si="33"/>
        <v>0</v>
      </c>
      <c r="P178" s="140">
        <f t="shared" si="33"/>
        <v>0</v>
      </c>
      <c r="Q178" s="123">
        <f>Q118+Q143+Q147+Q153+Q169+Q173+Q177</f>
        <v>0</v>
      </c>
    </row>
    <row r="179" spans="2:17" x14ac:dyDescent="0.25">
      <c r="D179" s="24"/>
    </row>
    <row r="180" spans="2:17" x14ac:dyDescent="0.25">
      <c r="C180" s="24" t="s">
        <v>388</v>
      </c>
      <c r="J180" s="27"/>
    </row>
    <row r="181" spans="2:17" x14ac:dyDescent="0.25">
      <c r="C181" s="15"/>
      <c r="Q181" s="27" t="s">
        <v>4</v>
      </c>
    </row>
    <row r="182" spans="2:17" ht="15" customHeight="1" x14ac:dyDescent="0.25">
      <c r="C182" s="431" t="s">
        <v>343</v>
      </c>
      <c r="D182" s="431" t="s">
        <v>344</v>
      </c>
      <c r="E182" s="421" t="s">
        <v>322</v>
      </c>
      <c r="F182" s="421"/>
      <c r="G182" s="421"/>
      <c r="H182" s="421"/>
      <c r="I182" s="421"/>
      <c r="J182" s="421"/>
      <c r="K182" s="421"/>
      <c r="L182" s="421"/>
      <c r="M182" s="421"/>
      <c r="N182" s="421"/>
      <c r="O182" s="421"/>
      <c r="P182" s="421"/>
      <c r="Q182" s="421"/>
    </row>
    <row r="183" spans="2:17" x14ac:dyDescent="0.25">
      <c r="C183" s="433"/>
      <c r="D183" s="433"/>
      <c r="E183" s="14" t="s">
        <v>110</v>
      </c>
      <c r="F183" s="14" t="s">
        <v>111</v>
      </c>
      <c r="G183" s="14" t="s">
        <v>112</v>
      </c>
      <c r="H183" s="14" t="s">
        <v>113</v>
      </c>
      <c r="I183" s="14" t="s">
        <v>114</v>
      </c>
      <c r="J183" s="14" t="s">
        <v>115</v>
      </c>
      <c r="K183" s="14" t="s">
        <v>116</v>
      </c>
      <c r="L183" s="14" t="s">
        <v>117</v>
      </c>
      <c r="M183" s="14" t="s">
        <v>118</v>
      </c>
      <c r="N183" s="14" t="s">
        <v>119</v>
      </c>
      <c r="O183" s="14" t="s">
        <v>120</v>
      </c>
      <c r="P183" s="14" t="s">
        <v>121</v>
      </c>
      <c r="Q183" s="14" t="s">
        <v>108</v>
      </c>
    </row>
    <row r="184" spans="2:17" ht="14.25" customHeight="1" x14ac:dyDescent="0.25">
      <c r="C184" s="435"/>
      <c r="D184" s="435"/>
      <c r="E184" s="14" t="s">
        <v>3</v>
      </c>
      <c r="F184" s="14" t="s">
        <v>3</v>
      </c>
      <c r="G184" s="14" t="s">
        <v>3</v>
      </c>
      <c r="H184" s="14" t="s">
        <v>3</v>
      </c>
      <c r="I184" s="14" t="s">
        <v>3</v>
      </c>
      <c r="J184" s="14" t="s">
        <v>3</v>
      </c>
      <c r="K184" s="14" t="s">
        <v>5</v>
      </c>
      <c r="L184" s="14" t="s">
        <v>5</v>
      </c>
      <c r="M184" s="14" t="s">
        <v>5</v>
      </c>
      <c r="N184" s="14" t="s">
        <v>5</v>
      </c>
      <c r="O184" s="14" t="s">
        <v>5</v>
      </c>
      <c r="P184" s="14" t="s">
        <v>5</v>
      </c>
      <c r="Q184" s="14" t="s">
        <v>5</v>
      </c>
    </row>
    <row r="185" spans="2:17" x14ac:dyDescent="0.25">
      <c r="B185" s="74"/>
      <c r="C185" s="446" t="s">
        <v>348</v>
      </c>
      <c r="D185" s="447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</row>
    <row r="186" spans="2:17" x14ac:dyDescent="0.25">
      <c r="C186" s="428" t="s">
        <v>350</v>
      </c>
      <c r="D186" s="429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</row>
    <row r="187" spans="2:17" x14ac:dyDescent="0.25">
      <c r="C187" s="158" t="s">
        <v>703</v>
      </c>
      <c r="D187" s="100" t="s">
        <v>648</v>
      </c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</row>
    <row r="188" spans="2:17" x14ac:dyDescent="0.25">
      <c r="C188" s="158" t="s">
        <v>703</v>
      </c>
      <c r="D188" s="100" t="s">
        <v>649</v>
      </c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</row>
    <row r="189" spans="2:17" x14ac:dyDescent="0.25">
      <c r="C189" s="158" t="s">
        <v>703</v>
      </c>
      <c r="D189" s="100" t="s">
        <v>650</v>
      </c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</row>
    <row r="190" spans="2:17" x14ac:dyDescent="0.25">
      <c r="C190" s="158" t="s">
        <v>703</v>
      </c>
      <c r="D190" s="100" t="s">
        <v>651</v>
      </c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</row>
    <row r="191" spans="2:17" x14ac:dyDescent="0.25">
      <c r="C191" s="158" t="s">
        <v>703</v>
      </c>
      <c r="D191" s="100" t="s">
        <v>652</v>
      </c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</row>
    <row r="192" spans="2:17" x14ac:dyDescent="0.25">
      <c r="C192" s="158" t="s">
        <v>703</v>
      </c>
      <c r="D192" s="100" t="s">
        <v>653</v>
      </c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</row>
    <row r="193" spans="3:17" x14ac:dyDescent="0.25">
      <c r="C193" s="158" t="s">
        <v>703</v>
      </c>
      <c r="D193" s="100" t="s">
        <v>654</v>
      </c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</row>
    <row r="194" spans="3:17" x14ac:dyDescent="0.25">
      <c r="C194" s="158" t="s">
        <v>703</v>
      </c>
      <c r="D194" s="100" t="s">
        <v>655</v>
      </c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</row>
    <row r="195" spans="3:17" x14ac:dyDescent="0.25">
      <c r="C195" s="158" t="s">
        <v>703</v>
      </c>
      <c r="D195" s="20" t="s">
        <v>656</v>
      </c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</row>
    <row r="196" spans="3:17" x14ac:dyDescent="0.25">
      <c r="C196" s="449" t="s">
        <v>225</v>
      </c>
      <c r="D196" s="450"/>
      <c r="E196" s="140">
        <f>SUM(E187:E195)</f>
        <v>0</v>
      </c>
      <c r="F196" s="140">
        <f t="shared" ref="F196:P196" si="34">SUM(F187:F195)</f>
        <v>0</v>
      </c>
      <c r="G196" s="140">
        <f t="shared" si="34"/>
        <v>0</v>
      </c>
      <c r="H196" s="140">
        <f t="shared" si="34"/>
        <v>0</v>
      </c>
      <c r="I196" s="140">
        <f t="shared" si="34"/>
        <v>0</v>
      </c>
      <c r="J196" s="140">
        <f t="shared" si="34"/>
        <v>0</v>
      </c>
      <c r="K196" s="140">
        <f t="shared" si="34"/>
        <v>0</v>
      </c>
      <c r="L196" s="140">
        <f t="shared" si="34"/>
        <v>0</v>
      </c>
      <c r="M196" s="140">
        <f t="shared" si="34"/>
        <v>0</v>
      </c>
      <c r="N196" s="140">
        <f t="shared" si="34"/>
        <v>0</v>
      </c>
      <c r="O196" s="140">
        <f t="shared" si="34"/>
        <v>0</v>
      </c>
      <c r="P196" s="140">
        <f t="shared" si="34"/>
        <v>0</v>
      </c>
      <c r="Q196" s="123">
        <f>SUM(E196:P196)</f>
        <v>0</v>
      </c>
    </row>
    <row r="197" spans="3:17" x14ac:dyDescent="0.25">
      <c r="C197" s="428" t="s">
        <v>351</v>
      </c>
      <c r="D197" s="429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</row>
    <row r="198" spans="3:17" x14ac:dyDescent="0.25">
      <c r="C198" s="158" t="s">
        <v>703</v>
      </c>
      <c r="D198" s="100" t="s">
        <v>657</v>
      </c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</row>
    <row r="199" spans="3:17" x14ac:dyDescent="0.25">
      <c r="C199" s="158" t="s">
        <v>703</v>
      </c>
      <c r="D199" s="100" t="s">
        <v>658</v>
      </c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</row>
    <row r="200" spans="3:17" x14ac:dyDescent="0.25">
      <c r="C200" s="158" t="s">
        <v>703</v>
      </c>
      <c r="D200" s="100" t="s">
        <v>659</v>
      </c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</row>
    <row r="201" spans="3:17" x14ac:dyDescent="0.25">
      <c r="C201" s="158" t="s">
        <v>703</v>
      </c>
      <c r="D201" s="100" t="s">
        <v>660</v>
      </c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</row>
    <row r="202" spans="3:17" x14ac:dyDescent="0.25">
      <c r="C202" s="158" t="s">
        <v>703</v>
      </c>
      <c r="D202" s="100" t="s">
        <v>661</v>
      </c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</row>
    <row r="203" spans="3:17" x14ac:dyDescent="0.25">
      <c r="C203" s="158" t="s">
        <v>703</v>
      </c>
      <c r="D203" s="20" t="s">
        <v>662</v>
      </c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</row>
    <row r="204" spans="3:17" x14ac:dyDescent="0.25">
      <c r="C204" s="158" t="s">
        <v>703</v>
      </c>
      <c r="D204" s="20" t="s">
        <v>663</v>
      </c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</row>
    <row r="205" spans="3:17" x14ac:dyDescent="0.25">
      <c r="C205" s="449" t="s">
        <v>225</v>
      </c>
      <c r="D205" s="450"/>
      <c r="E205" s="140">
        <f>SUM(E198:E204)</f>
        <v>0</v>
      </c>
      <c r="F205" s="140">
        <f t="shared" ref="F205:P205" si="35">SUM(F198:F204)</f>
        <v>0</v>
      </c>
      <c r="G205" s="140">
        <f t="shared" si="35"/>
        <v>0</v>
      </c>
      <c r="H205" s="140">
        <f t="shared" si="35"/>
        <v>0</v>
      </c>
      <c r="I205" s="140">
        <f t="shared" si="35"/>
        <v>0</v>
      </c>
      <c r="J205" s="140">
        <f t="shared" si="35"/>
        <v>0</v>
      </c>
      <c r="K205" s="140">
        <f t="shared" si="35"/>
        <v>0</v>
      </c>
      <c r="L205" s="140">
        <f t="shared" si="35"/>
        <v>0</v>
      </c>
      <c r="M205" s="140">
        <f t="shared" si="35"/>
        <v>0</v>
      </c>
      <c r="N205" s="140">
        <f t="shared" si="35"/>
        <v>0</v>
      </c>
      <c r="O205" s="140">
        <f t="shared" si="35"/>
        <v>0</v>
      </c>
      <c r="P205" s="140">
        <f t="shared" si="35"/>
        <v>0</v>
      </c>
      <c r="Q205" s="123">
        <f>SUM(E205:P205)</f>
        <v>0</v>
      </c>
    </row>
    <row r="206" spans="3:17" x14ac:dyDescent="0.25">
      <c r="C206" s="449" t="s">
        <v>349</v>
      </c>
      <c r="D206" s="450"/>
      <c r="E206" s="140">
        <f>E205+E196</f>
        <v>0</v>
      </c>
      <c r="F206" s="140">
        <f t="shared" ref="F206:P206" si="36">F205+F196</f>
        <v>0</v>
      </c>
      <c r="G206" s="140">
        <f t="shared" si="36"/>
        <v>0</v>
      </c>
      <c r="H206" s="140">
        <f t="shared" si="36"/>
        <v>0</v>
      </c>
      <c r="I206" s="140">
        <f t="shared" si="36"/>
        <v>0</v>
      </c>
      <c r="J206" s="140">
        <f t="shared" si="36"/>
        <v>0</v>
      </c>
      <c r="K206" s="140">
        <f t="shared" si="36"/>
        <v>0</v>
      </c>
      <c r="L206" s="140">
        <f t="shared" si="36"/>
        <v>0</v>
      </c>
      <c r="M206" s="140">
        <f t="shared" si="36"/>
        <v>0</v>
      </c>
      <c r="N206" s="140">
        <f t="shared" si="36"/>
        <v>0</v>
      </c>
      <c r="O206" s="140">
        <f t="shared" si="36"/>
        <v>0</v>
      </c>
      <c r="P206" s="140">
        <f t="shared" si="36"/>
        <v>0</v>
      </c>
      <c r="Q206" s="123">
        <f>Q196+Q205</f>
        <v>0</v>
      </c>
    </row>
    <row r="207" spans="3:17" x14ac:dyDescent="0.25">
      <c r="C207" s="446" t="s">
        <v>352</v>
      </c>
      <c r="D207" s="447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</row>
    <row r="208" spans="3:17" x14ac:dyDescent="0.25">
      <c r="C208" s="428" t="s">
        <v>350</v>
      </c>
      <c r="D208" s="429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</row>
    <row r="209" spans="3:17" x14ac:dyDescent="0.25">
      <c r="C209" s="158" t="s">
        <v>704</v>
      </c>
      <c r="D209" s="100" t="s">
        <v>664</v>
      </c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</row>
    <row r="210" spans="3:17" x14ac:dyDescent="0.25">
      <c r="C210" s="158" t="s">
        <v>704</v>
      </c>
      <c r="D210" s="100" t="s">
        <v>665</v>
      </c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</row>
    <row r="211" spans="3:17" x14ac:dyDescent="0.25">
      <c r="C211" s="158" t="s">
        <v>704</v>
      </c>
      <c r="D211" s="100" t="s">
        <v>666</v>
      </c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</row>
    <row r="212" spans="3:17" x14ac:dyDescent="0.25">
      <c r="C212" s="158" t="s">
        <v>704</v>
      </c>
      <c r="D212" s="100" t="s">
        <v>667</v>
      </c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</row>
    <row r="213" spans="3:17" x14ac:dyDescent="0.25">
      <c r="C213" s="158" t="s">
        <v>704</v>
      </c>
      <c r="D213" s="100" t="s">
        <v>668</v>
      </c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</row>
    <row r="214" spans="3:17" x14ac:dyDescent="0.25">
      <c r="C214" s="158" t="s">
        <v>704</v>
      </c>
      <c r="D214" s="100" t="s">
        <v>669</v>
      </c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</row>
    <row r="215" spans="3:17" x14ac:dyDescent="0.25">
      <c r="C215" s="158" t="s">
        <v>705</v>
      </c>
      <c r="D215" s="100" t="s">
        <v>670</v>
      </c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</row>
    <row r="216" spans="3:17" x14ac:dyDescent="0.25">
      <c r="C216" s="158" t="s">
        <v>705</v>
      </c>
      <c r="D216" s="100" t="s">
        <v>671</v>
      </c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</row>
    <row r="217" spans="3:17" x14ac:dyDescent="0.25">
      <c r="C217" s="158"/>
      <c r="D217" s="100" t="s">
        <v>672</v>
      </c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</row>
    <row r="218" spans="3:17" x14ac:dyDescent="0.25">
      <c r="C218" s="158"/>
      <c r="D218" s="100" t="s">
        <v>673</v>
      </c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</row>
    <row r="219" spans="3:17" x14ac:dyDescent="0.25">
      <c r="C219" s="158"/>
      <c r="D219" s="100" t="s">
        <v>674</v>
      </c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</row>
    <row r="220" spans="3:17" x14ac:dyDescent="0.25">
      <c r="C220" s="158"/>
      <c r="D220" s="100" t="s">
        <v>675</v>
      </c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</row>
    <row r="221" spans="3:17" x14ac:dyDescent="0.25">
      <c r="C221" s="158"/>
      <c r="D221" s="100" t="s">
        <v>676</v>
      </c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</row>
    <row r="222" spans="3:17" x14ac:dyDescent="0.25">
      <c r="C222" s="158" t="s">
        <v>705</v>
      </c>
      <c r="D222" s="100" t="s">
        <v>677</v>
      </c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</row>
    <row r="223" spans="3:17" x14ac:dyDescent="0.25">
      <c r="C223" s="449" t="s">
        <v>225</v>
      </c>
      <c r="D223" s="450"/>
      <c r="E223" s="140">
        <f>SUM(E209:E222)</f>
        <v>0</v>
      </c>
      <c r="F223" s="140">
        <f t="shared" ref="F223:P223" si="37">SUM(F209:F222)</f>
        <v>0</v>
      </c>
      <c r="G223" s="140">
        <f t="shared" si="37"/>
        <v>0</v>
      </c>
      <c r="H223" s="140">
        <f t="shared" si="37"/>
        <v>0</v>
      </c>
      <c r="I223" s="140">
        <f t="shared" si="37"/>
        <v>0</v>
      </c>
      <c r="J223" s="140">
        <f t="shared" si="37"/>
        <v>0</v>
      </c>
      <c r="K223" s="140">
        <f t="shared" si="37"/>
        <v>0</v>
      </c>
      <c r="L223" s="140">
        <f t="shared" si="37"/>
        <v>0</v>
      </c>
      <c r="M223" s="140">
        <f t="shared" si="37"/>
        <v>0</v>
      </c>
      <c r="N223" s="140">
        <f t="shared" si="37"/>
        <v>0</v>
      </c>
      <c r="O223" s="140">
        <f t="shared" si="37"/>
        <v>0</v>
      </c>
      <c r="P223" s="140">
        <f t="shared" si="37"/>
        <v>0</v>
      </c>
      <c r="Q223" s="123">
        <f>SUM(E223:P223)</f>
        <v>0</v>
      </c>
    </row>
    <row r="224" spans="3:17" x14ac:dyDescent="0.25">
      <c r="C224" s="428" t="s">
        <v>354</v>
      </c>
      <c r="D224" s="429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</row>
    <row r="225" spans="3:17" x14ac:dyDescent="0.25">
      <c r="C225" s="158" t="s">
        <v>706</v>
      </c>
      <c r="D225" s="100" t="s">
        <v>678</v>
      </c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</row>
    <row r="226" spans="3:17" x14ac:dyDescent="0.25">
      <c r="C226" s="158" t="s">
        <v>706</v>
      </c>
      <c r="D226" s="100" t="s">
        <v>679</v>
      </c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</row>
    <row r="227" spans="3:17" x14ac:dyDescent="0.25">
      <c r="C227" s="158" t="s">
        <v>706</v>
      </c>
      <c r="D227" s="100" t="s">
        <v>680</v>
      </c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</row>
    <row r="228" spans="3:17" x14ac:dyDescent="0.25">
      <c r="C228" s="158" t="s">
        <v>706</v>
      </c>
      <c r="D228" s="20" t="s">
        <v>681</v>
      </c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</row>
    <row r="229" spans="3:17" x14ac:dyDescent="0.25">
      <c r="C229" s="158" t="s">
        <v>706</v>
      </c>
      <c r="D229" s="20" t="s">
        <v>682</v>
      </c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</row>
    <row r="230" spans="3:17" x14ac:dyDescent="0.25">
      <c r="C230" s="449" t="s">
        <v>225</v>
      </c>
      <c r="D230" s="450"/>
      <c r="E230" s="140">
        <f>SUM(E225:E229)</f>
        <v>0</v>
      </c>
      <c r="F230" s="140">
        <f t="shared" ref="F230:P230" si="38">SUM(F225:F229)</f>
        <v>0</v>
      </c>
      <c r="G230" s="140">
        <f t="shared" si="38"/>
        <v>0</v>
      </c>
      <c r="H230" s="140">
        <f t="shared" si="38"/>
        <v>0</v>
      </c>
      <c r="I230" s="140">
        <f t="shared" si="38"/>
        <v>0</v>
      </c>
      <c r="J230" s="140">
        <f t="shared" si="38"/>
        <v>0</v>
      </c>
      <c r="K230" s="140">
        <f t="shared" si="38"/>
        <v>0</v>
      </c>
      <c r="L230" s="140">
        <f t="shared" si="38"/>
        <v>0</v>
      </c>
      <c r="M230" s="140">
        <f t="shared" si="38"/>
        <v>0</v>
      </c>
      <c r="N230" s="140">
        <f t="shared" si="38"/>
        <v>0</v>
      </c>
      <c r="O230" s="140">
        <f t="shared" si="38"/>
        <v>0</v>
      </c>
      <c r="P230" s="140">
        <f t="shared" si="38"/>
        <v>0</v>
      </c>
      <c r="Q230" s="123">
        <f>SUM(E230:P230)</f>
        <v>0</v>
      </c>
    </row>
    <row r="231" spans="3:17" x14ac:dyDescent="0.25">
      <c r="C231" s="449" t="s">
        <v>353</v>
      </c>
      <c r="D231" s="450"/>
      <c r="E231" s="140">
        <f>E230+E223</f>
        <v>0</v>
      </c>
      <c r="F231" s="140">
        <f t="shared" ref="F231:P231" si="39">F230+F223</f>
        <v>0</v>
      </c>
      <c r="G231" s="140">
        <f t="shared" si="39"/>
        <v>0</v>
      </c>
      <c r="H231" s="140">
        <f t="shared" si="39"/>
        <v>0</v>
      </c>
      <c r="I231" s="140">
        <f t="shared" si="39"/>
        <v>0</v>
      </c>
      <c r="J231" s="140">
        <f t="shared" si="39"/>
        <v>0</v>
      </c>
      <c r="K231" s="140">
        <f t="shared" si="39"/>
        <v>0</v>
      </c>
      <c r="L231" s="140">
        <f t="shared" si="39"/>
        <v>0</v>
      </c>
      <c r="M231" s="140">
        <f t="shared" si="39"/>
        <v>0</v>
      </c>
      <c r="N231" s="140">
        <f t="shared" si="39"/>
        <v>0</v>
      </c>
      <c r="O231" s="140">
        <f t="shared" si="39"/>
        <v>0</v>
      </c>
      <c r="P231" s="140">
        <f t="shared" si="39"/>
        <v>0</v>
      </c>
      <c r="Q231" s="123">
        <f>Q223+Q230</f>
        <v>0</v>
      </c>
    </row>
    <row r="232" spans="3:17" x14ac:dyDescent="0.25">
      <c r="C232" s="446" t="s">
        <v>358</v>
      </c>
      <c r="D232" s="447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</row>
    <row r="233" spans="3:17" x14ac:dyDescent="0.25">
      <c r="C233" s="18"/>
      <c r="D233" s="18" t="s">
        <v>683</v>
      </c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</row>
    <row r="234" spans="3:17" x14ac:dyDescent="0.25">
      <c r="C234" s="18"/>
      <c r="D234" s="18" t="s">
        <v>684</v>
      </c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</row>
    <row r="235" spans="3:17" x14ac:dyDescent="0.25">
      <c r="C235" s="449" t="s">
        <v>355</v>
      </c>
      <c r="D235" s="450"/>
      <c r="E235" s="140">
        <f>SUM(E233:E234)</f>
        <v>0</v>
      </c>
      <c r="F235" s="140">
        <f t="shared" ref="F235:P235" si="40">SUM(F233:F234)</f>
        <v>0</v>
      </c>
      <c r="G235" s="140">
        <f t="shared" si="40"/>
        <v>0</v>
      </c>
      <c r="H235" s="140">
        <f t="shared" si="40"/>
        <v>0</v>
      </c>
      <c r="I235" s="140">
        <f t="shared" si="40"/>
        <v>0</v>
      </c>
      <c r="J235" s="140">
        <f t="shared" si="40"/>
        <v>0</v>
      </c>
      <c r="K235" s="140">
        <f t="shared" si="40"/>
        <v>0</v>
      </c>
      <c r="L235" s="140">
        <f t="shared" si="40"/>
        <v>0</v>
      </c>
      <c r="M235" s="140">
        <f t="shared" si="40"/>
        <v>0</v>
      </c>
      <c r="N235" s="140">
        <f t="shared" si="40"/>
        <v>0</v>
      </c>
      <c r="O235" s="140">
        <f t="shared" si="40"/>
        <v>0</v>
      </c>
      <c r="P235" s="140">
        <f t="shared" si="40"/>
        <v>0</v>
      </c>
      <c r="Q235" s="123">
        <f>SUM(E235:P235)</f>
        <v>0</v>
      </c>
    </row>
    <row r="236" spans="3:17" x14ac:dyDescent="0.25">
      <c r="C236" s="446" t="s">
        <v>357</v>
      </c>
      <c r="D236" s="447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</row>
    <row r="237" spans="3:17" x14ac:dyDescent="0.25">
      <c r="C237" s="95"/>
      <c r="D237" s="100" t="s">
        <v>685</v>
      </c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</row>
    <row r="238" spans="3:17" x14ac:dyDescent="0.25">
      <c r="C238" s="95"/>
      <c r="D238" s="100" t="s">
        <v>686</v>
      </c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</row>
    <row r="239" spans="3:17" x14ac:dyDescent="0.25">
      <c r="C239" s="18"/>
      <c r="D239" s="100" t="s">
        <v>687</v>
      </c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</row>
    <row r="240" spans="3:17" x14ac:dyDescent="0.25">
      <c r="C240" s="18"/>
      <c r="D240" s="18" t="s">
        <v>688</v>
      </c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</row>
    <row r="241" spans="3:17" x14ac:dyDescent="0.25">
      <c r="C241" s="449" t="s">
        <v>356</v>
      </c>
      <c r="D241" s="450"/>
      <c r="E241" s="140">
        <f>SUM(E237:E240)</f>
        <v>0</v>
      </c>
      <c r="F241" s="140">
        <f t="shared" ref="F241:P241" si="41">SUM(F237:F240)</f>
        <v>0</v>
      </c>
      <c r="G241" s="140">
        <f t="shared" si="41"/>
        <v>0</v>
      </c>
      <c r="H241" s="140">
        <f t="shared" si="41"/>
        <v>0</v>
      </c>
      <c r="I241" s="140">
        <f t="shared" si="41"/>
        <v>0</v>
      </c>
      <c r="J241" s="140">
        <f t="shared" si="41"/>
        <v>0</v>
      </c>
      <c r="K241" s="140">
        <f t="shared" si="41"/>
        <v>0</v>
      </c>
      <c r="L241" s="140">
        <f t="shared" si="41"/>
        <v>0</v>
      </c>
      <c r="M241" s="140">
        <f t="shared" si="41"/>
        <v>0</v>
      </c>
      <c r="N241" s="140">
        <f t="shared" si="41"/>
        <v>0</v>
      </c>
      <c r="O241" s="140">
        <f t="shared" si="41"/>
        <v>0</v>
      </c>
      <c r="P241" s="140">
        <f t="shared" si="41"/>
        <v>0</v>
      </c>
      <c r="Q241" s="123">
        <f>SUM(E241:P241)</f>
        <v>0</v>
      </c>
    </row>
    <row r="242" spans="3:17" x14ac:dyDescent="0.25">
      <c r="C242" s="446" t="s">
        <v>361</v>
      </c>
      <c r="D242" s="447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</row>
    <row r="243" spans="3:17" x14ac:dyDescent="0.25">
      <c r="C243" s="95"/>
      <c r="D243" s="100" t="s">
        <v>690</v>
      </c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</row>
    <row r="244" spans="3:17" x14ac:dyDescent="0.25">
      <c r="C244" s="95"/>
      <c r="D244" s="100" t="s">
        <v>691</v>
      </c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</row>
    <row r="245" spans="3:17" x14ac:dyDescent="0.25">
      <c r="C245" s="95"/>
      <c r="D245" s="100" t="s">
        <v>692</v>
      </c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</row>
    <row r="246" spans="3:17" x14ac:dyDescent="0.25">
      <c r="C246" s="95"/>
      <c r="D246" s="100" t="s">
        <v>693</v>
      </c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</row>
    <row r="247" spans="3:17" x14ac:dyDescent="0.25">
      <c r="C247" s="95"/>
      <c r="D247" s="100" t="s">
        <v>694</v>
      </c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</row>
    <row r="248" spans="3:17" x14ac:dyDescent="0.25">
      <c r="C248" s="95"/>
      <c r="D248" s="100" t="s">
        <v>663</v>
      </c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</row>
    <row r="249" spans="3:17" x14ac:dyDescent="0.25">
      <c r="C249" s="158" t="s">
        <v>707</v>
      </c>
      <c r="D249" s="100" t="s">
        <v>695</v>
      </c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</row>
    <row r="250" spans="3:17" x14ac:dyDescent="0.25">
      <c r="C250" s="158" t="s">
        <v>707</v>
      </c>
      <c r="D250" s="100" t="s">
        <v>696</v>
      </c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</row>
    <row r="251" spans="3:17" x14ac:dyDescent="0.25">
      <c r="C251" s="158" t="s">
        <v>707</v>
      </c>
      <c r="D251" s="100" t="s">
        <v>697</v>
      </c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</row>
    <row r="252" spans="3:17" x14ac:dyDescent="0.25">
      <c r="C252" s="158" t="s">
        <v>707</v>
      </c>
      <c r="D252" s="100" t="s">
        <v>698</v>
      </c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</row>
    <row r="253" spans="3:17" x14ac:dyDescent="0.25">
      <c r="C253" s="158" t="s">
        <v>707</v>
      </c>
      <c r="D253" s="100" t="s">
        <v>699</v>
      </c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</row>
    <row r="254" spans="3:17" x14ac:dyDescent="0.25">
      <c r="C254" s="158" t="s">
        <v>707</v>
      </c>
      <c r="D254" s="100" t="s">
        <v>700</v>
      </c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</row>
    <row r="255" spans="3:17" x14ac:dyDescent="0.25">
      <c r="C255" s="158" t="s">
        <v>707</v>
      </c>
      <c r="D255" s="18" t="s">
        <v>701</v>
      </c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</row>
    <row r="256" spans="3:17" x14ac:dyDescent="0.25">
      <c r="C256" s="158" t="s">
        <v>707</v>
      </c>
      <c r="D256" s="18" t="s">
        <v>702</v>
      </c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</row>
    <row r="257" spans="3:17" x14ac:dyDescent="0.25">
      <c r="C257" s="449" t="s">
        <v>359</v>
      </c>
      <c r="D257" s="450"/>
      <c r="E257" s="140">
        <f>SUM(E243:E256)</f>
        <v>0</v>
      </c>
      <c r="F257" s="140">
        <f t="shared" ref="F257:P257" si="42">SUM(F243:F256)</f>
        <v>0</v>
      </c>
      <c r="G257" s="140">
        <f t="shared" si="42"/>
        <v>0</v>
      </c>
      <c r="H257" s="140">
        <f t="shared" si="42"/>
        <v>0</v>
      </c>
      <c r="I257" s="140">
        <f t="shared" si="42"/>
        <v>0</v>
      </c>
      <c r="J257" s="140">
        <f t="shared" si="42"/>
        <v>0</v>
      </c>
      <c r="K257" s="140">
        <f t="shared" si="42"/>
        <v>0</v>
      </c>
      <c r="L257" s="140">
        <f t="shared" si="42"/>
        <v>0</v>
      </c>
      <c r="M257" s="140">
        <f t="shared" si="42"/>
        <v>0</v>
      </c>
      <c r="N257" s="140">
        <f t="shared" si="42"/>
        <v>0</v>
      </c>
      <c r="O257" s="140">
        <f t="shared" si="42"/>
        <v>0</v>
      </c>
      <c r="P257" s="140">
        <f t="shared" si="42"/>
        <v>0</v>
      </c>
      <c r="Q257" s="123">
        <f>SUM(E257:P257)</f>
        <v>0</v>
      </c>
    </row>
    <row r="258" spans="3:17" x14ac:dyDescent="0.25">
      <c r="C258" s="446" t="s">
        <v>360</v>
      </c>
      <c r="D258" s="447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</row>
    <row r="259" spans="3:17" x14ac:dyDescent="0.25">
      <c r="C259" s="18"/>
      <c r="D259" s="159" t="s">
        <v>689</v>
      </c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</row>
    <row r="260" spans="3:17" x14ac:dyDescent="0.25"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</row>
    <row r="261" spans="3:17" x14ac:dyDescent="0.25">
      <c r="C261" s="449" t="s">
        <v>362</v>
      </c>
      <c r="D261" s="450"/>
      <c r="E261" s="140">
        <f>SUM(E259:E260)</f>
        <v>0</v>
      </c>
      <c r="F261" s="140">
        <f t="shared" ref="F261:P261" si="43">SUM(F259:F260)</f>
        <v>0</v>
      </c>
      <c r="G261" s="140">
        <f t="shared" si="43"/>
        <v>0</v>
      </c>
      <c r="H261" s="140">
        <f t="shared" si="43"/>
        <v>0</v>
      </c>
      <c r="I261" s="140">
        <f t="shared" si="43"/>
        <v>0</v>
      </c>
      <c r="J261" s="140">
        <f t="shared" si="43"/>
        <v>0</v>
      </c>
      <c r="K261" s="140">
        <f t="shared" si="43"/>
        <v>0</v>
      </c>
      <c r="L261" s="140">
        <f t="shared" si="43"/>
        <v>0</v>
      </c>
      <c r="M261" s="140">
        <f t="shared" si="43"/>
        <v>0</v>
      </c>
      <c r="N261" s="140">
        <f t="shared" si="43"/>
        <v>0</v>
      </c>
      <c r="O261" s="140">
        <f t="shared" si="43"/>
        <v>0</v>
      </c>
      <c r="P261" s="140">
        <f t="shared" si="43"/>
        <v>0</v>
      </c>
      <c r="Q261" s="123">
        <f>SUM(E261:P261)</f>
        <v>0</v>
      </c>
    </row>
    <row r="262" spans="3:17" x14ac:dyDescent="0.25">
      <c r="C262" s="446" t="s">
        <v>363</v>
      </c>
      <c r="D262" s="447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</row>
    <row r="263" spans="3:17" x14ac:dyDescent="0.25">
      <c r="C263" s="18" t="s">
        <v>365</v>
      </c>
      <c r="D263" s="18" t="s">
        <v>366</v>
      </c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</row>
    <row r="264" spans="3:17" x14ac:dyDescent="0.25">
      <c r="C264" s="18" t="s">
        <v>365</v>
      </c>
      <c r="D264" s="18" t="s">
        <v>367</v>
      </c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</row>
    <row r="265" spans="3:17" x14ac:dyDescent="0.25">
      <c r="C265" s="449" t="s">
        <v>364</v>
      </c>
      <c r="D265" s="450"/>
      <c r="E265" s="140">
        <f>E263-E264</f>
        <v>0</v>
      </c>
      <c r="F265" s="140">
        <f t="shared" ref="F265:P265" si="44">F263-F264</f>
        <v>0</v>
      </c>
      <c r="G265" s="140">
        <f t="shared" si="44"/>
        <v>0</v>
      </c>
      <c r="H265" s="140">
        <f t="shared" si="44"/>
        <v>0</v>
      </c>
      <c r="I265" s="140">
        <f t="shared" si="44"/>
        <v>0</v>
      </c>
      <c r="J265" s="140">
        <f t="shared" si="44"/>
        <v>0</v>
      </c>
      <c r="K265" s="140">
        <f t="shared" si="44"/>
        <v>0</v>
      </c>
      <c r="L265" s="140">
        <f t="shared" si="44"/>
        <v>0</v>
      </c>
      <c r="M265" s="140">
        <f t="shared" si="44"/>
        <v>0</v>
      </c>
      <c r="N265" s="140">
        <f t="shared" si="44"/>
        <v>0</v>
      </c>
      <c r="O265" s="140">
        <f t="shared" si="44"/>
        <v>0</v>
      </c>
      <c r="P265" s="140">
        <f t="shared" si="44"/>
        <v>0</v>
      </c>
      <c r="Q265" s="123">
        <f>Q263-Q264</f>
        <v>0</v>
      </c>
    </row>
    <row r="266" spans="3:17" x14ac:dyDescent="0.25">
      <c r="C266" s="449" t="s">
        <v>261</v>
      </c>
      <c r="D266" s="450"/>
      <c r="E266" s="140">
        <f>E265+E261+E257+E241+E235+E231+E206</f>
        <v>0</v>
      </c>
      <c r="F266" s="140">
        <f t="shared" ref="F266:P266" si="45">F265+F261+F257+F241+F235+F231+F206</f>
        <v>0</v>
      </c>
      <c r="G266" s="140">
        <f t="shared" si="45"/>
        <v>0</v>
      </c>
      <c r="H266" s="140">
        <f t="shared" si="45"/>
        <v>0</v>
      </c>
      <c r="I266" s="140">
        <f t="shared" si="45"/>
        <v>0</v>
      </c>
      <c r="J266" s="140">
        <f t="shared" si="45"/>
        <v>0</v>
      </c>
      <c r="K266" s="140">
        <f t="shared" si="45"/>
        <v>0</v>
      </c>
      <c r="L266" s="140">
        <f t="shared" si="45"/>
        <v>0</v>
      </c>
      <c r="M266" s="140">
        <f t="shared" si="45"/>
        <v>0</v>
      </c>
      <c r="N266" s="140">
        <f t="shared" si="45"/>
        <v>0</v>
      </c>
      <c r="O266" s="140">
        <f t="shared" si="45"/>
        <v>0</v>
      </c>
      <c r="P266" s="140">
        <f t="shared" si="45"/>
        <v>0</v>
      </c>
      <c r="Q266" s="123">
        <f>Q206+Q231+Q235+Q241+Q257+Q261+Q265</f>
        <v>0</v>
      </c>
    </row>
    <row r="267" spans="3:17" x14ac:dyDescent="0.25">
      <c r="D267" s="26"/>
      <c r="E267" s="26"/>
    </row>
    <row r="268" spans="3:17" x14ac:dyDescent="0.25">
      <c r="E268" s="26"/>
    </row>
    <row r="269" spans="3:17" x14ac:dyDescent="0.25">
      <c r="E269" s="26"/>
    </row>
  </sheetData>
  <mergeCells count="78">
    <mergeCell ref="C266:D266"/>
    <mergeCell ref="C231:D231"/>
    <mergeCell ref="C232:D232"/>
    <mergeCell ref="C235:D235"/>
    <mergeCell ref="C236:D236"/>
    <mergeCell ref="C241:D241"/>
    <mergeCell ref="C242:D242"/>
    <mergeCell ref="C257:D257"/>
    <mergeCell ref="C258:D258"/>
    <mergeCell ref="C261:D261"/>
    <mergeCell ref="C262:D262"/>
    <mergeCell ref="C265:D265"/>
    <mergeCell ref="C230:D230"/>
    <mergeCell ref="E182:Q182"/>
    <mergeCell ref="C185:D185"/>
    <mergeCell ref="C186:D186"/>
    <mergeCell ref="C196:D196"/>
    <mergeCell ref="C197:D197"/>
    <mergeCell ref="C205:D205"/>
    <mergeCell ref="C206:D206"/>
    <mergeCell ref="C207:D207"/>
    <mergeCell ref="C208:D208"/>
    <mergeCell ref="C223:D223"/>
    <mergeCell ref="C224:D224"/>
    <mergeCell ref="C173:D173"/>
    <mergeCell ref="C174:D174"/>
    <mergeCell ref="C177:D177"/>
    <mergeCell ref="C178:D178"/>
    <mergeCell ref="C182:C184"/>
    <mergeCell ref="D182:D184"/>
    <mergeCell ref="C170:D170"/>
    <mergeCell ref="C120:D120"/>
    <mergeCell ref="C135:D135"/>
    <mergeCell ref="C136:D136"/>
    <mergeCell ref="C142:D142"/>
    <mergeCell ref="C143:D143"/>
    <mergeCell ref="C144:D144"/>
    <mergeCell ref="C147:D147"/>
    <mergeCell ref="C148:D148"/>
    <mergeCell ref="C153:D153"/>
    <mergeCell ref="C154:D154"/>
    <mergeCell ref="C169:D169"/>
    <mergeCell ref="C119:D119"/>
    <mergeCell ref="C89:D89"/>
    <mergeCell ref="C90:D90"/>
    <mergeCell ref="C94:C96"/>
    <mergeCell ref="D94:D96"/>
    <mergeCell ref="C98:D98"/>
    <mergeCell ref="C108:D108"/>
    <mergeCell ref="C109:D109"/>
    <mergeCell ref="C117:D117"/>
    <mergeCell ref="C118:D118"/>
    <mergeCell ref="E94:Q94"/>
    <mergeCell ref="C97:D97"/>
    <mergeCell ref="C65:D65"/>
    <mergeCell ref="C66:D66"/>
    <mergeCell ref="C81:D81"/>
    <mergeCell ref="C82:D82"/>
    <mergeCell ref="C85:D85"/>
    <mergeCell ref="C86:D86"/>
    <mergeCell ref="C60:D60"/>
    <mergeCell ref="C21:D21"/>
    <mergeCell ref="C29:D29"/>
    <mergeCell ref="C30:D30"/>
    <mergeCell ref="C31:D31"/>
    <mergeCell ref="C32:D32"/>
    <mergeCell ref="C47:D47"/>
    <mergeCell ref="C48:D48"/>
    <mergeCell ref="C54:D54"/>
    <mergeCell ref="C55:D55"/>
    <mergeCell ref="C56:D56"/>
    <mergeCell ref="C59:D59"/>
    <mergeCell ref="C20:D20"/>
    <mergeCell ref="C6:C8"/>
    <mergeCell ref="D6:D8"/>
    <mergeCell ref="E6:Q6"/>
    <mergeCell ref="C9:D9"/>
    <mergeCell ref="C10:D10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269"/>
  <sheetViews>
    <sheetView showGridLines="0" topLeftCell="A25" zoomScale="70" zoomScaleNormal="70" workbookViewId="0">
      <selection activeCell="E11" sqref="E11"/>
    </sheetView>
  </sheetViews>
  <sheetFormatPr defaultColWidth="9.109375" defaultRowHeight="13.8" x14ac:dyDescent="0.25"/>
  <cols>
    <col min="1" max="1" width="3.109375" style="4" customWidth="1"/>
    <col min="2" max="2" width="8.33203125" style="4" customWidth="1"/>
    <col min="3" max="3" width="22.33203125" style="4" customWidth="1"/>
    <col min="4" max="4" width="24.88671875" style="4" customWidth="1"/>
    <col min="5" max="5" width="13.6640625" style="4" bestFit="1" customWidth="1"/>
    <col min="6" max="6" width="12.5546875" style="4" bestFit="1" customWidth="1"/>
    <col min="7" max="7" width="13.44140625" style="4" bestFit="1" customWidth="1"/>
    <col min="8" max="8" width="13.6640625" style="4" bestFit="1" customWidth="1"/>
    <col min="9" max="9" width="12.5546875" style="4" bestFit="1" customWidth="1"/>
    <col min="10" max="10" width="14.6640625" style="4" customWidth="1"/>
    <col min="11" max="11" width="12.5546875" style="4" customWidth="1"/>
    <col min="12" max="12" width="11.88671875" style="4" bestFit="1" customWidth="1"/>
    <col min="13" max="13" width="13.88671875" style="4" bestFit="1" customWidth="1"/>
    <col min="14" max="16" width="11.88671875" style="4" bestFit="1" customWidth="1"/>
    <col min="17" max="17" width="11.44140625" style="4" bestFit="1" customWidth="1"/>
    <col min="18" max="18" width="12.44140625" style="4" customWidth="1"/>
    <col min="19" max="19" width="12.6640625" style="4" customWidth="1"/>
    <col min="20" max="16384" width="9.109375" style="4"/>
  </cols>
  <sheetData>
    <row r="2" spans="2:17" x14ac:dyDescent="0.25">
      <c r="J2" s="25" t="s">
        <v>240</v>
      </c>
    </row>
    <row r="3" spans="2:17" x14ac:dyDescent="0.25">
      <c r="J3" s="27" t="s">
        <v>417</v>
      </c>
    </row>
    <row r="4" spans="2:17" x14ac:dyDescent="0.25">
      <c r="C4" s="24" t="s">
        <v>386</v>
      </c>
      <c r="J4" s="27"/>
    </row>
    <row r="5" spans="2:17" x14ac:dyDescent="0.25">
      <c r="C5" s="15"/>
      <c r="Q5" s="27" t="s">
        <v>4</v>
      </c>
    </row>
    <row r="6" spans="2:17" ht="15" customHeight="1" x14ac:dyDescent="0.25">
      <c r="C6" s="431" t="s">
        <v>343</v>
      </c>
      <c r="D6" s="431" t="s">
        <v>344</v>
      </c>
      <c r="E6" s="421" t="s">
        <v>323</v>
      </c>
      <c r="F6" s="421"/>
      <c r="G6" s="421"/>
      <c r="H6" s="421"/>
      <c r="I6" s="421"/>
      <c r="J6" s="421"/>
      <c r="K6" s="421"/>
      <c r="L6" s="421"/>
      <c r="M6" s="421"/>
      <c r="N6" s="421"/>
      <c r="O6" s="421"/>
      <c r="P6" s="421"/>
      <c r="Q6" s="421"/>
    </row>
    <row r="7" spans="2:17" x14ac:dyDescent="0.25">
      <c r="C7" s="433"/>
      <c r="D7" s="433"/>
      <c r="E7" s="14" t="s">
        <v>110</v>
      </c>
      <c r="F7" s="14" t="s">
        <v>111</v>
      </c>
      <c r="G7" s="14" t="s">
        <v>112</v>
      </c>
      <c r="H7" s="14" t="s">
        <v>113</v>
      </c>
      <c r="I7" s="14" t="s">
        <v>114</v>
      </c>
      <c r="J7" s="14" t="s">
        <v>115</v>
      </c>
      <c r="K7" s="14" t="s">
        <v>116</v>
      </c>
      <c r="L7" s="14" t="s">
        <v>117</v>
      </c>
      <c r="M7" s="14" t="s">
        <v>118</v>
      </c>
      <c r="N7" s="14" t="s">
        <v>119</v>
      </c>
      <c r="O7" s="14" t="s">
        <v>120</v>
      </c>
      <c r="P7" s="14" t="s">
        <v>121</v>
      </c>
      <c r="Q7" s="14" t="s">
        <v>108</v>
      </c>
    </row>
    <row r="8" spans="2:17" ht="14.25" customHeight="1" x14ac:dyDescent="0.25">
      <c r="C8" s="435"/>
      <c r="D8" s="435"/>
      <c r="E8" s="82"/>
      <c r="F8" s="82"/>
      <c r="G8" s="82"/>
      <c r="H8" s="82"/>
      <c r="I8" s="82"/>
      <c r="J8" s="82"/>
      <c r="K8" s="82"/>
      <c r="L8" s="82"/>
      <c r="M8" s="82"/>
      <c r="N8" s="82"/>
      <c r="O8" s="82"/>
      <c r="P8" s="82"/>
      <c r="Q8" s="82"/>
    </row>
    <row r="9" spans="2:17" x14ac:dyDescent="0.25">
      <c r="B9" s="74"/>
      <c r="C9" s="446" t="s">
        <v>348</v>
      </c>
      <c r="D9" s="447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2:17" x14ac:dyDescent="0.25">
      <c r="C10" s="428" t="s">
        <v>350</v>
      </c>
      <c r="D10" s="429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2:17" x14ac:dyDescent="0.25">
      <c r="C11" s="158" t="s">
        <v>703</v>
      </c>
      <c r="D11" s="100" t="s">
        <v>648</v>
      </c>
      <c r="E11" s="82">
        <f>E99+E187</f>
        <v>0</v>
      </c>
      <c r="F11" s="82">
        <f t="shared" ref="F11:Q11" si="0">F99+F187</f>
        <v>0</v>
      </c>
      <c r="G11" s="82">
        <f t="shared" si="0"/>
        <v>0</v>
      </c>
      <c r="H11" s="82">
        <f t="shared" si="0"/>
        <v>0</v>
      </c>
      <c r="I11" s="82">
        <f t="shared" si="0"/>
        <v>0</v>
      </c>
      <c r="J11" s="82">
        <f t="shared" si="0"/>
        <v>0</v>
      </c>
      <c r="K11" s="82">
        <f t="shared" si="0"/>
        <v>0</v>
      </c>
      <c r="L11" s="82">
        <f t="shared" si="0"/>
        <v>0</v>
      </c>
      <c r="M11" s="82">
        <f t="shared" si="0"/>
        <v>0</v>
      </c>
      <c r="N11" s="82">
        <f t="shared" si="0"/>
        <v>0</v>
      </c>
      <c r="O11" s="82">
        <f t="shared" si="0"/>
        <v>0</v>
      </c>
      <c r="P11" s="82">
        <f t="shared" si="0"/>
        <v>0</v>
      </c>
      <c r="Q11" s="82">
        <f t="shared" si="0"/>
        <v>0</v>
      </c>
    </row>
    <row r="12" spans="2:17" x14ac:dyDescent="0.25">
      <c r="C12" s="158" t="s">
        <v>703</v>
      </c>
      <c r="D12" s="100" t="s">
        <v>649</v>
      </c>
      <c r="E12" s="82">
        <f t="shared" ref="E12:Q19" si="1">E100+E188</f>
        <v>0</v>
      </c>
      <c r="F12" s="82">
        <f t="shared" si="1"/>
        <v>0</v>
      </c>
      <c r="G12" s="82">
        <f t="shared" si="1"/>
        <v>0</v>
      </c>
      <c r="H12" s="82">
        <f t="shared" si="1"/>
        <v>0</v>
      </c>
      <c r="I12" s="82">
        <f t="shared" si="1"/>
        <v>0</v>
      </c>
      <c r="J12" s="82">
        <f t="shared" si="1"/>
        <v>0</v>
      </c>
      <c r="K12" s="82">
        <f t="shared" si="1"/>
        <v>0</v>
      </c>
      <c r="L12" s="82">
        <f t="shared" si="1"/>
        <v>0</v>
      </c>
      <c r="M12" s="82">
        <f t="shared" si="1"/>
        <v>0</v>
      </c>
      <c r="N12" s="82">
        <f t="shared" si="1"/>
        <v>0</v>
      </c>
      <c r="O12" s="82">
        <f t="shared" si="1"/>
        <v>0</v>
      </c>
      <c r="P12" s="82">
        <f t="shared" si="1"/>
        <v>0</v>
      </c>
      <c r="Q12" s="82">
        <f t="shared" si="1"/>
        <v>0</v>
      </c>
    </row>
    <row r="13" spans="2:17" x14ac:dyDescent="0.25">
      <c r="C13" s="158" t="s">
        <v>703</v>
      </c>
      <c r="D13" s="100" t="s">
        <v>650</v>
      </c>
      <c r="E13" s="82">
        <f t="shared" si="1"/>
        <v>0</v>
      </c>
      <c r="F13" s="82">
        <f t="shared" si="1"/>
        <v>0</v>
      </c>
      <c r="G13" s="82">
        <f t="shared" si="1"/>
        <v>0</v>
      </c>
      <c r="H13" s="82">
        <f t="shared" si="1"/>
        <v>0</v>
      </c>
      <c r="I13" s="82">
        <f t="shared" si="1"/>
        <v>0</v>
      </c>
      <c r="J13" s="82">
        <f t="shared" si="1"/>
        <v>0</v>
      </c>
      <c r="K13" s="82">
        <f t="shared" si="1"/>
        <v>0</v>
      </c>
      <c r="L13" s="82">
        <f t="shared" si="1"/>
        <v>0</v>
      </c>
      <c r="M13" s="82">
        <f t="shared" si="1"/>
        <v>0</v>
      </c>
      <c r="N13" s="82">
        <f t="shared" si="1"/>
        <v>0</v>
      </c>
      <c r="O13" s="82">
        <f t="shared" si="1"/>
        <v>0</v>
      </c>
      <c r="P13" s="82">
        <f t="shared" si="1"/>
        <v>0</v>
      </c>
      <c r="Q13" s="82">
        <f t="shared" si="1"/>
        <v>0</v>
      </c>
    </row>
    <row r="14" spans="2:17" x14ac:dyDescent="0.25">
      <c r="C14" s="158" t="s">
        <v>703</v>
      </c>
      <c r="D14" s="100" t="s">
        <v>651</v>
      </c>
      <c r="E14" s="82">
        <f t="shared" si="1"/>
        <v>0</v>
      </c>
      <c r="F14" s="82">
        <f t="shared" si="1"/>
        <v>0</v>
      </c>
      <c r="G14" s="82">
        <f t="shared" si="1"/>
        <v>0</v>
      </c>
      <c r="H14" s="82">
        <f t="shared" si="1"/>
        <v>0</v>
      </c>
      <c r="I14" s="82">
        <f t="shared" si="1"/>
        <v>0</v>
      </c>
      <c r="J14" s="82">
        <f t="shared" si="1"/>
        <v>0</v>
      </c>
      <c r="K14" s="82">
        <f t="shared" si="1"/>
        <v>0</v>
      </c>
      <c r="L14" s="82">
        <f t="shared" si="1"/>
        <v>0</v>
      </c>
      <c r="M14" s="82">
        <f t="shared" si="1"/>
        <v>0</v>
      </c>
      <c r="N14" s="82">
        <f t="shared" si="1"/>
        <v>0</v>
      </c>
      <c r="O14" s="82">
        <f t="shared" si="1"/>
        <v>0</v>
      </c>
      <c r="P14" s="82">
        <f t="shared" si="1"/>
        <v>0</v>
      </c>
      <c r="Q14" s="82">
        <f t="shared" si="1"/>
        <v>0</v>
      </c>
    </row>
    <row r="15" spans="2:17" x14ac:dyDescent="0.25">
      <c r="C15" s="158" t="s">
        <v>703</v>
      </c>
      <c r="D15" s="100" t="s">
        <v>652</v>
      </c>
      <c r="E15" s="82">
        <f t="shared" si="1"/>
        <v>0</v>
      </c>
      <c r="F15" s="82">
        <f t="shared" si="1"/>
        <v>0</v>
      </c>
      <c r="G15" s="82">
        <f t="shared" si="1"/>
        <v>0</v>
      </c>
      <c r="H15" s="82">
        <f t="shared" si="1"/>
        <v>0</v>
      </c>
      <c r="I15" s="82">
        <f t="shared" si="1"/>
        <v>0</v>
      </c>
      <c r="J15" s="82">
        <f t="shared" si="1"/>
        <v>0</v>
      </c>
      <c r="K15" s="82">
        <f t="shared" si="1"/>
        <v>0</v>
      </c>
      <c r="L15" s="82">
        <f t="shared" si="1"/>
        <v>0</v>
      </c>
      <c r="M15" s="82">
        <f t="shared" si="1"/>
        <v>0</v>
      </c>
      <c r="N15" s="82">
        <f t="shared" si="1"/>
        <v>0</v>
      </c>
      <c r="O15" s="82">
        <f t="shared" si="1"/>
        <v>0</v>
      </c>
      <c r="P15" s="82">
        <f t="shared" si="1"/>
        <v>0</v>
      </c>
      <c r="Q15" s="82">
        <f t="shared" si="1"/>
        <v>0</v>
      </c>
    </row>
    <row r="16" spans="2:17" x14ac:dyDescent="0.25">
      <c r="C16" s="158" t="s">
        <v>703</v>
      </c>
      <c r="D16" s="100" t="s">
        <v>653</v>
      </c>
      <c r="E16" s="82">
        <f t="shared" si="1"/>
        <v>0</v>
      </c>
      <c r="F16" s="82">
        <f t="shared" si="1"/>
        <v>0</v>
      </c>
      <c r="G16" s="82">
        <f t="shared" si="1"/>
        <v>0</v>
      </c>
      <c r="H16" s="82">
        <f t="shared" si="1"/>
        <v>0</v>
      </c>
      <c r="I16" s="82">
        <f t="shared" si="1"/>
        <v>0</v>
      </c>
      <c r="J16" s="82">
        <f t="shared" si="1"/>
        <v>0</v>
      </c>
      <c r="K16" s="82">
        <f t="shared" si="1"/>
        <v>0</v>
      </c>
      <c r="L16" s="82">
        <f t="shared" si="1"/>
        <v>0</v>
      </c>
      <c r="M16" s="82">
        <f t="shared" si="1"/>
        <v>0</v>
      </c>
      <c r="N16" s="82">
        <f t="shared" si="1"/>
        <v>0</v>
      </c>
      <c r="O16" s="82">
        <f t="shared" si="1"/>
        <v>0</v>
      </c>
      <c r="P16" s="82">
        <f t="shared" si="1"/>
        <v>0</v>
      </c>
      <c r="Q16" s="82">
        <f t="shared" si="1"/>
        <v>0</v>
      </c>
    </row>
    <row r="17" spans="2:17" x14ac:dyDescent="0.25">
      <c r="C17" s="158" t="s">
        <v>703</v>
      </c>
      <c r="D17" s="100" t="s">
        <v>654</v>
      </c>
      <c r="E17" s="82">
        <f t="shared" si="1"/>
        <v>0</v>
      </c>
      <c r="F17" s="82">
        <f t="shared" si="1"/>
        <v>0</v>
      </c>
      <c r="G17" s="82">
        <f t="shared" si="1"/>
        <v>0</v>
      </c>
      <c r="H17" s="82">
        <f t="shared" si="1"/>
        <v>0</v>
      </c>
      <c r="I17" s="82">
        <f t="shared" si="1"/>
        <v>0</v>
      </c>
      <c r="J17" s="82">
        <f t="shared" si="1"/>
        <v>0</v>
      </c>
      <c r="K17" s="82">
        <f t="shared" si="1"/>
        <v>0</v>
      </c>
      <c r="L17" s="82">
        <f t="shared" si="1"/>
        <v>0</v>
      </c>
      <c r="M17" s="82">
        <f t="shared" si="1"/>
        <v>0</v>
      </c>
      <c r="N17" s="82">
        <f t="shared" si="1"/>
        <v>0</v>
      </c>
      <c r="O17" s="82">
        <f t="shared" si="1"/>
        <v>0</v>
      </c>
      <c r="P17" s="82">
        <f t="shared" si="1"/>
        <v>0</v>
      </c>
      <c r="Q17" s="82">
        <f t="shared" si="1"/>
        <v>0</v>
      </c>
    </row>
    <row r="18" spans="2:17" ht="14.25" customHeight="1" x14ac:dyDescent="0.25">
      <c r="B18" s="74"/>
      <c r="C18" s="158" t="s">
        <v>703</v>
      </c>
      <c r="D18" s="100" t="s">
        <v>655</v>
      </c>
      <c r="E18" s="82">
        <f t="shared" si="1"/>
        <v>0</v>
      </c>
      <c r="F18" s="82">
        <f t="shared" si="1"/>
        <v>0</v>
      </c>
      <c r="G18" s="82">
        <f t="shared" si="1"/>
        <v>0</v>
      </c>
      <c r="H18" s="82">
        <f t="shared" si="1"/>
        <v>0</v>
      </c>
      <c r="I18" s="82">
        <f t="shared" si="1"/>
        <v>0</v>
      </c>
      <c r="J18" s="82">
        <f t="shared" si="1"/>
        <v>0</v>
      </c>
      <c r="K18" s="82">
        <f t="shared" si="1"/>
        <v>0</v>
      </c>
      <c r="L18" s="82">
        <f t="shared" si="1"/>
        <v>0</v>
      </c>
      <c r="M18" s="82">
        <f t="shared" si="1"/>
        <v>0</v>
      </c>
      <c r="N18" s="82">
        <f t="shared" si="1"/>
        <v>0</v>
      </c>
      <c r="O18" s="82">
        <f t="shared" si="1"/>
        <v>0</v>
      </c>
      <c r="P18" s="82">
        <f t="shared" si="1"/>
        <v>0</v>
      </c>
      <c r="Q18" s="82">
        <f t="shared" si="1"/>
        <v>0</v>
      </c>
    </row>
    <row r="19" spans="2:17" x14ac:dyDescent="0.25">
      <c r="C19" s="158" t="s">
        <v>703</v>
      </c>
      <c r="D19" s="20" t="s">
        <v>656</v>
      </c>
      <c r="E19" s="82">
        <f t="shared" si="1"/>
        <v>0</v>
      </c>
      <c r="F19" s="82">
        <f t="shared" si="1"/>
        <v>0</v>
      </c>
      <c r="G19" s="82">
        <f t="shared" si="1"/>
        <v>0</v>
      </c>
      <c r="H19" s="82">
        <f t="shared" si="1"/>
        <v>0</v>
      </c>
      <c r="I19" s="82">
        <f t="shared" si="1"/>
        <v>0</v>
      </c>
      <c r="J19" s="82">
        <f t="shared" si="1"/>
        <v>0</v>
      </c>
      <c r="K19" s="82">
        <f t="shared" si="1"/>
        <v>0</v>
      </c>
      <c r="L19" s="82">
        <f t="shared" si="1"/>
        <v>0</v>
      </c>
      <c r="M19" s="82">
        <f t="shared" si="1"/>
        <v>0</v>
      </c>
      <c r="N19" s="82">
        <f t="shared" si="1"/>
        <v>0</v>
      </c>
      <c r="O19" s="82">
        <f t="shared" si="1"/>
        <v>0</v>
      </c>
      <c r="P19" s="82">
        <f t="shared" si="1"/>
        <v>0</v>
      </c>
      <c r="Q19" s="82">
        <f>Q107+Q195</f>
        <v>0</v>
      </c>
    </row>
    <row r="20" spans="2:17" x14ac:dyDescent="0.25">
      <c r="C20" s="449" t="s">
        <v>225</v>
      </c>
      <c r="D20" s="450"/>
      <c r="E20" s="140">
        <f>SUM(E11:E19)</f>
        <v>0</v>
      </c>
      <c r="F20" s="140">
        <f t="shared" ref="F20:P20" si="2">SUM(F11:F19)</f>
        <v>0</v>
      </c>
      <c r="G20" s="140">
        <f t="shared" si="2"/>
        <v>0</v>
      </c>
      <c r="H20" s="140">
        <f t="shared" si="2"/>
        <v>0</v>
      </c>
      <c r="I20" s="140">
        <f t="shared" si="2"/>
        <v>0</v>
      </c>
      <c r="J20" s="140">
        <f t="shared" si="2"/>
        <v>0</v>
      </c>
      <c r="K20" s="140">
        <f t="shared" si="2"/>
        <v>0</v>
      </c>
      <c r="L20" s="140">
        <f t="shared" si="2"/>
        <v>0</v>
      </c>
      <c r="M20" s="140">
        <f t="shared" si="2"/>
        <v>0</v>
      </c>
      <c r="N20" s="140">
        <f t="shared" si="2"/>
        <v>0</v>
      </c>
      <c r="O20" s="140">
        <f t="shared" si="2"/>
        <v>0</v>
      </c>
      <c r="P20" s="140">
        <f t="shared" si="2"/>
        <v>0</v>
      </c>
      <c r="Q20" s="123">
        <f>Q107+Q208</f>
        <v>0</v>
      </c>
    </row>
    <row r="21" spans="2:17" x14ac:dyDescent="0.25">
      <c r="C21" s="428" t="s">
        <v>351</v>
      </c>
      <c r="D21" s="429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</row>
    <row r="22" spans="2:17" x14ac:dyDescent="0.25">
      <c r="C22" s="158" t="s">
        <v>703</v>
      </c>
      <c r="D22" s="100" t="s">
        <v>657</v>
      </c>
      <c r="E22" s="82">
        <f t="shared" ref="E22:Q28" si="3">E110+E198</f>
        <v>0</v>
      </c>
      <c r="F22" s="82">
        <f t="shared" si="3"/>
        <v>0</v>
      </c>
      <c r="G22" s="82">
        <f t="shared" si="3"/>
        <v>0</v>
      </c>
      <c r="H22" s="82">
        <f t="shared" si="3"/>
        <v>0</v>
      </c>
      <c r="I22" s="82">
        <f t="shared" si="3"/>
        <v>0</v>
      </c>
      <c r="J22" s="82">
        <f t="shared" si="3"/>
        <v>0</v>
      </c>
      <c r="K22" s="82">
        <f t="shared" si="3"/>
        <v>0</v>
      </c>
      <c r="L22" s="82">
        <f t="shared" si="3"/>
        <v>0</v>
      </c>
      <c r="M22" s="82">
        <f t="shared" si="3"/>
        <v>0</v>
      </c>
      <c r="N22" s="82">
        <f t="shared" si="3"/>
        <v>0</v>
      </c>
      <c r="O22" s="82">
        <f t="shared" si="3"/>
        <v>0</v>
      </c>
      <c r="P22" s="82">
        <f t="shared" si="3"/>
        <v>0</v>
      </c>
      <c r="Q22" s="82">
        <f t="shared" si="3"/>
        <v>0</v>
      </c>
    </row>
    <row r="23" spans="2:17" x14ac:dyDescent="0.25">
      <c r="C23" s="158" t="s">
        <v>703</v>
      </c>
      <c r="D23" s="100" t="s">
        <v>658</v>
      </c>
      <c r="E23" s="82">
        <f t="shared" si="3"/>
        <v>0</v>
      </c>
      <c r="F23" s="82">
        <f t="shared" si="3"/>
        <v>0</v>
      </c>
      <c r="G23" s="82">
        <f t="shared" si="3"/>
        <v>0</v>
      </c>
      <c r="H23" s="82">
        <f t="shared" si="3"/>
        <v>0</v>
      </c>
      <c r="I23" s="82">
        <f t="shared" si="3"/>
        <v>0</v>
      </c>
      <c r="J23" s="82">
        <f t="shared" si="3"/>
        <v>0</v>
      </c>
      <c r="K23" s="82">
        <f t="shared" si="3"/>
        <v>0</v>
      </c>
      <c r="L23" s="82">
        <f t="shared" si="3"/>
        <v>0</v>
      </c>
      <c r="M23" s="82">
        <f t="shared" si="3"/>
        <v>0</v>
      </c>
      <c r="N23" s="82">
        <f t="shared" si="3"/>
        <v>0</v>
      </c>
      <c r="O23" s="82">
        <f t="shared" si="3"/>
        <v>0</v>
      </c>
      <c r="P23" s="82">
        <f t="shared" si="3"/>
        <v>0</v>
      </c>
      <c r="Q23" s="82">
        <f t="shared" si="3"/>
        <v>0</v>
      </c>
    </row>
    <row r="24" spans="2:17" x14ac:dyDescent="0.25">
      <c r="C24" s="158" t="s">
        <v>703</v>
      </c>
      <c r="D24" s="100" t="s">
        <v>659</v>
      </c>
      <c r="E24" s="82">
        <f t="shared" si="3"/>
        <v>0</v>
      </c>
      <c r="F24" s="82">
        <f t="shared" si="3"/>
        <v>0</v>
      </c>
      <c r="G24" s="82">
        <f t="shared" si="3"/>
        <v>0</v>
      </c>
      <c r="H24" s="82">
        <f t="shared" si="3"/>
        <v>0</v>
      </c>
      <c r="I24" s="82">
        <f t="shared" si="3"/>
        <v>0</v>
      </c>
      <c r="J24" s="82">
        <f t="shared" si="3"/>
        <v>0</v>
      </c>
      <c r="K24" s="82">
        <f t="shared" si="3"/>
        <v>0</v>
      </c>
      <c r="L24" s="82">
        <f t="shared" si="3"/>
        <v>0</v>
      </c>
      <c r="M24" s="82">
        <f t="shared" si="3"/>
        <v>0</v>
      </c>
      <c r="N24" s="82">
        <f t="shared" si="3"/>
        <v>0</v>
      </c>
      <c r="O24" s="82">
        <f t="shared" si="3"/>
        <v>0</v>
      </c>
      <c r="P24" s="82">
        <f t="shared" si="3"/>
        <v>0</v>
      </c>
      <c r="Q24" s="82">
        <f t="shared" si="3"/>
        <v>0</v>
      </c>
    </row>
    <row r="25" spans="2:17" x14ac:dyDescent="0.25">
      <c r="C25" s="158" t="s">
        <v>703</v>
      </c>
      <c r="D25" s="100" t="s">
        <v>660</v>
      </c>
      <c r="E25" s="82">
        <f t="shared" si="3"/>
        <v>0</v>
      </c>
      <c r="F25" s="82">
        <f t="shared" si="3"/>
        <v>0</v>
      </c>
      <c r="G25" s="82">
        <f t="shared" si="3"/>
        <v>0</v>
      </c>
      <c r="H25" s="82">
        <f t="shared" si="3"/>
        <v>0</v>
      </c>
      <c r="I25" s="82">
        <f t="shared" si="3"/>
        <v>0</v>
      </c>
      <c r="J25" s="82">
        <f t="shared" si="3"/>
        <v>0</v>
      </c>
      <c r="K25" s="82">
        <f t="shared" si="3"/>
        <v>0</v>
      </c>
      <c r="L25" s="82">
        <f t="shared" si="3"/>
        <v>0</v>
      </c>
      <c r="M25" s="82">
        <f t="shared" si="3"/>
        <v>0</v>
      </c>
      <c r="N25" s="82">
        <f t="shared" si="3"/>
        <v>0</v>
      </c>
      <c r="O25" s="82">
        <f t="shared" si="3"/>
        <v>0</v>
      </c>
      <c r="P25" s="82">
        <f t="shared" si="3"/>
        <v>0</v>
      </c>
      <c r="Q25" s="82">
        <f t="shared" si="3"/>
        <v>0</v>
      </c>
    </row>
    <row r="26" spans="2:17" x14ac:dyDescent="0.25">
      <c r="C26" s="158" t="s">
        <v>703</v>
      </c>
      <c r="D26" s="100" t="s">
        <v>661</v>
      </c>
      <c r="E26" s="82">
        <f t="shared" si="3"/>
        <v>0</v>
      </c>
      <c r="F26" s="82">
        <f t="shared" si="3"/>
        <v>0</v>
      </c>
      <c r="G26" s="82">
        <f t="shared" si="3"/>
        <v>0</v>
      </c>
      <c r="H26" s="82">
        <f t="shared" si="3"/>
        <v>0</v>
      </c>
      <c r="I26" s="82">
        <f t="shared" si="3"/>
        <v>0</v>
      </c>
      <c r="J26" s="82">
        <f t="shared" si="3"/>
        <v>0</v>
      </c>
      <c r="K26" s="82">
        <f t="shared" si="3"/>
        <v>0</v>
      </c>
      <c r="L26" s="82">
        <f t="shared" si="3"/>
        <v>0</v>
      </c>
      <c r="M26" s="82">
        <f t="shared" si="3"/>
        <v>0</v>
      </c>
      <c r="N26" s="82">
        <f t="shared" si="3"/>
        <v>0</v>
      </c>
      <c r="O26" s="82">
        <f t="shared" si="3"/>
        <v>0</v>
      </c>
      <c r="P26" s="82">
        <f t="shared" si="3"/>
        <v>0</v>
      </c>
      <c r="Q26" s="82">
        <f t="shared" si="3"/>
        <v>0</v>
      </c>
    </row>
    <row r="27" spans="2:17" x14ac:dyDescent="0.25">
      <c r="C27" s="158" t="s">
        <v>703</v>
      </c>
      <c r="D27" s="20" t="s">
        <v>662</v>
      </c>
      <c r="E27" s="82">
        <f t="shared" si="3"/>
        <v>0</v>
      </c>
      <c r="F27" s="82">
        <f t="shared" si="3"/>
        <v>0</v>
      </c>
      <c r="G27" s="82">
        <f t="shared" si="3"/>
        <v>0</v>
      </c>
      <c r="H27" s="82">
        <f t="shared" si="3"/>
        <v>0</v>
      </c>
      <c r="I27" s="82">
        <f t="shared" si="3"/>
        <v>0</v>
      </c>
      <c r="J27" s="82">
        <f t="shared" si="3"/>
        <v>0</v>
      </c>
      <c r="K27" s="82">
        <f t="shared" si="3"/>
        <v>0</v>
      </c>
      <c r="L27" s="82">
        <f t="shared" si="3"/>
        <v>0</v>
      </c>
      <c r="M27" s="82">
        <f t="shared" si="3"/>
        <v>0</v>
      </c>
      <c r="N27" s="82">
        <f t="shared" si="3"/>
        <v>0</v>
      </c>
      <c r="O27" s="82">
        <f t="shared" si="3"/>
        <v>0</v>
      </c>
      <c r="P27" s="82">
        <f t="shared" si="3"/>
        <v>0</v>
      </c>
      <c r="Q27" s="82">
        <f t="shared" si="3"/>
        <v>0</v>
      </c>
    </row>
    <row r="28" spans="2:17" x14ac:dyDescent="0.25">
      <c r="C28" s="158" t="s">
        <v>703</v>
      </c>
      <c r="D28" s="20" t="s">
        <v>663</v>
      </c>
      <c r="E28" s="82">
        <f t="shared" si="3"/>
        <v>0</v>
      </c>
      <c r="F28" s="82">
        <f t="shared" si="3"/>
        <v>0</v>
      </c>
      <c r="G28" s="82">
        <f t="shared" si="3"/>
        <v>0</v>
      </c>
      <c r="H28" s="82">
        <f t="shared" si="3"/>
        <v>0</v>
      </c>
      <c r="I28" s="82">
        <f t="shared" si="3"/>
        <v>0</v>
      </c>
      <c r="J28" s="82">
        <f t="shared" si="3"/>
        <v>0</v>
      </c>
      <c r="K28" s="82">
        <f t="shared" si="3"/>
        <v>0</v>
      </c>
      <c r="L28" s="82">
        <f t="shared" si="3"/>
        <v>0</v>
      </c>
      <c r="M28" s="82">
        <f t="shared" si="3"/>
        <v>0</v>
      </c>
      <c r="N28" s="82">
        <f t="shared" si="3"/>
        <v>0</v>
      </c>
      <c r="O28" s="82">
        <f t="shared" si="3"/>
        <v>0</v>
      </c>
      <c r="P28" s="82">
        <f t="shared" si="3"/>
        <v>0</v>
      </c>
      <c r="Q28" s="82">
        <f t="shared" si="3"/>
        <v>0</v>
      </c>
    </row>
    <row r="29" spans="2:17" x14ac:dyDescent="0.25">
      <c r="C29" s="449" t="s">
        <v>225</v>
      </c>
      <c r="D29" s="450"/>
      <c r="E29" s="140">
        <f>SUM(E22:E28)</f>
        <v>0</v>
      </c>
      <c r="F29" s="140">
        <f t="shared" ref="F29:P29" si="4">SUM(F22:F28)</f>
        <v>0</v>
      </c>
      <c r="G29" s="140">
        <f t="shared" si="4"/>
        <v>0</v>
      </c>
      <c r="H29" s="140">
        <f t="shared" si="4"/>
        <v>0</v>
      </c>
      <c r="I29" s="140">
        <f t="shared" si="4"/>
        <v>0</v>
      </c>
      <c r="J29" s="140">
        <f t="shared" si="4"/>
        <v>0</v>
      </c>
      <c r="K29" s="140">
        <f t="shared" si="4"/>
        <v>0</v>
      </c>
      <c r="L29" s="140">
        <f t="shared" si="4"/>
        <v>0</v>
      </c>
      <c r="M29" s="140">
        <f t="shared" si="4"/>
        <v>0</v>
      </c>
      <c r="N29" s="140">
        <f t="shared" si="4"/>
        <v>0</v>
      </c>
      <c r="O29" s="140">
        <f t="shared" si="4"/>
        <v>0</v>
      </c>
      <c r="P29" s="140">
        <f t="shared" si="4"/>
        <v>0</v>
      </c>
      <c r="Q29" s="123">
        <f>Q116+Q217</f>
        <v>0</v>
      </c>
    </row>
    <row r="30" spans="2:17" x14ac:dyDescent="0.25">
      <c r="C30" s="449" t="s">
        <v>349</v>
      </c>
      <c r="D30" s="450"/>
      <c r="E30" s="140">
        <f>E29+E20</f>
        <v>0</v>
      </c>
      <c r="F30" s="140">
        <f t="shared" ref="F30:P30" si="5">F29+F20</f>
        <v>0</v>
      </c>
      <c r="G30" s="140">
        <f t="shared" si="5"/>
        <v>0</v>
      </c>
      <c r="H30" s="140">
        <f t="shared" si="5"/>
        <v>0</v>
      </c>
      <c r="I30" s="140">
        <f t="shared" si="5"/>
        <v>0</v>
      </c>
      <c r="J30" s="140">
        <f t="shared" si="5"/>
        <v>0</v>
      </c>
      <c r="K30" s="140">
        <f t="shared" si="5"/>
        <v>0</v>
      </c>
      <c r="L30" s="140">
        <f t="shared" si="5"/>
        <v>0</v>
      </c>
      <c r="M30" s="140">
        <f t="shared" si="5"/>
        <v>0</v>
      </c>
      <c r="N30" s="140">
        <f t="shared" si="5"/>
        <v>0</v>
      </c>
      <c r="O30" s="140">
        <f t="shared" si="5"/>
        <v>0</v>
      </c>
      <c r="P30" s="140">
        <f t="shared" si="5"/>
        <v>0</v>
      </c>
      <c r="Q30" s="123">
        <f>Q117+Q218</f>
        <v>0</v>
      </c>
    </row>
    <row r="31" spans="2:17" x14ac:dyDescent="0.25">
      <c r="C31" s="446" t="s">
        <v>352</v>
      </c>
      <c r="D31" s="447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</row>
    <row r="32" spans="2:17" x14ac:dyDescent="0.25">
      <c r="C32" s="428" t="s">
        <v>350</v>
      </c>
      <c r="D32" s="429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3:17" x14ac:dyDescent="0.25">
      <c r="C33" s="158" t="s">
        <v>704</v>
      </c>
      <c r="D33" s="100" t="s">
        <v>664</v>
      </c>
      <c r="E33" s="82">
        <f t="shared" ref="E33:Q46" si="6">E121+E209</f>
        <v>0</v>
      </c>
      <c r="F33" s="82">
        <f t="shared" si="6"/>
        <v>0</v>
      </c>
      <c r="G33" s="82">
        <f t="shared" si="6"/>
        <v>0</v>
      </c>
      <c r="H33" s="82">
        <f t="shared" si="6"/>
        <v>0</v>
      </c>
      <c r="I33" s="82">
        <f t="shared" si="6"/>
        <v>0</v>
      </c>
      <c r="J33" s="82">
        <f t="shared" si="6"/>
        <v>0</v>
      </c>
      <c r="K33" s="82">
        <f t="shared" si="6"/>
        <v>0</v>
      </c>
      <c r="L33" s="82">
        <f t="shared" si="6"/>
        <v>0</v>
      </c>
      <c r="M33" s="82">
        <f t="shared" si="6"/>
        <v>0</v>
      </c>
      <c r="N33" s="82">
        <f t="shared" si="6"/>
        <v>0</v>
      </c>
      <c r="O33" s="82">
        <f t="shared" si="6"/>
        <v>0</v>
      </c>
      <c r="P33" s="82">
        <f t="shared" si="6"/>
        <v>0</v>
      </c>
      <c r="Q33" s="82">
        <f t="shared" si="6"/>
        <v>0</v>
      </c>
    </row>
    <row r="34" spans="3:17" x14ac:dyDescent="0.25">
      <c r="C34" s="158" t="s">
        <v>704</v>
      </c>
      <c r="D34" s="100" t="s">
        <v>665</v>
      </c>
      <c r="E34" s="82">
        <f t="shared" si="6"/>
        <v>0</v>
      </c>
      <c r="F34" s="82">
        <f t="shared" si="6"/>
        <v>0</v>
      </c>
      <c r="G34" s="82">
        <f t="shared" si="6"/>
        <v>0</v>
      </c>
      <c r="H34" s="82">
        <f t="shared" si="6"/>
        <v>0</v>
      </c>
      <c r="I34" s="82">
        <f t="shared" si="6"/>
        <v>0</v>
      </c>
      <c r="J34" s="82">
        <f t="shared" si="6"/>
        <v>0</v>
      </c>
      <c r="K34" s="82">
        <f t="shared" si="6"/>
        <v>0</v>
      </c>
      <c r="L34" s="82">
        <f t="shared" si="6"/>
        <v>0</v>
      </c>
      <c r="M34" s="82">
        <f t="shared" si="6"/>
        <v>0</v>
      </c>
      <c r="N34" s="82">
        <f t="shared" si="6"/>
        <v>0</v>
      </c>
      <c r="O34" s="82">
        <f t="shared" si="6"/>
        <v>0</v>
      </c>
      <c r="P34" s="82">
        <f t="shared" si="6"/>
        <v>0</v>
      </c>
      <c r="Q34" s="82">
        <f t="shared" si="6"/>
        <v>0</v>
      </c>
    </row>
    <row r="35" spans="3:17" x14ac:dyDescent="0.25">
      <c r="C35" s="158" t="s">
        <v>704</v>
      </c>
      <c r="D35" s="100" t="s">
        <v>666</v>
      </c>
      <c r="E35" s="82">
        <f t="shared" si="6"/>
        <v>0</v>
      </c>
      <c r="F35" s="82">
        <f t="shared" si="6"/>
        <v>0</v>
      </c>
      <c r="G35" s="82">
        <f t="shared" si="6"/>
        <v>0</v>
      </c>
      <c r="H35" s="82">
        <f t="shared" si="6"/>
        <v>0</v>
      </c>
      <c r="I35" s="82">
        <f t="shared" si="6"/>
        <v>0</v>
      </c>
      <c r="J35" s="82">
        <f t="shared" si="6"/>
        <v>0</v>
      </c>
      <c r="K35" s="82">
        <f t="shared" si="6"/>
        <v>0</v>
      </c>
      <c r="L35" s="82">
        <f t="shared" si="6"/>
        <v>0</v>
      </c>
      <c r="M35" s="82">
        <f t="shared" si="6"/>
        <v>0</v>
      </c>
      <c r="N35" s="82">
        <f t="shared" si="6"/>
        <v>0</v>
      </c>
      <c r="O35" s="82">
        <f t="shared" si="6"/>
        <v>0</v>
      </c>
      <c r="P35" s="82">
        <f t="shared" si="6"/>
        <v>0</v>
      </c>
      <c r="Q35" s="82">
        <f t="shared" si="6"/>
        <v>0</v>
      </c>
    </row>
    <row r="36" spans="3:17" x14ac:dyDescent="0.25">
      <c r="C36" s="158" t="s">
        <v>704</v>
      </c>
      <c r="D36" s="100" t="s">
        <v>667</v>
      </c>
      <c r="E36" s="82">
        <f t="shared" si="6"/>
        <v>0</v>
      </c>
      <c r="F36" s="82">
        <f t="shared" si="6"/>
        <v>0</v>
      </c>
      <c r="G36" s="82">
        <f t="shared" si="6"/>
        <v>0</v>
      </c>
      <c r="H36" s="82">
        <f t="shared" si="6"/>
        <v>0</v>
      </c>
      <c r="I36" s="82">
        <f t="shared" si="6"/>
        <v>0</v>
      </c>
      <c r="J36" s="82">
        <f t="shared" si="6"/>
        <v>0</v>
      </c>
      <c r="K36" s="82">
        <f t="shared" si="6"/>
        <v>0</v>
      </c>
      <c r="L36" s="82">
        <f t="shared" si="6"/>
        <v>0</v>
      </c>
      <c r="M36" s="82">
        <f t="shared" si="6"/>
        <v>0</v>
      </c>
      <c r="N36" s="82">
        <f t="shared" si="6"/>
        <v>0</v>
      </c>
      <c r="O36" s="82">
        <f t="shared" si="6"/>
        <v>0</v>
      </c>
      <c r="P36" s="82">
        <f t="shared" si="6"/>
        <v>0</v>
      </c>
      <c r="Q36" s="82">
        <f t="shared" si="6"/>
        <v>0</v>
      </c>
    </row>
    <row r="37" spans="3:17" x14ac:dyDescent="0.25">
      <c r="C37" s="158" t="s">
        <v>704</v>
      </c>
      <c r="D37" s="100" t="s">
        <v>668</v>
      </c>
      <c r="E37" s="82">
        <f t="shared" si="6"/>
        <v>0</v>
      </c>
      <c r="F37" s="82">
        <f t="shared" si="6"/>
        <v>0</v>
      </c>
      <c r="G37" s="82">
        <f t="shared" si="6"/>
        <v>0</v>
      </c>
      <c r="H37" s="82">
        <f t="shared" si="6"/>
        <v>0</v>
      </c>
      <c r="I37" s="82">
        <f t="shared" si="6"/>
        <v>0</v>
      </c>
      <c r="J37" s="82">
        <f t="shared" si="6"/>
        <v>0</v>
      </c>
      <c r="K37" s="82">
        <f t="shared" si="6"/>
        <v>0</v>
      </c>
      <c r="L37" s="82">
        <f t="shared" si="6"/>
        <v>0</v>
      </c>
      <c r="M37" s="82">
        <f t="shared" si="6"/>
        <v>0</v>
      </c>
      <c r="N37" s="82">
        <f t="shared" si="6"/>
        <v>0</v>
      </c>
      <c r="O37" s="82">
        <f t="shared" si="6"/>
        <v>0</v>
      </c>
      <c r="P37" s="82">
        <f t="shared" si="6"/>
        <v>0</v>
      </c>
      <c r="Q37" s="82">
        <f t="shared" si="6"/>
        <v>0</v>
      </c>
    </row>
    <row r="38" spans="3:17" x14ac:dyDescent="0.25">
      <c r="C38" s="158" t="s">
        <v>704</v>
      </c>
      <c r="D38" s="100" t="s">
        <v>669</v>
      </c>
      <c r="E38" s="82">
        <f t="shared" si="6"/>
        <v>0</v>
      </c>
      <c r="F38" s="82">
        <f t="shared" si="6"/>
        <v>0</v>
      </c>
      <c r="G38" s="82">
        <f t="shared" si="6"/>
        <v>0</v>
      </c>
      <c r="H38" s="82">
        <f t="shared" si="6"/>
        <v>0</v>
      </c>
      <c r="I38" s="82">
        <f t="shared" si="6"/>
        <v>0</v>
      </c>
      <c r="J38" s="82">
        <f t="shared" si="6"/>
        <v>0</v>
      </c>
      <c r="K38" s="82">
        <f t="shared" si="6"/>
        <v>0</v>
      </c>
      <c r="L38" s="82">
        <f t="shared" si="6"/>
        <v>0</v>
      </c>
      <c r="M38" s="82">
        <f t="shared" si="6"/>
        <v>0</v>
      </c>
      <c r="N38" s="82">
        <f t="shared" si="6"/>
        <v>0</v>
      </c>
      <c r="O38" s="82">
        <f t="shared" si="6"/>
        <v>0</v>
      </c>
      <c r="P38" s="82">
        <f t="shared" si="6"/>
        <v>0</v>
      </c>
      <c r="Q38" s="82">
        <f t="shared" si="6"/>
        <v>0</v>
      </c>
    </row>
    <row r="39" spans="3:17" x14ac:dyDescent="0.25">
      <c r="C39" s="158" t="s">
        <v>705</v>
      </c>
      <c r="D39" s="100" t="s">
        <v>670</v>
      </c>
      <c r="E39" s="82">
        <f t="shared" si="6"/>
        <v>0</v>
      </c>
      <c r="F39" s="82">
        <f t="shared" si="6"/>
        <v>0</v>
      </c>
      <c r="G39" s="82">
        <f t="shared" si="6"/>
        <v>0</v>
      </c>
      <c r="H39" s="82">
        <f t="shared" si="6"/>
        <v>0</v>
      </c>
      <c r="I39" s="82">
        <f t="shared" si="6"/>
        <v>0</v>
      </c>
      <c r="J39" s="82">
        <f t="shared" si="6"/>
        <v>0</v>
      </c>
      <c r="K39" s="82">
        <f t="shared" si="6"/>
        <v>0</v>
      </c>
      <c r="L39" s="82">
        <f t="shared" si="6"/>
        <v>0</v>
      </c>
      <c r="M39" s="82">
        <f t="shared" si="6"/>
        <v>0</v>
      </c>
      <c r="N39" s="82">
        <f t="shared" si="6"/>
        <v>0</v>
      </c>
      <c r="O39" s="82">
        <f t="shared" si="6"/>
        <v>0</v>
      </c>
      <c r="P39" s="82">
        <f t="shared" si="6"/>
        <v>0</v>
      </c>
      <c r="Q39" s="82">
        <f t="shared" si="6"/>
        <v>0</v>
      </c>
    </row>
    <row r="40" spans="3:17" x14ac:dyDescent="0.25">
      <c r="C40" s="158" t="s">
        <v>705</v>
      </c>
      <c r="D40" s="100" t="s">
        <v>671</v>
      </c>
      <c r="E40" s="82">
        <f t="shared" si="6"/>
        <v>0</v>
      </c>
      <c r="F40" s="82">
        <f t="shared" si="6"/>
        <v>0</v>
      </c>
      <c r="G40" s="82">
        <f t="shared" si="6"/>
        <v>0</v>
      </c>
      <c r="H40" s="82">
        <f t="shared" si="6"/>
        <v>0</v>
      </c>
      <c r="I40" s="82">
        <f t="shared" si="6"/>
        <v>0</v>
      </c>
      <c r="J40" s="82">
        <f t="shared" si="6"/>
        <v>0</v>
      </c>
      <c r="K40" s="82">
        <f t="shared" si="6"/>
        <v>0</v>
      </c>
      <c r="L40" s="82">
        <f t="shared" si="6"/>
        <v>0</v>
      </c>
      <c r="M40" s="82">
        <f t="shared" si="6"/>
        <v>0</v>
      </c>
      <c r="N40" s="82">
        <f t="shared" si="6"/>
        <v>0</v>
      </c>
      <c r="O40" s="82">
        <f t="shared" si="6"/>
        <v>0</v>
      </c>
      <c r="P40" s="82">
        <f t="shared" si="6"/>
        <v>0</v>
      </c>
      <c r="Q40" s="82">
        <f t="shared" si="6"/>
        <v>0</v>
      </c>
    </row>
    <row r="41" spans="3:17" x14ac:dyDescent="0.25">
      <c r="C41" s="158"/>
      <c r="D41" s="100" t="s">
        <v>672</v>
      </c>
      <c r="E41" s="82">
        <f t="shared" si="6"/>
        <v>0</v>
      </c>
      <c r="F41" s="82">
        <f t="shared" si="6"/>
        <v>0</v>
      </c>
      <c r="G41" s="82">
        <f t="shared" si="6"/>
        <v>0</v>
      </c>
      <c r="H41" s="82">
        <f t="shared" si="6"/>
        <v>0</v>
      </c>
      <c r="I41" s="82">
        <f t="shared" si="6"/>
        <v>0</v>
      </c>
      <c r="J41" s="82">
        <f t="shared" si="6"/>
        <v>0</v>
      </c>
      <c r="K41" s="82">
        <f t="shared" si="6"/>
        <v>0</v>
      </c>
      <c r="L41" s="82">
        <f t="shared" si="6"/>
        <v>0</v>
      </c>
      <c r="M41" s="82">
        <f t="shared" si="6"/>
        <v>0</v>
      </c>
      <c r="N41" s="82">
        <f t="shared" si="6"/>
        <v>0</v>
      </c>
      <c r="O41" s="82">
        <f t="shared" si="6"/>
        <v>0</v>
      </c>
      <c r="P41" s="82">
        <f t="shared" si="6"/>
        <v>0</v>
      </c>
      <c r="Q41" s="82">
        <f t="shared" si="6"/>
        <v>0</v>
      </c>
    </row>
    <row r="42" spans="3:17" x14ac:dyDescent="0.25">
      <c r="C42" s="158"/>
      <c r="D42" s="100" t="s">
        <v>673</v>
      </c>
      <c r="E42" s="82">
        <f t="shared" si="6"/>
        <v>0</v>
      </c>
      <c r="F42" s="82">
        <f t="shared" si="6"/>
        <v>0</v>
      </c>
      <c r="G42" s="82">
        <f t="shared" si="6"/>
        <v>0</v>
      </c>
      <c r="H42" s="82">
        <f t="shared" si="6"/>
        <v>0</v>
      </c>
      <c r="I42" s="82">
        <f t="shared" si="6"/>
        <v>0</v>
      </c>
      <c r="J42" s="82">
        <f t="shared" si="6"/>
        <v>0</v>
      </c>
      <c r="K42" s="82">
        <f t="shared" si="6"/>
        <v>0</v>
      </c>
      <c r="L42" s="82">
        <f t="shared" si="6"/>
        <v>0</v>
      </c>
      <c r="M42" s="82">
        <f t="shared" si="6"/>
        <v>0</v>
      </c>
      <c r="N42" s="82">
        <f t="shared" si="6"/>
        <v>0</v>
      </c>
      <c r="O42" s="82">
        <f t="shared" si="6"/>
        <v>0</v>
      </c>
      <c r="P42" s="82">
        <f t="shared" si="6"/>
        <v>0</v>
      </c>
      <c r="Q42" s="82">
        <f t="shared" si="6"/>
        <v>0</v>
      </c>
    </row>
    <row r="43" spans="3:17" x14ac:dyDescent="0.25">
      <c r="C43" s="158"/>
      <c r="D43" s="100" t="s">
        <v>674</v>
      </c>
      <c r="E43" s="82">
        <f t="shared" si="6"/>
        <v>0</v>
      </c>
      <c r="F43" s="82">
        <f t="shared" si="6"/>
        <v>0</v>
      </c>
      <c r="G43" s="82">
        <f t="shared" si="6"/>
        <v>0</v>
      </c>
      <c r="H43" s="82">
        <f t="shared" si="6"/>
        <v>0</v>
      </c>
      <c r="I43" s="82">
        <f t="shared" si="6"/>
        <v>0</v>
      </c>
      <c r="J43" s="82">
        <f t="shared" si="6"/>
        <v>0</v>
      </c>
      <c r="K43" s="82">
        <f t="shared" si="6"/>
        <v>0</v>
      </c>
      <c r="L43" s="82">
        <f t="shared" si="6"/>
        <v>0</v>
      </c>
      <c r="M43" s="82">
        <f t="shared" si="6"/>
        <v>0</v>
      </c>
      <c r="N43" s="82">
        <f t="shared" si="6"/>
        <v>0</v>
      </c>
      <c r="O43" s="82">
        <f t="shared" si="6"/>
        <v>0</v>
      </c>
      <c r="P43" s="82">
        <f t="shared" si="6"/>
        <v>0</v>
      </c>
      <c r="Q43" s="82">
        <f t="shared" si="6"/>
        <v>0</v>
      </c>
    </row>
    <row r="44" spans="3:17" x14ac:dyDescent="0.25">
      <c r="C44" s="158"/>
      <c r="D44" s="100" t="s">
        <v>675</v>
      </c>
      <c r="E44" s="82">
        <f t="shared" si="6"/>
        <v>0</v>
      </c>
      <c r="F44" s="82">
        <f t="shared" si="6"/>
        <v>0</v>
      </c>
      <c r="G44" s="82">
        <f t="shared" si="6"/>
        <v>0</v>
      </c>
      <c r="H44" s="82">
        <f t="shared" si="6"/>
        <v>0</v>
      </c>
      <c r="I44" s="82">
        <f t="shared" si="6"/>
        <v>0</v>
      </c>
      <c r="J44" s="82">
        <f t="shared" si="6"/>
        <v>0</v>
      </c>
      <c r="K44" s="82">
        <f t="shared" si="6"/>
        <v>0</v>
      </c>
      <c r="L44" s="82">
        <f t="shared" si="6"/>
        <v>0</v>
      </c>
      <c r="M44" s="82">
        <f t="shared" si="6"/>
        <v>0</v>
      </c>
      <c r="N44" s="82">
        <f t="shared" si="6"/>
        <v>0</v>
      </c>
      <c r="O44" s="82">
        <f t="shared" si="6"/>
        <v>0</v>
      </c>
      <c r="P44" s="82">
        <f t="shared" si="6"/>
        <v>0</v>
      </c>
      <c r="Q44" s="82">
        <f t="shared" si="6"/>
        <v>0</v>
      </c>
    </row>
    <row r="45" spans="3:17" x14ac:dyDescent="0.25">
      <c r="C45" s="158"/>
      <c r="D45" s="100" t="s">
        <v>676</v>
      </c>
      <c r="E45" s="82">
        <f t="shared" si="6"/>
        <v>0</v>
      </c>
      <c r="F45" s="82">
        <f t="shared" si="6"/>
        <v>0</v>
      </c>
      <c r="G45" s="82">
        <f t="shared" si="6"/>
        <v>0</v>
      </c>
      <c r="H45" s="82">
        <f t="shared" si="6"/>
        <v>0</v>
      </c>
      <c r="I45" s="82">
        <f t="shared" si="6"/>
        <v>0</v>
      </c>
      <c r="J45" s="82">
        <f t="shared" si="6"/>
        <v>0</v>
      </c>
      <c r="K45" s="82">
        <f t="shared" si="6"/>
        <v>0</v>
      </c>
      <c r="L45" s="82">
        <f t="shared" si="6"/>
        <v>0</v>
      </c>
      <c r="M45" s="82">
        <f t="shared" si="6"/>
        <v>0</v>
      </c>
      <c r="N45" s="82">
        <f t="shared" si="6"/>
        <v>0</v>
      </c>
      <c r="O45" s="82">
        <f t="shared" si="6"/>
        <v>0</v>
      </c>
      <c r="P45" s="82">
        <f t="shared" si="6"/>
        <v>0</v>
      </c>
      <c r="Q45" s="82">
        <f t="shared" si="6"/>
        <v>0</v>
      </c>
    </row>
    <row r="46" spans="3:17" x14ac:dyDescent="0.25">
      <c r="C46" s="158" t="s">
        <v>705</v>
      </c>
      <c r="D46" s="100" t="s">
        <v>677</v>
      </c>
      <c r="E46" s="82">
        <f t="shared" si="6"/>
        <v>0</v>
      </c>
      <c r="F46" s="82">
        <f t="shared" si="6"/>
        <v>0</v>
      </c>
      <c r="G46" s="82">
        <f t="shared" si="6"/>
        <v>0</v>
      </c>
      <c r="H46" s="82">
        <f t="shared" si="6"/>
        <v>0</v>
      </c>
      <c r="I46" s="82">
        <f t="shared" si="6"/>
        <v>0</v>
      </c>
      <c r="J46" s="82">
        <f t="shared" si="6"/>
        <v>0</v>
      </c>
      <c r="K46" s="82">
        <f t="shared" si="6"/>
        <v>0</v>
      </c>
      <c r="L46" s="82">
        <f t="shared" si="6"/>
        <v>0</v>
      </c>
      <c r="M46" s="82">
        <f t="shared" si="6"/>
        <v>0</v>
      </c>
      <c r="N46" s="82">
        <f t="shared" si="6"/>
        <v>0</v>
      </c>
      <c r="O46" s="82">
        <f t="shared" si="6"/>
        <v>0</v>
      </c>
      <c r="P46" s="82">
        <f t="shared" si="6"/>
        <v>0</v>
      </c>
      <c r="Q46" s="82">
        <f t="shared" si="6"/>
        <v>0</v>
      </c>
    </row>
    <row r="47" spans="3:17" x14ac:dyDescent="0.25">
      <c r="C47" s="449" t="s">
        <v>225</v>
      </c>
      <c r="D47" s="450"/>
      <c r="E47" s="140">
        <f>SUM(E33:E46)</f>
        <v>0</v>
      </c>
      <c r="F47" s="140">
        <f t="shared" ref="F47:P47" si="7">SUM(F33:F46)</f>
        <v>0</v>
      </c>
      <c r="G47" s="140">
        <f t="shared" si="7"/>
        <v>0</v>
      </c>
      <c r="H47" s="140">
        <f t="shared" si="7"/>
        <v>0</v>
      </c>
      <c r="I47" s="140">
        <f t="shared" si="7"/>
        <v>0</v>
      </c>
      <c r="J47" s="140">
        <f t="shared" si="7"/>
        <v>0</v>
      </c>
      <c r="K47" s="140">
        <f t="shared" si="7"/>
        <v>0</v>
      </c>
      <c r="L47" s="140">
        <f t="shared" si="7"/>
        <v>0</v>
      </c>
      <c r="M47" s="140">
        <f t="shared" si="7"/>
        <v>0</v>
      </c>
      <c r="N47" s="140">
        <f t="shared" si="7"/>
        <v>0</v>
      </c>
      <c r="O47" s="140">
        <f t="shared" si="7"/>
        <v>0</v>
      </c>
      <c r="P47" s="140">
        <f t="shared" si="7"/>
        <v>0</v>
      </c>
      <c r="Q47" s="123">
        <f>Q134+Q235</f>
        <v>0</v>
      </c>
    </row>
    <row r="48" spans="3:17" x14ac:dyDescent="0.25">
      <c r="C48" s="428" t="s">
        <v>354</v>
      </c>
      <c r="D48" s="429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</row>
    <row r="49" spans="3:17" x14ac:dyDescent="0.25">
      <c r="C49" s="158" t="s">
        <v>706</v>
      </c>
      <c r="D49" s="100" t="s">
        <v>678</v>
      </c>
      <c r="E49" s="82">
        <f t="shared" ref="E49:Q53" si="8">E137+E225</f>
        <v>0</v>
      </c>
      <c r="F49" s="82">
        <f t="shared" si="8"/>
        <v>0</v>
      </c>
      <c r="G49" s="82">
        <f t="shared" si="8"/>
        <v>0</v>
      </c>
      <c r="H49" s="82">
        <f t="shared" si="8"/>
        <v>0</v>
      </c>
      <c r="I49" s="82">
        <f t="shared" si="8"/>
        <v>0</v>
      </c>
      <c r="J49" s="82">
        <f t="shared" si="8"/>
        <v>0</v>
      </c>
      <c r="K49" s="82">
        <f t="shared" si="8"/>
        <v>0</v>
      </c>
      <c r="L49" s="82">
        <f t="shared" si="8"/>
        <v>0</v>
      </c>
      <c r="M49" s="82">
        <f t="shared" si="8"/>
        <v>0</v>
      </c>
      <c r="N49" s="82">
        <f t="shared" si="8"/>
        <v>0</v>
      </c>
      <c r="O49" s="82">
        <f t="shared" si="8"/>
        <v>0</v>
      </c>
      <c r="P49" s="82">
        <f t="shared" si="8"/>
        <v>0</v>
      </c>
      <c r="Q49" s="82">
        <f t="shared" si="8"/>
        <v>0</v>
      </c>
    </row>
    <row r="50" spans="3:17" x14ac:dyDescent="0.25">
      <c r="C50" s="158" t="s">
        <v>706</v>
      </c>
      <c r="D50" s="100" t="s">
        <v>679</v>
      </c>
      <c r="E50" s="82">
        <f t="shared" si="8"/>
        <v>0</v>
      </c>
      <c r="F50" s="82">
        <f t="shared" si="8"/>
        <v>0</v>
      </c>
      <c r="G50" s="82">
        <f t="shared" si="8"/>
        <v>0</v>
      </c>
      <c r="H50" s="82">
        <f t="shared" si="8"/>
        <v>0</v>
      </c>
      <c r="I50" s="82">
        <f t="shared" si="8"/>
        <v>0</v>
      </c>
      <c r="J50" s="82">
        <f t="shared" si="8"/>
        <v>0</v>
      </c>
      <c r="K50" s="82">
        <f t="shared" si="8"/>
        <v>0</v>
      </c>
      <c r="L50" s="82">
        <f t="shared" si="8"/>
        <v>0</v>
      </c>
      <c r="M50" s="82">
        <f t="shared" si="8"/>
        <v>0</v>
      </c>
      <c r="N50" s="82">
        <f t="shared" si="8"/>
        <v>0</v>
      </c>
      <c r="O50" s="82">
        <f t="shared" si="8"/>
        <v>0</v>
      </c>
      <c r="P50" s="82">
        <f t="shared" si="8"/>
        <v>0</v>
      </c>
      <c r="Q50" s="82">
        <f t="shared" si="8"/>
        <v>0</v>
      </c>
    </row>
    <row r="51" spans="3:17" x14ac:dyDescent="0.25">
      <c r="C51" s="158" t="s">
        <v>706</v>
      </c>
      <c r="D51" s="100" t="s">
        <v>680</v>
      </c>
      <c r="E51" s="82">
        <f t="shared" si="8"/>
        <v>0</v>
      </c>
      <c r="F51" s="82">
        <f t="shared" si="8"/>
        <v>0</v>
      </c>
      <c r="G51" s="82">
        <f t="shared" si="8"/>
        <v>0</v>
      </c>
      <c r="H51" s="82">
        <f t="shared" si="8"/>
        <v>0</v>
      </c>
      <c r="I51" s="82">
        <f t="shared" si="8"/>
        <v>0</v>
      </c>
      <c r="J51" s="82">
        <f t="shared" si="8"/>
        <v>0</v>
      </c>
      <c r="K51" s="82">
        <f t="shared" si="8"/>
        <v>0</v>
      </c>
      <c r="L51" s="82">
        <f t="shared" si="8"/>
        <v>0</v>
      </c>
      <c r="M51" s="82">
        <f t="shared" si="8"/>
        <v>0</v>
      </c>
      <c r="N51" s="82">
        <f t="shared" si="8"/>
        <v>0</v>
      </c>
      <c r="O51" s="82">
        <f t="shared" si="8"/>
        <v>0</v>
      </c>
      <c r="P51" s="82">
        <f t="shared" si="8"/>
        <v>0</v>
      </c>
      <c r="Q51" s="82">
        <f t="shared" si="8"/>
        <v>0</v>
      </c>
    </row>
    <row r="52" spans="3:17" x14ac:dyDescent="0.25">
      <c r="C52" s="158" t="s">
        <v>706</v>
      </c>
      <c r="D52" s="20" t="s">
        <v>681</v>
      </c>
      <c r="E52" s="82">
        <f t="shared" si="8"/>
        <v>0</v>
      </c>
      <c r="F52" s="82">
        <f t="shared" si="8"/>
        <v>0</v>
      </c>
      <c r="G52" s="82">
        <f t="shared" si="8"/>
        <v>0</v>
      </c>
      <c r="H52" s="82">
        <f t="shared" si="8"/>
        <v>0</v>
      </c>
      <c r="I52" s="82">
        <f t="shared" si="8"/>
        <v>0</v>
      </c>
      <c r="J52" s="82">
        <f t="shared" si="8"/>
        <v>0</v>
      </c>
      <c r="K52" s="82">
        <f t="shared" si="8"/>
        <v>0</v>
      </c>
      <c r="L52" s="82">
        <f t="shared" si="8"/>
        <v>0</v>
      </c>
      <c r="M52" s="82">
        <f t="shared" si="8"/>
        <v>0</v>
      </c>
      <c r="N52" s="82">
        <f t="shared" si="8"/>
        <v>0</v>
      </c>
      <c r="O52" s="82">
        <f t="shared" si="8"/>
        <v>0</v>
      </c>
      <c r="P52" s="82">
        <f t="shared" si="8"/>
        <v>0</v>
      </c>
      <c r="Q52" s="82">
        <f t="shared" si="8"/>
        <v>0</v>
      </c>
    </row>
    <row r="53" spans="3:17" x14ac:dyDescent="0.25">
      <c r="C53" s="158" t="s">
        <v>706</v>
      </c>
      <c r="D53" s="20" t="s">
        <v>682</v>
      </c>
      <c r="E53" s="82">
        <f t="shared" si="8"/>
        <v>0</v>
      </c>
      <c r="F53" s="82">
        <f t="shared" si="8"/>
        <v>0</v>
      </c>
      <c r="G53" s="82">
        <f t="shared" si="8"/>
        <v>0</v>
      </c>
      <c r="H53" s="82">
        <f t="shared" si="8"/>
        <v>0</v>
      </c>
      <c r="I53" s="82">
        <f t="shared" si="8"/>
        <v>0</v>
      </c>
      <c r="J53" s="82">
        <f t="shared" si="8"/>
        <v>0</v>
      </c>
      <c r="K53" s="82">
        <f t="shared" si="8"/>
        <v>0</v>
      </c>
      <c r="L53" s="82">
        <f t="shared" si="8"/>
        <v>0</v>
      </c>
      <c r="M53" s="82">
        <f t="shared" si="8"/>
        <v>0</v>
      </c>
      <c r="N53" s="82">
        <f t="shared" si="8"/>
        <v>0</v>
      </c>
      <c r="O53" s="82">
        <f t="shared" si="8"/>
        <v>0</v>
      </c>
      <c r="P53" s="82">
        <f t="shared" si="8"/>
        <v>0</v>
      </c>
      <c r="Q53" s="82">
        <f t="shared" si="8"/>
        <v>0</v>
      </c>
    </row>
    <row r="54" spans="3:17" x14ac:dyDescent="0.25">
      <c r="C54" s="449" t="s">
        <v>225</v>
      </c>
      <c r="D54" s="450"/>
      <c r="E54" s="140">
        <f>SUM(E49:E53)</f>
        <v>0</v>
      </c>
      <c r="F54" s="140">
        <f t="shared" ref="F54:P54" si="9">SUM(F49:F53)</f>
        <v>0</v>
      </c>
      <c r="G54" s="140">
        <f t="shared" si="9"/>
        <v>0</v>
      </c>
      <c r="H54" s="140">
        <f t="shared" si="9"/>
        <v>0</v>
      </c>
      <c r="I54" s="140">
        <f t="shared" si="9"/>
        <v>0</v>
      </c>
      <c r="J54" s="140">
        <f t="shared" si="9"/>
        <v>0</v>
      </c>
      <c r="K54" s="140">
        <f t="shared" si="9"/>
        <v>0</v>
      </c>
      <c r="L54" s="140">
        <f t="shared" si="9"/>
        <v>0</v>
      </c>
      <c r="M54" s="140">
        <f t="shared" si="9"/>
        <v>0</v>
      </c>
      <c r="N54" s="140">
        <f t="shared" si="9"/>
        <v>0</v>
      </c>
      <c r="O54" s="140">
        <f t="shared" si="9"/>
        <v>0</v>
      </c>
      <c r="P54" s="140">
        <f t="shared" si="9"/>
        <v>0</v>
      </c>
      <c r="Q54" s="123">
        <f>Q141+Q256</f>
        <v>0</v>
      </c>
    </row>
    <row r="55" spans="3:17" x14ac:dyDescent="0.25">
      <c r="C55" s="449" t="s">
        <v>353</v>
      </c>
      <c r="D55" s="450"/>
      <c r="E55" s="140">
        <f>E54+E47</f>
        <v>0</v>
      </c>
      <c r="F55" s="140">
        <f t="shared" ref="F55:P55" si="10">F54+F47</f>
        <v>0</v>
      </c>
      <c r="G55" s="140">
        <f t="shared" si="10"/>
        <v>0</v>
      </c>
      <c r="H55" s="140">
        <f t="shared" si="10"/>
        <v>0</v>
      </c>
      <c r="I55" s="140">
        <f t="shared" si="10"/>
        <v>0</v>
      </c>
      <c r="J55" s="140">
        <f t="shared" si="10"/>
        <v>0</v>
      </c>
      <c r="K55" s="140">
        <f t="shared" si="10"/>
        <v>0</v>
      </c>
      <c r="L55" s="140">
        <f t="shared" si="10"/>
        <v>0</v>
      </c>
      <c r="M55" s="140">
        <f t="shared" si="10"/>
        <v>0</v>
      </c>
      <c r="N55" s="140">
        <f t="shared" si="10"/>
        <v>0</v>
      </c>
      <c r="O55" s="140">
        <f t="shared" si="10"/>
        <v>0</v>
      </c>
      <c r="P55" s="140">
        <f t="shared" si="10"/>
        <v>0</v>
      </c>
      <c r="Q55" s="123">
        <f>Q142+Q257</f>
        <v>0</v>
      </c>
    </row>
    <row r="56" spans="3:17" x14ac:dyDescent="0.25">
      <c r="C56" s="446" t="s">
        <v>358</v>
      </c>
      <c r="D56" s="447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</row>
    <row r="57" spans="3:17" x14ac:dyDescent="0.25">
      <c r="C57" s="18"/>
      <c r="D57" s="18" t="s">
        <v>683</v>
      </c>
      <c r="E57" s="82">
        <f t="shared" ref="E57:Q58" si="11">E145+E233</f>
        <v>0</v>
      </c>
      <c r="F57" s="82">
        <f t="shared" si="11"/>
        <v>0</v>
      </c>
      <c r="G57" s="82">
        <f t="shared" si="11"/>
        <v>0</v>
      </c>
      <c r="H57" s="82">
        <f t="shared" si="11"/>
        <v>0</v>
      </c>
      <c r="I57" s="82">
        <f t="shared" si="11"/>
        <v>0</v>
      </c>
      <c r="J57" s="82">
        <f t="shared" si="11"/>
        <v>0</v>
      </c>
      <c r="K57" s="82">
        <f t="shared" si="11"/>
        <v>0</v>
      </c>
      <c r="L57" s="82">
        <f t="shared" si="11"/>
        <v>0</v>
      </c>
      <c r="M57" s="82">
        <f t="shared" si="11"/>
        <v>0</v>
      </c>
      <c r="N57" s="82">
        <f t="shared" si="11"/>
        <v>0</v>
      </c>
      <c r="O57" s="82">
        <f t="shared" si="11"/>
        <v>0</v>
      </c>
      <c r="P57" s="82">
        <f t="shared" si="11"/>
        <v>0</v>
      </c>
      <c r="Q57" s="82">
        <f t="shared" si="11"/>
        <v>0</v>
      </c>
    </row>
    <row r="58" spans="3:17" x14ac:dyDescent="0.25">
      <c r="C58" s="18"/>
      <c r="D58" s="18" t="s">
        <v>684</v>
      </c>
      <c r="E58" s="82">
        <f t="shared" si="11"/>
        <v>0</v>
      </c>
      <c r="F58" s="82">
        <f t="shared" si="11"/>
        <v>0</v>
      </c>
      <c r="G58" s="82">
        <f t="shared" si="11"/>
        <v>0</v>
      </c>
      <c r="H58" s="82">
        <f t="shared" si="11"/>
        <v>0</v>
      </c>
      <c r="I58" s="82">
        <f t="shared" si="11"/>
        <v>0</v>
      </c>
      <c r="J58" s="82">
        <f t="shared" si="11"/>
        <v>0</v>
      </c>
      <c r="K58" s="82">
        <f t="shared" si="11"/>
        <v>0</v>
      </c>
      <c r="L58" s="82">
        <f t="shared" si="11"/>
        <v>0</v>
      </c>
      <c r="M58" s="82">
        <f t="shared" si="11"/>
        <v>0</v>
      </c>
      <c r="N58" s="82">
        <f t="shared" si="11"/>
        <v>0</v>
      </c>
      <c r="O58" s="82">
        <f t="shared" si="11"/>
        <v>0</v>
      </c>
      <c r="P58" s="82">
        <f t="shared" si="11"/>
        <v>0</v>
      </c>
      <c r="Q58" s="82">
        <f t="shared" si="11"/>
        <v>0</v>
      </c>
    </row>
    <row r="59" spans="3:17" x14ac:dyDescent="0.25">
      <c r="C59" s="449" t="s">
        <v>355</v>
      </c>
      <c r="D59" s="450"/>
      <c r="E59" s="140">
        <f>SUM(E57:E58)</f>
        <v>0</v>
      </c>
      <c r="F59" s="140">
        <f t="shared" ref="F59:P59" si="12">SUM(F57:F58)</f>
        <v>0</v>
      </c>
      <c r="G59" s="140">
        <f t="shared" si="12"/>
        <v>0</v>
      </c>
      <c r="H59" s="140">
        <f t="shared" si="12"/>
        <v>0</v>
      </c>
      <c r="I59" s="140">
        <f t="shared" si="12"/>
        <v>0</v>
      </c>
      <c r="J59" s="140">
        <f t="shared" si="12"/>
        <v>0</v>
      </c>
      <c r="K59" s="140">
        <f t="shared" si="12"/>
        <v>0</v>
      </c>
      <c r="L59" s="140">
        <f t="shared" si="12"/>
        <v>0</v>
      </c>
      <c r="M59" s="140">
        <f t="shared" si="12"/>
        <v>0</v>
      </c>
      <c r="N59" s="140">
        <f t="shared" si="12"/>
        <v>0</v>
      </c>
      <c r="O59" s="140">
        <f t="shared" si="12"/>
        <v>0</v>
      </c>
      <c r="P59" s="140">
        <f t="shared" si="12"/>
        <v>0</v>
      </c>
      <c r="Q59" s="123">
        <f>Q146+Q261</f>
        <v>0</v>
      </c>
    </row>
    <row r="60" spans="3:17" x14ac:dyDescent="0.25">
      <c r="C60" s="446" t="s">
        <v>357</v>
      </c>
      <c r="D60" s="447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</row>
    <row r="61" spans="3:17" x14ac:dyDescent="0.25">
      <c r="C61" s="95"/>
      <c r="D61" s="100" t="s">
        <v>685</v>
      </c>
      <c r="E61" s="82">
        <f t="shared" ref="E61:Q64" si="13">E149+E237</f>
        <v>0</v>
      </c>
      <c r="F61" s="82">
        <f t="shared" si="13"/>
        <v>0</v>
      </c>
      <c r="G61" s="82">
        <f t="shared" si="13"/>
        <v>0</v>
      </c>
      <c r="H61" s="82">
        <f t="shared" si="13"/>
        <v>0</v>
      </c>
      <c r="I61" s="82">
        <f t="shared" si="13"/>
        <v>0</v>
      </c>
      <c r="J61" s="82">
        <f t="shared" si="13"/>
        <v>0</v>
      </c>
      <c r="K61" s="82">
        <f t="shared" si="13"/>
        <v>0</v>
      </c>
      <c r="L61" s="82">
        <f t="shared" si="13"/>
        <v>0</v>
      </c>
      <c r="M61" s="82">
        <f t="shared" si="13"/>
        <v>0</v>
      </c>
      <c r="N61" s="82">
        <f t="shared" si="13"/>
        <v>0</v>
      </c>
      <c r="O61" s="82">
        <f t="shared" si="13"/>
        <v>0</v>
      </c>
      <c r="P61" s="82">
        <f t="shared" si="13"/>
        <v>0</v>
      </c>
      <c r="Q61" s="82">
        <f t="shared" si="13"/>
        <v>0</v>
      </c>
    </row>
    <row r="62" spans="3:17" x14ac:dyDescent="0.25">
      <c r="C62" s="95"/>
      <c r="D62" s="100" t="s">
        <v>686</v>
      </c>
      <c r="E62" s="82">
        <f t="shared" si="13"/>
        <v>0</v>
      </c>
      <c r="F62" s="82">
        <f t="shared" si="13"/>
        <v>0</v>
      </c>
      <c r="G62" s="82">
        <f t="shared" si="13"/>
        <v>0</v>
      </c>
      <c r="H62" s="82">
        <f t="shared" si="13"/>
        <v>0</v>
      </c>
      <c r="I62" s="82">
        <f t="shared" si="13"/>
        <v>0</v>
      </c>
      <c r="J62" s="82">
        <f t="shared" si="13"/>
        <v>0</v>
      </c>
      <c r="K62" s="82">
        <f t="shared" si="13"/>
        <v>0</v>
      </c>
      <c r="L62" s="82">
        <f t="shared" si="13"/>
        <v>0</v>
      </c>
      <c r="M62" s="82">
        <f t="shared" si="13"/>
        <v>0</v>
      </c>
      <c r="N62" s="82">
        <f t="shared" si="13"/>
        <v>0</v>
      </c>
      <c r="O62" s="82">
        <f t="shared" si="13"/>
        <v>0</v>
      </c>
      <c r="P62" s="82">
        <f t="shared" si="13"/>
        <v>0</v>
      </c>
      <c r="Q62" s="82">
        <f t="shared" si="13"/>
        <v>0</v>
      </c>
    </row>
    <row r="63" spans="3:17" x14ac:dyDescent="0.25">
      <c r="C63" s="18"/>
      <c r="D63" s="100" t="s">
        <v>687</v>
      </c>
      <c r="E63" s="82">
        <f t="shared" si="13"/>
        <v>0</v>
      </c>
      <c r="F63" s="82">
        <f t="shared" si="13"/>
        <v>0</v>
      </c>
      <c r="G63" s="82">
        <f t="shared" si="13"/>
        <v>0</v>
      </c>
      <c r="H63" s="82">
        <f t="shared" si="13"/>
        <v>0</v>
      </c>
      <c r="I63" s="82">
        <f t="shared" si="13"/>
        <v>0</v>
      </c>
      <c r="J63" s="82">
        <f t="shared" si="13"/>
        <v>0</v>
      </c>
      <c r="K63" s="82">
        <f t="shared" si="13"/>
        <v>0</v>
      </c>
      <c r="L63" s="82">
        <f t="shared" si="13"/>
        <v>0</v>
      </c>
      <c r="M63" s="82">
        <f t="shared" si="13"/>
        <v>0</v>
      </c>
      <c r="N63" s="82">
        <f t="shared" si="13"/>
        <v>0</v>
      </c>
      <c r="O63" s="82">
        <f t="shared" si="13"/>
        <v>0</v>
      </c>
      <c r="P63" s="82">
        <f t="shared" si="13"/>
        <v>0</v>
      </c>
      <c r="Q63" s="82">
        <f t="shared" si="13"/>
        <v>0</v>
      </c>
    </row>
    <row r="64" spans="3:17" x14ac:dyDescent="0.25">
      <c r="C64" s="18"/>
      <c r="D64" s="18" t="s">
        <v>688</v>
      </c>
      <c r="E64" s="82">
        <f t="shared" si="13"/>
        <v>0</v>
      </c>
      <c r="F64" s="82">
        <f t="shared" si="13"/>
        <v>0</v>
      </c>
      <c r="G64" s="82">
        <f t="shared" si="13"/>
        <v>0</v>
      </c>
      <c r="H64" s="82">
        <f t="shared" si="13"/>
        <v>0</v>
      </c>
      <c r="I64" s="82">
        <f t="shared" si="13"/>
        <v>0</v>
      </c>
      <c r="J64" s="82">
        <f t="shared" si="13"/>
        <v>0</v>
      </c>
      <c r="K64" s="82">
        <f t="shared" si="13"/>
        <v>0</v>
      </c>
      <c r="L64" s="82">
        <f t="shared" si="13"/>
        <v>0</v>
      </c>
      <c r="M64" s="82">
        <f t="shared" si="13"/>
        <v>0</v>
      </c>
      <c r="N64" s="82">
        <f t="shared" si="13"/>
        <v>0</v>
      </c>
      <c r="O64" s="82">
        <f t="shared" si="13"/>
        <v>0</v>
      </c>
      <c r="P64" s="82">
        <f t="shared" si="13"/>
        <v>0</v>
      </c>
      <c r="Q64" s="82">
        <f t="shared" si="13"/>
        <v>0</v>
      </c>
    </row>
    <row r="65" spans="3:17" x14ac:dyDescent="0.25">
      <c r="C65" s="449" t="s">
        <v>356</v>
      </c>
      <c r="D65" s="450"/>
      <c r="E65" s="140">
        <f>SUM(E61:E64)</f>
        <v>0</v>
      </c>
      <c r="F65" s="140">
        <f t="shared" ref="F65:P65" si="14">SUM(F61:F64)</f>
        <v>0</v>
      </c>
      <c r="G65" s="140">
        <f t="shared" si="14"/>
        <v>0</v>
      </c>
      <c r="H65" s="140">
        <f t="shared" si="14"/>
        <v>0</v>
      </c>
      <c r="I65" s="140">
        <f t="shared" si="14"/>
        <v>0</v>
      </c>
      <c r="J65" s="140">
        <f t="shared" si="14"/>
        <v>0</v>
      </c>
      <c r="K65" s="140">
        <f t="shared" si="14"/>
        <v>0</v>
      </c>
      <c r="L65" s="140">
        <f t="shared" si="14"/>
        <v>0</v>
      </c>
      <c r="M65" s="140">
        <f t="shared" si="14"/>
        <v>0</v>
      </c>
      <c r="N65" s="140">
        <f t="shared" si="14"/>
        <v>0</v>
      </c>
      <c r="O65" s="140">
        <f t="shared" si="14"/>
        <v>0</v>
      </c>
      <c r="P65" s="140">
        <f t="shared" si="14"/>
        <v>0</v>
      </c>
      <c r="Q65" s="123">
        <f>Q154+Q267</f>
        <v>0</v>
      </c>
    </row>
    <row r="66" spans="3:17" x14ac:dyDescent="0.25">
      <c r="C66" s="446" t="s">
        <v>361</v>
      </c>
      <c r="D66" s="447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</row>
    <row r="67" spans="3:17" x14ac:dyDescent="0.25">
      <c r="C67" s="95"/>
      <c r="D67" s="100" t="s">
        <v>690</v>
      </c>
      <c r="E67" s="82">
        <f t="shared" ref="E67:Q80" si="15">E155+E243</f>
        <v>0</v>
      </c>
      <c r="F67" s="82">
        <f t="shared" si="15"/>
        <v>0</v>
      </c>
      <c r="G67" s="82">
        <f t="shared" si="15"/>
        <v>0</v>
      </c>
      <c r="H67" s="82">
        <f t="shared" si="15"/>
        <v>0</v>
      </c>
      <c r="I67" s="82">
        <f t="shared" si="15"/>
        <v>0</v>
      </c>
      <c r="J67" s="82">
        <f t="shared" si="15"/>
        <v>0</v>
      </c>
      <c r="K67" s="82">
        <f t="shared" si="15"/>
        <v>0</v>
      </c>
      <c r="L67" s="82">
        <f t="shared" si="15"/>
        <v>0</v>
      </c>
      <c r="M67" s="82">
        <f t="shared" si="15"/>
        <v>0</v>
      </c>
      <c r="N67" s="82">
        <f t="shared" si="15"/>
        <v>0</v>
      </c>
      <c r="O67" s="82">
        <f t="shared" si="15"/>
        <v>0</v>
      </c>
      <c r="P67" s="82">
        <f t="shared" si="15"/>
        <v>0</v>
      </c>
      <c r="Q67" s="82">
        <f t="shared" si="15"/>
        <v>0</v>
      </c>
    </row>
    <row r="68" spans="3:17" x14ac:dyDescent="0.25">
      <c r="C68" s="95"/>
      <c r="D68" s="100" t="s">
        <v>691</v>
      </c>
      <c r="E68" s="82">
        <f t="shared" si="15"/>
        <v>0</v>
      </c>
      <c r="F68" s="82">
        <f t="shared" si="15"/>
        <v>0</v>
      </c>
      <c r="G68" s="82">
        <f t="shared" si="15"/>
        <v>0</v>
      </c>
      <c r="H68" s="82">
        <f t="shared" si="15"/>
        <v>0</v>
      </c>
      <c r="I68" s="82">
        <f t="shared" si="15"/>
        <v>0</v>
      </c>
      <c r="J68" s="82">
        <f t="shared" si="15"/>
        <v>0</v>
      </c>
      <c r="K68" s="82">
        <f t="shared" si="15"/>
        <v>0</v>
      </c>
      <c r="L68" s="82">
        <f t="shared" si="15"/>
        <v>0</v>
      </c>
      <c r="M68" s="82">
        <f t="shared" si="15"/>
        <v>0</v>
      </c>
      <c r="N68" s="82">
        <f t="shared" si="15"/>
        <v>0</v>
      </c>
      <c r="O68" s="82">
        <f t="shared" si="15"/>
        <v>0</v>
      </c>
      <c r="P68" s="82">
        <f t="shared" si="15"/>
        <v>0</v>
      </c>
      <c r="Q68" s="82">
        <f t="shared" si="15"/>
        <v>0</v>
      </c>
    </row>
    <row r="69" spans="3:17" x14ac:dyDescent="0.25">
      <c r="C69" s="95"/>
      <c r="D69" s="100" t="s">
        <v>692</v>
      </c>
      <c r="E69" s="82">
        <f t="shared" si="15"/>
        <v>0</v>
      </c>
      <c r="F69" s="82">
        <f t="shared" si="15"/>
        <v>0</v>
      </c>
      <c r="G69" s="82">
        <f t="shared" si="15"/>
        <v>0</v>
      </c>
      <c r="H69" s="82">
        <f t="shared" si="15"/>
        <v>0</v>
      </c>
      <c r="I69" s="82">
        <f t="shared" si="15"/>
        <v>0</v>
      </c>
      <c r="J69" s="82">
        <f t="shared" si="15"/>
        <v>0</v>
      </c>
      <c r="K69" s="82">
        <f t="shared" si="15"/>
        <v>0</v>
      </c>
      <c r="L69" s="82">
        <f t="shared" si="15"/>
        <v>0</v>
      </c>
      <c r="M69" s="82">
        <f t="shared" si="15"/>
        <v>0</v>
      </c>
      <c r="N69" s="82">
        <f t="shared" si="15"/>
        <v>0</v>
      </c>
      <c r="O69" s="82">
        <f t="shared" si="15"/>
        <v>0</v>
      </c>
      <c r="P69" s="82">
        <f t="shared" si="15"/>
        <v>0</v>
      </c>
      <c r="Q69" s="82">
        <f t="shared" si="15"/>
        <v>0</v>
      </c>
    </row>
    <row r="70" spans="3:17" x14ac:dyDescent="0.25">
      <c r="C70" s="95"/>
      <c r="D70" s="100" t="s">
        <v>693</v>
      </c>
      <c r="E70" s="82">
        <f t="shared" si="15"/>
        <v>0</v>
      </c>
      <c r="F70" s="82">
        <f t="shared" si="15"/>
        <v>0</v>
      </c>
      <c r="G70" s="82">
        <f t="shared" si="15"/>
        <v>0</v>
      </c>
      <c r="H70" s="82">
        <f t="shared" si="15"/>
        <v>0</v>
      </c>
      <c r="I70" s="82">
        <f t="shared" si="15"/>
        <v>0</v>
      </c>
      <c r="J70" s="82">
        <f t="shared" si="15"/>
        <v>0</v>
      </c>
      <c r="K70" s="82">
        <f t="shared" si="15"/>
        <v>0</v>
      </c>
      <c r="L70" s="82">
        <f t="shared" si="15"/>
        <v>0</v>
      </c>
      <c r="M70" s="82">
        <f t="shared" si="15"/>
        <v>0</v>
      </c>
      <c r="N70" s="82">
        <f t="shared" si="15"/>
        <v>0</v>
      </c>
      <c r="O70" s="82">
        <f t="shared" si="15"/>
        <v>0</v>
      </c>
      <c r="P70" s="82">
        <f t="shared" si="15"/>
        <v>0</v>
      </c>
      <c r="Q70" s="82">
        <f t="shared" si="15"/>
        <v>0</v>
      </c>
    </row>
    <row r="71" spans="3:17" x14ac:dyDescent="0.25">
      <c r="C71" s="95"/>
      <c r="D71" s="100" t="s">
        <v>694</v>
      </c>
      <c r="E71" s="82">
        <f t="shared" si="15"/>
        <v>0</v>
      </c>
      <c r="F71" s="82">
        <f t="shared" si="15"/>
        <v>0</v>
      </c>
      <c r="G71" s="82">
        <f t="shared" si="15"/>
        <v>0</v>
      </c>
      <c r="H71" s="82">
        <f t="shared" si="15"/>
        <v>0</v>
      </c>
      <c r="I71" s="82">
        <f t="shared" si="15"/>
        <v>0</v>
      </c>
      <c r="J71" s="82">
        <f t="shared" si="15"/>
        <v>0</v>
      </c>
      <c r="K71" s="82">
        <f t="shared" si="15"/>
        <v>0</v>
      </c>
      <c r="L71" s="82">
        <f t="shared" si="15"/>
        <v>0</v>
      </c>
      <c r="M71" s="82">
        <f t="shared" si="15"/>
        <v>0</v>
      </c>
      <c r="N71" s="82">
        <f t="shared" si="15"/>
        <v>0</v>
      </c>
      <c r="O71" s="82">
        <f t="shared" si="15"/>
        <v>0</v>
      </c>
      <c r="P71" s="82">
        <f t="shared" si="15"/>
        <v>0</v>
      </c>
      <c r="Q71" s="82">
        <f t="shared" si="15"/>
        <v>0</v>
      </c>
    </row>
    <row r="72" spans="3:17" x14ac:dyDescent="0.25">
      <c r="C72" s="95"/>
      <c r="D72" s="100" t="s">
        <v>663</v>
      </c>
      <c r="E72" s="82">
        <f t="shared" si="15"/>
        <v>0</v>
      </c>
      <c r="F72" s="82">
        <f t="shared" si="15"/>
        <v>0</v>
      </c>
      <c r="G72" s="82">
        <f t="shared" si="15"/>
        <v>0</v>
      </c>
      <c r="H72" s="82">
        <f t="shared" si="15"/>
        <v>0</v>
      </c>
      <c r="I72" s="82">
        <f t="shared" si="15"/>
        <v>0</v>
      </c>
      <c r="J72" s="82">
        <f t="shared" si="15"/>
        <v>0</v>
      </c>
      <c r="K72" s="82">
        <f t="shared" si="15"/>
        <v>0</v>
      </c>
      <c r="L72" s="82">
        <f t="shared" si="15"/>
        <v>0</v>
      </c>
      <c r="M72" s="82">
        <f t="shared" si="15"/>
        <v>0</v>
      </c>
      <c r="N72" s="82">
        <f t="shared" si="15"/>
        <v>0</v>
      </c>
      <c r="O72" s="82">
        <f t="shared" si="15"/>
        <v>0</v>
      </c>
      <c r="P72" s="82">
        <f t="shared" si="15"/>
        <v>0</v>
      </c>
      <c r="Q72" s="82">
        <f t="shared" si="15"/>
        <v>0</v>
      </c>
    </row>
    <row r="73" spans="3:17" x14ac:dyDescent="0.25">
      <c r="C73" s="158" t="s">
        <v>707</v>
      </c>
      <c r="D73" s="100" t="s">
        <v>695</v>
      </c>
      <c r="E73" s="82">
        <f t="shared" si="15"/>
        <v>0</v>
      </c>
      <c r="F73" s="82">
        <f t="shared" si="15"/>
        <v>0</v>
      </c>
      <c r="G73" s="82">
        <f t="shared" si="15"/>
        <v>0</v>
      </c>
      <c r="H73" s="82">
        <f t="shared" si="15"/>
        <v>0</v>
      </c>
      <c r="I73" s="82">
        <f t="shared" si="15"/>
        <v>0</v>
      </c>
      <c r="J73" s="82">
        <f t="shared" si="15"/>
        <v>0</v>
      </c>
      <c r="K73" s="82">
        <f t="shared" si="15"/>
        <v>0</v>
      </c>
      <c r="L73" s="82">
        <f t="shared" si="15"/>
        <v>0</v>
      </c>
      <c r="M73" s="82">
        <f t="shared" si="15"/>
        <v>0</v>
      </c>
      <c r="N73" s="82">
        <f t="shared" si="15"/>
        <v>0</v>
      </c>
      <c r="O73" s="82">
        <f t="shared" si="15"/>
        <v>0</v>
      </c>
      <c r="P73" s="82">
        <f t="shared" si="15"/>
        <v>0</v>
      </c>
      <c r="Q73" s="82">
        <f t="shared" si="15"/>
        <v>0</v>
      </c>
    </row>
    <row r="74" spans="3:17" x14ac:dyDescent="0.25">
      <c r="C74" s="158" t="s">
        <v>707</v>
      </c>
      <c r="D74" s="100" t="s">
        <v>696</v>
      </c>
      <c r="E74" s="82">
        <f t="shared" si="15"/>
        <v>0</v>
      </c>
      <c r="F74" s="82">
        <f t="shared" si="15"/>
        <v>0</v>
      </c>
      <c r="G74" s="82">
        <f t="shared" si="15"/>
        <v>0</v>
      </c>
      <c r="H74" s="82">
        <f t="shared" si="15"/>
        <v>0</v>
      </c>
      <c r="I74" s="82">
        <f t="shared" si="15"/>
        <v>0</v>
      </c>
      <c r="J74" s="82">
        <f t="shared" si="15"/>
        <v>0</v>
      </c>
      <c r="K74" s="82">
        <f t="shared" si="15"/>
        <v>0</v>
      </c>
      <c r="L74" s="82">
        <f t="shared" si="15"/>
        <v>0</v>
      </c>
      <c r="M74" s="82">
        <f t="shared" si="15"/>
        <v>0</v>
      </c>
      <c r="N74" s="82">
        <f t="shared" si="15"/>
        <v>0</v>
      </c>
      <c r="O74" s="82">
        <f t="shared" si="15"/>
        <v>0</v>
      </c>
      <c r="P74" s="82">
        <f t="shared" si="15"/>
        <v>0</v>
      </c>
      <c r="Q74" s="82">
        <f t="shared" si="15"/>
        <v>0</v>
      </c>
    </row>
    <row r="75" spans="3:17" x14ac:dyDescent="0.25">
      <c r="C75" s="158" t="s">
        <v>707</v>
      </c>
      <c r="D75" s="100" t="s">
        <v>697</v>
      </c>
      <c r="E75" s="82">
        <f t="shared" si="15"/>
        <v>0</v>
      </c>
      <c r="F75" s="82">
        <f t="shared" si="15"/>
        <v>0</v>
      </c>
      <c r="G75" s="82">
        <f t="shared" si="15"/>
        <v>0</v>
      </c>
      <c r="H75" s="82">
        <f t="shared" si="15"/>
        <v>0</v>
      </c>
      <c r="I75" s="82">
        <f t="shared" si="15"/>
        <v>0</v>
      </c>
      <c r="J75" s="82">
        <f t="shared" si="15"/>
        <v>0</v>
      </c>
      <c r="K75" s="82">
        <f t="shared" si="15"/>
        <v>0</v>
      </c>
      <c r="L75" s="82">
        <f t="shared" si="15"/>
        <v>0</v>
      </c>
      <c r="M75" s="82">
        <f t="shared" si="15"/>
        <v>0</v>
      </c>
      <c r="N75" s="82">
        <f t="shared" si="15"/>
        <v>0</v>
      </c>
      <c r="O75" s="82">
        <f t="shared" si="15"/>
        <v>0</v>
      </c>
      <c r="P75" s="82">
        <f t="shared" si="15"/>
        <v>0</v>
      </c>
      <c r="Q75" s="82">
        <f t="shared" si="15"/>
        <v>0</v>
      </c>
    </row>
    <row r="76" spans="3:17" x14ac:dyDescent="0.25">
      <c r="C76" s="158" t="s">
        <v>707</v>
      </c>
      <c r="D76" s="100" t="s">
        <v>698</v>
      </c>
      <c r="E76" s="82">
        <f t="shared" si="15"/>
        <v>0</v>
      </c>
      <c r="F76" s="82">
        <f t="shared" si="15"/>
        <v>0</v>
      </c>
      <c r="G76" s="82">
        <f t="shared" si="15"/>
        <v>0</v>
      </c>
      <c r="H76" s="82">
        <f t="shared" si="15"/>
        <v>0</v>
      </c>
      <c r="I76" s="82">
        <f t="shared" si="15"/>
        <v>0</v>
      </c>
      <c r="J76" s="82">
        <f t="shared" si="15"/>
        <v>0</v>
      </c>
      <c r="K76" s="82">
        <f t="shared" si="15"/>
        <v>0</v>
      </c>
      <c r="L76" s="82">
        <f t="shared" si="15"/>
        <v>0</v>
      </c>
      <c r="M76" s="82">
        <f t="shared" si="15"/>
        <v>0</v>
      </c>
      <c r="N76" s="82">
        <f t="shared" si="15"/>
        <v>0</v>
      </c>
      <c r="O76" s="82">
        <f t="shared" si="15"/>
        <v>0</v>
      </c>
      <c r="P76" s="82">
        <f t="shared" si="15"/>
        <v>0</v>
      </c>
      <c r="Q76" s="82">
        <f t="shared" si="15"/>
        <v>0</v>
      </c>
    </row>
    <row r="77" spans="3:17" x14ac:dyDescent="0.25">
      <c r="C77" s="158" t="s">
        <v>707</v>
      </c>
      <c r="D77" s="100" t="s">
        <v>699</v>
      </c>
      <c r="E77" s="82">
        <f t="shared" si="15"/>
        <v>0</v>
      </c>
      <c r="F77" s="82">
        <f t="shared" si="15"/>
        <v>0</v>
      </c>
      <c r="G77" s="82">
        <f t="shared" si="15"/>
        <v>0</v>
      </c>
      <c r="H77" s="82">
        <f t="shared" si="15"/>
        <v>0</v>
      </c>
      <c r="I77" s="82">
        <f t="shared" si="15"/>
        <v>0</v>
      </c>
      <c r="J77" s="82">
        <f t="shared" si="15"/>
        <v>0</v>
      </c>
      <c r="K77" s="82">
        <f t="shared" si="15"/>
        <v>0</v>
      </c>
      <c r="L77" s="82">
        <f t="shared" si="15"/>
        <v>0</v>
      </c>
      <c r="M77" s="82">
        <f t="shared" si="15"/>
        <v>0</v>
      </c>
      <c r="N77" s="82">
        <f t="shared" si="15"/>
        <v>0</v>
      </c>
      <c r="O77" s="82">
        <f t="shared" si="15"/>
        <v>0</v>
      </c>
      <c r="P77" s="82">
        <f t="shared" si="15"/>
        <v>0</v>
      </c>
      <c r="Q77" s="82">
        <f t="shared" si="15"/>
        <v>0</v>
      </c>
    </row>
    <row r="78" spans="3:17" x14ac:dyDescent="0.25">
      <c r="C78" s="158" t="s">
        <v>707</v>
      </c>
      <c r="D78" s="100" t="s">
        <v>700</v>
      </c>
      <c r="E78" s="82">
        <f t="shared" si="15"/>
        <v>0</v>
      </c>
      <c r="F78" s="82">
        <f t="shared" si="15"/>
        <v>0</v>
      </c>
      <c r="G78" s="82">
        <f t="shared" si="15"/>
        <v>0</v>
      </c>
      <c r="H78" s="82">
        <f t="shared" si="15"/>
        <v>0</v>
      </c>
      <c r="I78" s="82">
        <f t="shared" si="15"/>
        <v>0</v>
      </c>
      <c r="J78" s="82">
        <f t="shared" si="15"/>
        <v>0</v>
      </c>
      <c r="K78" s="82">
        <f t="shared" si="15"/>
        <v>0</v>
      </c>
      <c r="L78" s="82">
        <f t="shared" si="15"/>
        <v>0</v>
      </c>
      <c r="M78" s="82">
        <f t="shared" si="15"/>
        <v>0</v>
      </c>
      <c r="N78" s="82">
        <f t="shared" si="15"/>
        <v>0</v>
      </c>
      <c r="O78" s="82">
        <f t="shared" si="15"/>
        <v>0</v>
      </c>
      <c r="P78" s="82">
        <f t="shared" si="15"/>
        <v>0</v>
      </c>
      <c r="Q78" s="82">
        <f t="shared" si="15"/>
        <v>0</v>
      </c>
    </row>
    <row r="79" spans="3:17" x14ac:dyDescent="0.25">
      <c r="C79" s="158" t="s">
        <v>707</v>
      </c>
      <c r="D79" s="18" t="s">
        <v>701</v>
      </c>
      <c r="E79" s="82">
        <f t="shared" si="15"/>
        <v>0</v>
      </c>
      <c r="F79" s="82">
        <f t="shared" si="15"/>
        <v>0</v>
      </c>
      <c r="G79" s="82">
        <f t="shared" si="15"/>
        <v>0</v>
      </c>
      <c r="H79" s="82">
        <f t="shared" si="15"/>
        <v>0</v>
      </c>
      <c r="I79" s="82">
        <f t="shared" si="15"/>
        <v>0</v>
      </c>
      <c r="J79" s="82">
        <f t="shared" si="15"/>
        <v>0</v>
      </c>
      <c r="K79" s="82">
        <f t="shared" si="15"/>
        <v>0</v>
      </c>
      <c r="L79" s="82">
        <f t="shared" si="15"/>
        <v>0</v>
      </c>
      <c r="M79" s="82">
        <f t="shared" si="15"/>
        <v>0</v>
      </c>
      <c r="N79" s="82">
        <f t="shared" si="15"/>
        <v>0</v>
      </c>
      <c r="O79" s="82">
        <f t="shared" si="15"/>
        <v>0</v>
      </c>
      <c r="P79" s="82">
        <f t="shared" si="15"/>
        <v>0</v>
      </c>
      <c r="Q79" s="82">
        <f t="shared" si="15"/>
        <v>0</v>
      </c>
    </row>
    <row r="80" spans="3:17" x14ac:dyDescent="0.25">
      <c r="C80" s="158" t="s">
        <v>707</v>
      </c>
      <c r="D80" s="18" t="s">
        <v>702</v>
      </c>
      <c r="E80" s="82">
        <f t="shared" si="15"/>
        <v>0</v>
      </c>
      <c r="F80" s="82">
        <f t="shared" si="15"/>
        <v>0</v>
      </c>
      <c r="G80" s="82">
        <f t="shared" si="15"/>
        <v>0</v>
      </c>
      <c r="H80" s="82">
        <f t="shared" si="15"/>
        <v>0</v>
      </c>
      <c r="I80" s="82">
        <f t="shared" si="15"/>
        <v>0</v>
      </c>
      <c r="J80" s="82">
        <f t="shared" si="15"/>
        <v>0</v>
      </c>
      <c r="K80" s="82">
        <f t="shared" si="15"/>
        <v>0</v>
      </c>
      <c r="L80" s="82">
        <f t="shared" si="15"/>
        <v>0</v>
      </c>
      <c r="M80" s="82">
        <f t="shared" si="15"/>
        <v>0</v>
      </c>
      <c r="N80" s="82">
        <f t="shared" si="15"/>
        <v>0</v>
      </c>
      <c r="O80" s="82">
        <f t="shared" si="15"/>
        <v>0</v>
      </c>
      <c r="P80" s="82">
        <f t="shared" si="15"/>
        <v>0</v>
      </c>
      <c r="Q80" s="82">
        <f t="shared" si="15"/>
        <v>0</v>
      </c>
    </row>
    <row r="81" spans="3:17" x14ac:dyDescent="0.25">
      <c r="C81" s="449" t="s">
        <v>359</v>
      </c>
      <c r="D81" s="450"/>
      <c r="E81" s="140">
        <f>SUM(E67:E80)</f>
        <v>0</v>
      </c>
      <c r="F81" s="140">
        <f t="shared" ref="F81:P81" si="16">SUM(F67:F80)</f>
        <v>0</v>
      </c>
      <c r="G81" s="140">
        <f t="shared" si="16"/>
        <v>0</v>
      </c>
      <c r="H81" s="140">
        <f t="shared" si="16"/>
        <v>0</v>
      </c>
      <c r="I81" s="140">
        <f t="shared" si="16"/>
        <v>0</v>
      </c>
      <c r="J81" s="140">
        <f t="shared" si="16"/>
        <v>0</v>
      </c>
      <c r="K81" s="140">
        <f t="shared" si="16"/>
        <v>0</v>
      </c>
      <c r="L81" s="140">
        <f t="shared" si="16"/>
        <v>0</v>
      </c>
      <c r="M81" s="140">
        <f t="shared" si="16"/>
        <v>0</v>
      </c>
      <c r="N81" s="140">
        <f t="shared" si="16"/>
        <v>0</v>
      </c>
      <c r="O81" s="140">
        <f t="shared" si="16"/>
        <v>0</v>
      </c>
      <c r="P81" s="140">
        <f t="shared" si="16"/>
        <v>0</v>
      </c>
      <c r="Q81" s="123">
        <f>Q182+Q283</f>
        <v>0</v>
      </c>
    </row>
    <row r="82" spans="3:17" x14ac:dyDescent="0.25">
      <c r="C82" s="446" t="s">
        <v>360</v>
      </c>
      <c r="D82" s="447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</row>
    <row r="83" spans="3:17" x14ac:dyDescent="0.25">
      <c r="C83" s="18"/>
      <c r="D83" s="159" t="s">
        <v>689</v>
      </c>
      <c r="E83" s="82">
        <f t="shared" ref="E83:P83" si="17">E171+E259</f>
        <v>0</v>
      </c>
      <c r="F83" s="82">
        <f t="shared" si="17"/>
        <v>0</v>
      </c>
      <c r="G83" s="82">
        <f t="shared" si="17"/>
        <v>0</v>
      </c>
      <c r="H83" s="82">
        <f t="shared" si="17"/>
        <v>0</v>
      </c>
      <c r="I83" s="82">
        <f t="shared" si="17"/>
        <v>0</v>
      </c>
      <c r="J83" s="82">
        <f t="shared" si="17"/>
        <v>0</v>
      </c>
      <c r="K83" s="82">
        <f t="shared" si="17"/>
        <v>0</v>
      </c>
      <c r="L83" s="82">
        <f t="shared" si="17"/>
        <v>0</v>
      </c>
      <c r="M83" s="82">
        <f t="shared" si="17"/>
        <v>0</v>
      </c>
      <c r="N83" s="82">
        <f t="shared" si="17"/>
        <v>0</v>
      </c>
      <c r="O83" s="82">
        <f t="shared" si="17"/>
        <v>0</v>
      </c>
      <c r="P83" s="82">
        <f t="shared" si="17"/>
        <v>0</v>
      </c>
      <c r="Q83" s="82">
        <f>Q171+Q259</f>
        <v>0</v>
      </c>
    </row>
    <row r="84" spans="3:17" x14ac:dyDescent="0.25"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</row>
    <row r="85" spans="3:17" x14ac:dyDescent="0.25">
      <c r="C85" s="449" t="s">
        <v>362</v>
      </c>
      <c r="D85" s="450"/>
      <c r="E85" s="140">
        <f>SUM(E83:E84)</f>
        <v>0</v>
      </c>
      <c r="F85" s="140">
        <f t="shared" ref="F85:P85" si="18">SUM(F83:F84)</f>
        <v>0</v>
      </c>
      <c r="G85" s="140">
        <f t="shared" si="18"/>
        <v>0</v>
      </c>
      <c r="H85" s="140">
        <f t="shared" si="18"/>
        <v>0</v>
      </c>
      <c r="I85" s="140">
        <f t="shared" si="18"/>
        <v>0</v>
      </c>
      <c r="J85" s="140">
        <f t="shared" si="18"/>
        <v>0</v>
      </c>
      <c r="K85" s="140">
        <f t="shared" si="18"/>
        <v>0</v>
      </c>
      <c r="L85" s="140">
        <f t="shared" si="18"/>
        <v>0</v>
      </c>
      <c r="M85" s="140">
        <f t="shared" si="18"/>
        <v>0</v>
      </c>
      <c r="N85" s="140">
        <f t="shared" si="18"/>
        <v>0</v>
      </c>
      <c r="O85" s="140">
        <f t="shared" si="18"/>
        <v>0</v>
      </c>
      <c r="P85" s="140">
        <f t="shared" si="18"/>
        <v>0</v>
      </c>
      <c r="Q85" s="123">
        <f>Q186+Q287</f>
        <v>0</v>
      </c>
    </row>
    <row r="86" spans="3:17" x14ac:dyDescent="0.25">
      <c r="C86" s="446" t="s">
        <v>363</v>
      </c>
      <c r="D86" s="447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</row>
    <row r="87" spans="3:17" x14ac:dyDescent="0.25">
      <c r="C87" s="18" t="s">
        <v>365</v>
      </c>
      <c r="D87" s="18" t="s">
        <v>366</v>
      </c>
      <c r="E87" s="82">
        <f t="shared" ref="E87:P88" si="19">E175+E263</f>
        <v>0</v>
      </c>
      <c r="F87" s="82">
        <f t="shared" si="19"/>
        <v>0</v>
      </c>
      <c r="G87" s="82">
        <f t="shared" si="19"/>
        <v>0</v>
      </c>
      <c r="H87" s="82">
        <f t="shared" si="19"/>
        <v>0</v>
      </c>
      <c r="I87" s="82">
        <f t="shared" si="19"/>
        <v>0</v>
      </c>
      <c r="J87" s="82">
        <f t="shared" si="19"/>
        <v>0</v>
      </c>
      <c r="K87" s="82">
        <f t="shared" si="19"/>
        <v>0</v>
      </c>
      <c r="L87" s="82">
        <f t="shared" si="19"/>
        <v>0</v>
      </c>
      <c r="M87" s="82">
        <f t="shared" si="19"/>
        <v>0</v>
      </c>
      <c r="N87" s="82">
        <f t="shared" si="19"/>
        <v>0</v>
      </c>
      <c r="O87" s="82">
        <f t="shared" si="19"/>
        <v>0</v>
      </c>
      <c r="P87" s="82">
        <f t="shared" si="19"/>
        <v>0</v>
      </c>
      <c r="Q87" s="82">
        <f>Q175+Q263</f>
        <v>0</v>
      </c>
    </row>
    <row r="88" spans="3:17" x14ac:dyDescent="0.25">
      <c r="C88" s="18" t="s">
        <v>365</v>
      </c>
      <c r="D88" s="18" t="s">
        <v>367</v>
      </c>
      <c r="E88" s="82">
        <f t="shared" si="19"/>
        <v>0</v>
      </c>
      <c r="F88" s="82">
        <f t="shared" si="19"/>
        <v>0</v>
      </c>
      <c r="G88" s="82">
        <f t="shared" si="19"/>
        <v>0</v>
      </c>
      <c r="H88" s="82">
        <f t="shared" si="19"/>
        <v>0</v>
      </c>
      <c r="I88" s="82">
        <f t="shared" si="19"/>
        <v>0</v>
      </c>
      <c r="J88" s="82">
        <f t="shared" si="19"/>
        <v>0</v>
      </c>
      <c r="K88" s="82">
        <f t="shared" si="19"/>
        <v>0</v>
      </c>
      <c r="L88" s="82">
        <f t="shared" si="19"/>
        <v>0</v>
      </c>
      <c r="M88" s="82">
        <f t="shared" si="19"/>
        <v>0</v>
      </c>
      <c r="N88" s="82">
        <f t="shared" si="19"/>
        <v>0</v>
      </c>
      <c r="O88" s="82">
        <f t="shared" si="19"/>
        <v>0</v>
      </c>
      <c r="P88" s="82">
        <f t="shared" si="19"/>
        <v>0</v>
      </c>
      <c r="Q88" s="82">
        <f>Q176+Q264</f>
        <v>0</v>
      </c>
    </row>
    <row r="89" spans="3:17" x14ac:dyDescent="0.25">
      <c r="C89" s="449" t="s">
        <v>364</v>
      </c>
      <c r="D89" s="450"/>
      <c r="E89" s="140">
        <f>E87-E88</f>
        <v>0</v>
      </c>
      <c r="F89" s="140">
        <f t="shared" ref="F89:P89" si="20">F87-F88</f>
        <v>0</v>
      </c>
      <c r="G89" s="140">
        <f t="shared" si="20"/>
        <v>0</v>
      </c>
      <c r="H89" s="140">
        <f t="shared" si="20"/>
        <v>0</v>
      </c>
      <c r="I89" s="140">
        <f t="shared" si="20"/>
        <v>0</v>
      </c>
      <c r="J89" s="140">
        <f t="shared" si="20"/>
        <v>0</v>
      </c>
      <c r="K89" s="140">
        <f t="shared" si="20"/>
        <v>0</v>
      </c>
      <c r="L89" s="140">
        <f t="shared" si="20"/>
        <v>0</v>
      </c>
      <c r="M89" s="140">
        <f t="shared" si="20"/>
        <v>0</v>
      </c>
      <c r="N89" s="140">
        <f t="shared" si="20"/>
        <v>0</v>
      </c>
      <c r="O89" s="140">
        <f t="shared" si="20"/>
        <v>0</v>
      </c>
      <c r="P89" s="140">
        <f t="shared" si="20"/>
        <v>0</v>
      </c>
      <c r="Q89" s="123">
        <f>Q190+Q291</f>
        <v>0</v>
      </c>
    </row>
    <row r="90" spans="3:17" x14ac:dyDescent="0.25">
      <c r="C90" s="449" t="s">
        <v>261</v>
      </c>
      <c r="D90" s="450"/>
      <c r="E90" s="140">
        <f>E89+E85+E81+E65+E59+E55+E30</f>
        <v>0</v>
      </c>
      <c r="F90" s="140">
        <f t="shared" ref="F90:P90" si="21">F89+F85+F81+F65+F59+F55+F30</f>
        <v>0</v>
      </c>
      <c r="G90" s="140">
        <f t="shared" si="21"/>
        <v>0</v>
      </c>
      <c r="H90" s="140">
        <f t="shared" si="21"/>
        <v>0</v>
      </c>
      <c r="I90" s="140">
        <f t="shared" si="21"/>
        <v>0</v>
      </c>
      <c r="J90" s="140">
        <f t="shared" si="21"/>
        <v>0</v>
      </c>
      <c r="K90" s="140">
        <f t="shared" si="21"/>
        <v>0</v>
      </c>
      <c r="L90" s="140">
        <f t="shared" si="21"/>
        <v>0</v>
      </c>
      <c r="M90" s="140">
        <f t="shared" si="21"/>
        <v>0</v>
      </c>
      <c r="N90" s="140">
        <f t="shared" si="21"/>
        <v>0</v>
      </c>
      <c r="O90" s="140">
        <f t="shared" si="21"/>
        <v>0</v>
      </c>
      <c r="P90" s="140">
        <f t="shared" si="21"/>
        <v>0</v>
      </c>
      <c r="Q90" s="123">
        <f>Q191+Q292</f>
        <v>0</v>
      </c>
    </row>
    <row r="92" spans="3:17" x14ac:dyDescent="0.25">
      <c r="C92" s="24" t="s">
        <v>387</v>
      </c>
      <c r="J92" s="27"/>
    </row>
    <row r="93" spans="3:17" x14ac:dyDescent="0.25">
      <c r="C93" s="15"/>
      <c r="Q93" s="27" t="s">
        <v>4</v>
      </c>
    </row>
    <row r="94" spans="3:17" ht="15" customHeight="1" x14ac:dyDescent="0.25">
      <c r="C94" s="431" t="s">
        <v>343</v>
      </c>
      <c r="D94" s="431" t="s">
        <v>344</v>
      </c>
      <c r="E94" s="421" t="s">
        <v>323</v>
      </c>
      <c r="F94" s="421"/>
      <c r="G94" s="421"/>
      <c r="H94" s="421"/>
      <c r="I94" s="421"/>
      <c r="J94" s="421"/>
      <c r="K94" s="421"/>
      <c r="L94" s="421"/>
      <c r="M94" s="421"/>
      <c r="N94" s="421"/>
      <c r="O94" s="421"/>
      <c r="P94" s="421"/>
      <c r="Q94" s="421"/>
    </row>
    <row r="95" spans="3:17" x14ac:dyDescent="0.25">
      <c r="C95" s="433"/>
      <c r="D95" s="433"/>
      <c r="E95" s="14" t="s">
        <v>110</v>
      </c>
      <c r="F95" s="14" t="s">
        <v>111</v>
      </c>
      <c r="G95" s="14" t="s">
        <v>112</v>
      </c>
      <c r="H95" s="14" t="s">
        <v>113</v>
      </c>
      <c r="I95" s="14" t="s">
        <v>114</v>
      </c>
      <c r="J95" s="14" t="s">
        <v>115</v>
      </c>
      <c r="K95" s="14" t="s">
        <v>116</v>
      </c>
      <c r="L95" s="14" t="s">
        <v>117</v>
      </c>
      <c r="M95" s="14" t="s">
        <v>118</v>
      </c>
      <c r="N95" s="14" t="s">
        <v>119</v>
      </c>
      <c r="O95" s="14" t="s">
        <v>120</v>
      </c>
      <c r="P95" s="14" t="s">
        <v>121</v>
      </c>
      <c r="Q95" s="14" t="s">
        <v>108</v>
      </c>
    </row>
    <row r="96" spans="3:17" ht="14.25" customHeight="1" x14ac:dyDescent="0.25">
      <c r="C96" s="435"/>
      <c r="D96" s="435"/>
      <c r="E96" s="14" t="s">
        <v>3</v>
      </c>
      <c r="F96" s="14" t="s">
        <v>3</v>
      </c>
      <c r="G96" s="14" t="s">
        <v>3</v>
      </c>
      <c r="H96" s="14" t="s">
        <v>3</v>
      </c>
      <c r="I96" s="14" t="s">
        <v>3</v>
      </c>
      <c r="J96" s="14" t="s">
        <v>3</v>
      </c>
      <c r="K96" s="14" t="s">
        <v>5</v>
      </c>
      <c r="L96" s="14" t="s">
        <v>5</v>
      </c>
      <c r="M96" s="14" t="s">
        <v>5</v>
      </c>
      <c r="N96" s="14" t="s">
        <v>5</v>
      </c>
      <c r="O96" s="14" t="s">
        <v>5</v>
      </c>
      <c r="P96" s="14" t="s">
        <v>5</v>
      </c>
      <c r="Q96" s="14" t="s">
        <v>5</v>
      </c>
    </row>
    <row r="97" spans="2:17" x14ac:dyDescent="0.25">
      <c r="B97" s="74"/>
      <c r="C97" s="446" t="s">
        <v>348</v>
      </c>
      <c r="D97" s="447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</row>
    <row r="98" spans="2:17" x14ac:dyDescent="0.25">
      <c r="C98" s="428" t="s">
        <v>350</v>
      </c>
      <c r="D98" s="429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</row>
    <row r="99" spans="2:17" x14ac:dyDescent="0.25">
      <c r="C99" s="158" t="s">
        <v>703</v>
      </c>
      <c r="D99" s="100" t="s">
        <v>648</v>
      </c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</row>
    <row r="100" spans="2:17" x14ac:dyDescent="0.25">
      <c r="C100" s="158" t="s">
        <v>703</v>
      </c>
      <c r="D100" s="100" t="s">
        <v>649</v>
      </c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</row>
    <row r="101" spans="2:17" x14ac:dyDescent="0.25">
      <c r="C101" s="158" t="s">
        <v>703</v>
      </c>
      <c r="D101" s="100" t="s">
        <v>650</v>
      </c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</row>
    <row r="102" spans="2:17" x14ac:dyDescent="0.25">
      <c r="C102" s="158" t="s">
        <v>703</v>
      </c>
      <c r="D102" s="100" t="s">
        <v>651</v>
      </c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</row>
    <row r="103" spans="2:17" x14ac:dyDescent="0.25">
      <c r="C103" s="158" t="s">
        <v>703</v>
      </c>
      <c r="D103" s="100" t="s">
        <v>652</v>
      </c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</row>
    <row r="104" spans="2:17" x14ac:dyDescent="0.25">
      <c r="C104" s="158" t="s">
        <v>703</v>
      </c>
      <c r="D104" s="100" t="s">
        <v>653</v>
      </c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</row>
    <row r="105" spans="2:17" x14ac:dyDescent="0.25">
      <c r="C105" s="158" t="s">
        <v>703</v>
      </c>
      <c r="D105" s="100" t="s">
        <v>654</v>
      </c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</row>
    <row r="106" spans="2:17" ht="14.25" customHeight="1" x14ac:dyDescent="0.25">
      <c r="B106" s="74"/>
      <c r="C106" s="158" t="s">
        <v>703</v>
      </c>
      <c r="D106" s="100" t="s">
        <v>655</v>
      </c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</row>
    <row r="107" spans="2:17" x14ac:dyDescent="0.25">
      <c r="C107" s="158" t="s">
        <v>703</v>
      </c>
      <c r="D107" s="20" t="s">
        <v>656</v>
      </c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</row>
    <row r="108" spans="2:17" x14ac:dyDescent="0.25">
      <c r="C108" s="449" t="s">
        <v>225</v>
      </c>
      <c r="D108" s="450"/>
      <c r="E108" s="140">
        <f>SUM(E99:E107)</f>
        <v>0</v>
      </c>
      <c r="F108" s="140">
        <f t="shared" ref="F108:P108" si="22">SUM(F99:F107)</f>
        <v>0</v>
      </c>
      <c r="G108" s="140">
        <f t="shared" si="22"/>
        <v>0</v>
      </c>
      <c r="H108" s="140">
        <f t="shared" si="22"/>
        <v>0</v>
      </c>
      <c r="I108" s="140">
        <f t="shared" si="22"/>
        <v>0</v>
      </c>
      <c r="J108" s="140">
        <f t="shared" si="22"/>
        <v>0</v>
      </c>
      <c r="K108" s="140">
        <f t="shared" si="22"/>
        <v>0</v>
      </c>
      <c r="L108" s="140">
        <f t="shared" si="22"/>
        <v>0</v>
      </c>
      <c r="M108" s="140">
        <f t="shared" si="22"/>
        <v>0</v>
      </c>
      <c r="N108" s="140">
        <f t="shared" si="22"/>
        <v>0</v>
      </c>
      <c r="O108" s="140">
        <f t="shared" si="22"/>
        <v>0</v>
      </c>
      <c r="P108" s="140">
        <f t="shared" si="22"/>
        <v>0</v>
      </c>
      <c r="Q108" s="123">
        <f>SUM(E108:P108)</f>
        <v>0</v>
      </c>
    </row>
    <row r="109" spans="2:17" x14ac:dyDescent="0.25">
      <c r="C109" s="428" t="s">
        <v>351</v>
      </c>
      <c r="D109" s="429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</row>
    <row r="110" spans="2:17" x14ac:dyDescent="0.25">
      <c r="C110" s="158" t="s">
        <v>703</v>
      </c>
      <c r="D110" s="100" t="s">
        <v>657</v>
      </c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</row>
    <row r="111" spans="2:17" x14ac:dyDescent="0.25">
      <c r="C111" s="158" t="s">
        <v>703</v>
      </c>
      <c r="D111" s="100" t="s">
        <v>658</v>
      </c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</row>
    <row r="112" spans="2:17" x14ac:dyDescent="0.25">
      <c r="C112" s="158" t="s">
        <v>703</v>
      </c>
      <c r="D112" s="100" t="s">
        <v>659</v>
      </c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</row>
    <row r="113" spans="3:17" x14ac:dyDescent="0.25">
      <c r="C113" s="158" t="s">
        <v>703</v>
      </c>
      <c r="D113" s="100" t="s">
        <v>660</v>
      </c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</row>
    <row r="114" spans="3:17" x14ac:dyDescent="0.25">
      <c r="C114" s="158" t="s">
        <v>703</v>
      </c>
      <c r="D114" s="100" t="s">
        <v>661</v>
      </c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</row>
    <row r="115" spans="3:17" x14ac:dyDescent="0.25">
      <c r="C115" s="158" t="s">
        <v>703</v>
      </c>
      <c r="D115" s="20" t="s">
        <v>662</v>
      </c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</row>
    <row r="116" spans="3:17" x14ac:dyDescent="0.25">
      <c r="C116" s="158" t="s">
        <v>703</v>
      </c>
      <c r="D116" s="20" t="s">
        <v>663</v>
      </c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</row>
    <row r="117" spans="3:17" x14ac:dyDescent="0.25">
      <c r="C117" s="449" t="s">
        <v>225</v>
      </c>
      <c r="D117" s="450"/>
      <c r="E117" s="140">
        <f>SUM(E110:E116)</f>
        <v>0</v>
      </c>
      <c r="F117" s="140">
        <f t="shared" ref="F117:P117" si="23">SUM(F110:F116)</f>
        <v>0</v>
      </c>
      <c r="G117" s="140">
        <f t="shared" si="23"/>
        <v>0</v>
      </c>
      <c r="H117" s="140">
        <f t="shared" si="23"/>
        <v>0</v>
      </c>
      <c r="I117" s="140">
        <f t="shared" si="23"/>
        <v>0</v>
      </c>
      <c r="J117" s="140">
        <f t="shared" si="23"/>
        <v>0</v>
      </c>
      <c r="K117" s="140">
        <f t="shared" si="23"/>
        <v>0</v>
      </c>
      <c r="L117" s="140">
        <f t="shared" si="23"/>
        <v>0</v>
      </c>
      <c r="M117" s="140">
        <f t="shared" si="23"/>
        <v>0</v>
      </c>
      <c r="N117" s="140">
        <f t="shared" si="23"/>
        <v>0</v>
      </c>
      <c r="O117" s="140">
        <f t="shared" si="23"/>
        <v>0</v>
      </c>
      <c r="P117" s="140">
        <f t="shared" si="23"/>
        <v>0</v>
      </c>
      <c r="Q117" s="123">
        <f>SUM(E117:P117)</f>
        <v>0</v>
      </c>
    </row>
    <row r="118" spans="3:17" x14ac:dyDescent="0.25">
      <c r="C118" s="449" t="s">
        <v>349</v>
      </c>
      <c r="D118" s="450"/>
      <c r="E118" s="140">
        <f>E117+E108</f>
        <v>0</v>
      </c>
      <c r="F118" s="140">
        <f t="shared" ref="F118:P118" si="24">F117+F108</f>
        <v>0</v>
      </c>
      <c r="G118" s="140">
        <f t="shared" si="24"/>
        <v>0</v>
      </c>
      <c r="H118" s="140">
        <f t="shared" si="24"/>
        <v>0</v>
      </c>
      <c r="I118" s="140">
        <f t="shared" si="24"/>
        <v>0</v>
      </c>
      <c r="J118" s="140">
        <f t="shared" si="24"/>
        <v>0</v>
      </c>
      <c r="K118" s="140">
        <f t="shared" si="24"/>
        <v>0</v>
      </c>
      <c r="L118" s="140">
        <f t="shared" si="24"/>
        <v>0</v>
      </c>
      <c r="M118" s="140">
        <f t="shared" si="24"/>
        <v>0</v>
      </c>
      <c r="N118" s="140">
        <f t="shared" si="24"/>
        <v>0</v>
      </c>
      <c r="O118" s="140">
        <f t="shared" si="24"/>
        <v>0</v>
      </c>
      <c r="P118" s="140">
        <f t="shared" si="24"/>
        <v>0</v>
      </c>
      <c r="Q118" s="123">
        <f>Q108+Q117</f>
        <v>0</v>
      </c>
    </row>
    <row r="119" spans="3:17" x14ac:dyDescent="0.25">
      <c r="C119" s="446" t="s">
        <v>352</v>
      </c>
      <c r="D119" s="447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</row>
    <row r="120" spans="3:17" x14ac:dyDescent="0.25">
      <c r="C120" s="428" t="s">
        <v>350</v>
      </c>
      <c r="D120" s="429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</row>
    <row r="121" spans="3:17" x14ac:dyDescent="0.25">
      <c r="C121" s="158" t="s">
        <v>704</v>
      </c>
      <c r="D121" s="100" t="s">
        <v>664</v>
      </c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</row>
    <row r="122" spans="3:17" x14ac:dyDescent="0.25">
      <c r="C122" s="158" t="s">
        <v>704</v>
      </c>
      <c r="D122" s="100" t="s">
        <v>665</v>
      </c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</row>
    <row r="123" spans="3:17" x14ac:dyDescent="0.25">
      <c r="C123" s="158" t="s">
        <v>704</v>
      </c>
      <c r="D123" s="100" t="s">
        <v>666</v>
      </c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</row>
    <row r="124" spans="3:17" x14ac:dyDescent="0.25">
      <c r="C124" s="158" t="s">
        <v>704</v>
      </c>
      <c r="D124" s="100" t="s">
        <v>667</v>
      </c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</row>
    <row r="125" spans="3:17" x14ac:dyDescent="0.25">
      <c r="C125" s="158" t="s">
        <v>704</v>
      </c>
      <c r="D125" s="100" t="s">
        <v>668</v>
      </c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</row>
    <row r="126" spans="3:17" x14ac:dyDescent="0.25">
      <c r="C126" s="158" t="s">
        <v>704</v>
      </c>
      <c r="D126" s="100" t="s">
        <v>669</v>
      </c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</row>
    <row r="127" spans="3:17" x14ac:dyDescent="0.25">
      <c r="C127" s="158" t="s">
        <v>705</v>
      </c>
      <c r="D127" s="100" t="s">
        <v>670</v>
      </c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</row>
    <row r="128" spans="3:17" x14ac:dyDescent="0.25">
      <c r="C128" s="158" t="s">
        <v>705</v>
      </c>
      <c r="D128" s="100" t="s">
        <v>671</v>
      </c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</row>
    <row r="129" spans="3:17" x14ac:dyDescent="0.25">
      <c r="C129" s="158"/>
      <c r="D129" s="100" t="s">
        <v>672</v>
      </c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</row>
    <row r="130" spans="3:17" x14ac:dyDescent="0.25">
      <c r="C130" s="158"/>
      <c r="D130" s="100" t="s">
        <v>673</v>
      </c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</row>
    <row r="131" spans="3:17" x14ac:dyDescent="0.25">
      <c r="C131" s="158"/>
      <c r="D131" s="100" t="s">
        <v>674</v>
      </c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</row>
    <row r="132" spans="3:17" x14ac:dyDescent="0.25">
      <c r="C132" s="158"/>
      <c r="D132" s="100" t="s">
        <v>675</v>
      </c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</row>
    <row r="133" spans="3:17" x14ac:dyDescent="0.25">
      <c r="C133" s="158"/>
      <c r="D133" s="100" t="s">
        <v>676</v>
      </c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</row>
    <row r="134" spans="3:17" x14ac:dyDescent="0.25">
      <c r="C134" s="158" t="s">
        <v>705</v>
      </c>
      <c r="D134" s="100" t="s">
        <v>677</v>
      </c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</row>
    <row r="135" spans="3:17" x14ac:dyDescent="0.25">
      <c r="C135" s="449" t="s">
        <v>225</v>
      </c>
      <c r="D135" s="450"/>
      <c r="E135" s="140">
        <f>SUM(E121:E134)</f>
        <v>0</v>
      </c>
      <c r="F135" s="140">
        <f t="shared" ref="F135:P135" si="25">SUM(F121:F134)</f>
        <v>0</v>
      </c>
      <c r="G135" s="140">
        <f t="shared" si="25"/>
        <v>0</v>
      </c>
      <c r="H135" s="140">
        <f t="shared" si="25"/>
        <v>0</v>
      </c>
      <c r="I135" s="140">
        <f t="shared" si="25"/>
        <v>0</v>
      </c>
      <c r="J135" s="140">
        <f t="shared" si="25"/>
        <v>0</v>
      </c>
      <c r="K135" s="140">
        <f t="shared" si="25"/>
        <v>0</v>
      </c>
      <c r="L135" s="140">
        <f t="shared" si="25"/>
        <v>0</v>
      </c>
      <c r="M135" s="140">
        <f t="shared" si="25"/>
        <v>0</v>
      </c>
      <c r="N135" s="140">
        <f t="shared" si="25"/>
        <v>0</v>
      </c>
      <c r="O135" s="140">
        <f t="shared" si="25"/>
        <v>0</v>
      </c>
      <c r="P135" s="140">
        <f t="shared" si="25"/>
        <v>0</v>
      </c>
      <c r="Q135" s="123">
        <f>SUM(E135:P135)</f>
        <v>0</v>
      </c>
    </row>
    <row r="136" spans="3:17" x14ac:dyDescent="0.25">
      <c r="C136" s="428" t="s">
        <v>354</v>
      </c>
      <c r="D136" s="429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</row>
    <row r="137" spans="3:17" x14ac:dyDescent="0.25">
      <c r="C137" s="158" t="s">
        <v>706</v>
      </c>
      <c r="D137" s="100" t="s">
        <v>678</v>
      </c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</row>
    <row r="138" spans="3:17" x14ac:dyDescent="0.25">
      <c r="C138" s="158" t="s">
        <v>706</v>
      </c>
      <c r="D138" s="100" t="s">
        <v>679</v>
      </c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</row>
    <row r="139" spans="3:17" x14ac:dyDescent="0.25">
      <c r="C139" s="158" t="s">
        <v>706</v>
      </c>
      <c r="D139" s="100" t="s">
        <v>680</v>
      </c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</row>
    <row r="140" spans="3:17" x14ac:dyDescent="0.25">
      <c r="C140" s="158" t="s">
        <v>706</v>
      </c>
      <c r="D140" s="20" t="s">
        <v>681</v>
      </c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</row>
    <row r="141" spans="3:17" x14ac:dyDescent="0.25">
      <c r="C141" s="158" t="s">
        <v>706</v>
      </c>
      <c r="D141" s="20" t="s">
        <v>682</v>
      </c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</row>
    <row r="142" spans="3:17" x14ac:dyDescent="0.25">
      <c r="C142" s="449" t="s">
        <v>225</v>
      </c>
      <c r="D142" s="450"/>
      <c r="E142" s="140">
        <f>SUM(E137:E141)</f>
        <v>0</v>
      </c>
      <c r="F142" s="140">
        <f t="shared" ref="F142:P142" si="26">SUM(F137:F141)</f>
        <v>0</v>
      </c>
      <c r="G142" s="140">
        <f t="shared" si="26"/>
        <v>0</v>
      </c>
      <c r="H142" s="140">
        <f t="shared" si="26"/>
        <v>0</v>
      </c>
      <c r="I142" s="140">
        <f t="shared" si="26"/>
        <v>0</v>
      </c>
      <c r="J142" s="140">
        <f t="shared" si="26"/>
        <v>0</v>
      </c>
      <c r="K142" s="140">
        <f t="shared" si="26"/>
        <v>0</v>
      </c>
      <c r="L142" s="140">
        <f t="shared" si="26"/>
        <v>0</v>
      </c>
      <c r="M142" s="140">
        <f t="shared" si="26"/>
        <v>0</v>
      </c>
      <c r="N142" s="140">
        <f t="shared" si="26"/>
        <v>0</v>
      </c>
      <c r="O142" s="140">
        <f t="shared" si="26"/>
        <v>0</v>
      </c>
      <c r="P142" s="140">
        <f t="shared" si="26"/>
        <v>0</v>
      </c>
      <c r="Q142" s="123">
        <f>SUM(E142:P142)</f>
        <v>0</v>
      </c>
    </row>
    <row r="143" spans="3:17" x14ac:dyDescent="0.25">
      <c r="C143" s="449" t="s">
        <v>353</v>
      </c>
      <c r="D143" s="450"/>
      <c r="E143" s="140">
        <f>E142+E135</f>
        <v>0</v>
      </c>
      <c r="F143" s="140">
        <f t="shared" ref="F143:P143" si="27">F142+F135</f>
        <v>0</v>
      </c>
      <c r="G143" s="140">
        <f t="shared" si="27"/>
        <v>0</v>
      </c>
      <c r="H143" s="140">
        <f t="shared" si="27"/>
        <v>0</v>
      </c>
      <c r="I143" s="140">
        <f t="shared" si="27"/>
        <v>0</v>
      </c>
      <c r="J143" s="140">
        <f t="shared" si="27"/>
        <v>0</v>
      </c>
      <c r="K143" s="140">
        <f t="shared" si="27"/>
        <v>0</v>
      </c>
      <c r="L143" s="140">
        <f t="shared" si="27"/>
        <v>0</v>
      </c>
      <c r="M143" s="140">
        <f t="shared" si="27"/>
        <v>0</v>
      </c>
      <c r="N143" s="140">
        <f t="shared" si="27"/>
        <v>0</v>
      </c>
      <c r="O143" s="140">
        <f t="shared" si="27"/>
        <v>0</v>
      </c>
      <c r="P143" s="140">
        <f t="shared" si="27"/>
        <v>0</v>
      </c>
      <c r="Q143" s="123">
        <f>Q135+Q142</f>
        <v>0</v>
      </c>
    </row>
    <row r="144" spans="3:17" x14ac:dyDescent="0.25">
      <c r="C144" s="446" t="s">
        <v>358</v>
      </c>
      <c r="D144" s="447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</row>
    <row r="145" spans="3:17" x14ac:dyDescent="0.25">
      <c r="C145" s="18"/>
      <c r="D145" s="18" t="s">
        <v>683</v>
      </c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</row>
    <row r="146" spans="3:17" x14ac:dyDescent="0.25">
      <c r="C146" s="18"/>
      <c r="D146" s="18" t="s">
        <v>684</v>
      </c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</row>
    <row r="147" spans="3:17" x14ac:dyDescent="0.25">
      <c r="C147" s="449" t="s">
        <v>355</v>
      </c>
      <c r="D147" s="450"/>
      <c r="E147" s="140">
        <f>SUM(E145:E146)</f>
        <v>0</v>
      </c>
      <c r="F147" s="140">
        <f t="shared" ref="F147:P147" si="28">SUM(F145:F146)</f>
        <v>0</v>
      </c>
      <c r="G147" s="140">
        <f t="shared" si="28"/>
        <v>0</v>
      </c>
      <c r="H147" s="140">
        <f t="shared" si="28"/>
        <v>0</v>
      </c>
      <c r="I147" s="140">
        <f t="shared" si="28"/>
        <v>0</v>
      </c>
      <c r="J147" s="140">
        <f t="shared" si="28"/>
        <v>0</v>
      </c>
      <c r="K147" s="140">
        <f t="shared" si="28"/>
        <v>0</v>
      </c>
      <c r="L147" s="140">
        <f t="shared" si="28"/>
        <v>0</v>
      </c>
      <c r="M147" s="140">
        <f t="shared" si="28"/>
        <v>0</v>
      </c>
      <c r="N147" s="140">
        <f t="shared" si="28"/>
        <v>0</v>
      </c>
      <c r="O147" s="140">
        <f t="shared" si="28"/>
        <v>0</v>
      </c>
      <c r="P147" s="140">
        <f t="shared" si="28"/>
        <v>0</v>
      </c>
      <c r="Q147" s="123">
        <f>SUM(E147:P147)</f>
        <v>0</v>
      </c>
    </row>
    <row r="148" spans="3:17" x14ac:dyDescent="0.25">
      <c r="C148" s="446" t="s">
        <v>357</v>
      </c>
      <c r="D148" s="447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</row>
    <row r="149" spans="3:17" x14ac:dyDescent="0.25">
      <c r="C149" s="95"/>
      <c r="D149" s="100" t="s">
        <v>685</v>
      </c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</row>
    <row r="150" spans="3:17" x14ac:dyDescent="0.25">
      <c r="C150" s="95"/>
      <c r="D150" s="100" t="s">
        <v>686</v>
      </c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</row>
    <row r="151" spans="3:17" x14ac:dyDescent="0.25">
      <c r="C151" s="18"/>
      <c r="D151" s="100" t="s">
        <v>687</v>
      </c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</row>
    <row r="152" spans="3:17" x14ac:dyDescent="0.25">
      <c r="C152" s="18"/>
      <c r="D152" s="18" t="s">
        <v>688</v>
      </c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</row>
    <row r="153" spans="3:17" x14ac:dyDescent="0.25">
      <c r="C153" s="449" t="s">
        <v>356</v>
      </c>
      <c r="D153" s="450"/>
      <c r="E153" s="140">
        <f>SUM(E149:E152)</f>
        <v>0</v>
      </c>
      <c r="F153" s="140">
        <f t="shared" ref="F153:P153" si="29">SUM(F149:F152)</f>
        <v>0</v>
      </c>
      <c r="G153" s="140">
        <f t="shared" si="29"/>
        <v>0</v>
      </c>
      <c r="H153" s="140">
        <f t="shared" si="29"/>
        <v>0</v>
      </c>
      <c r="I153" s="140">
        <f t="shared" si="29"/>
        <v>0</v>
      </c>
      <c r="J153" s="140">
        <f t="shared" si="29"/>
        <v>0</v>
      </c>
      <c r="K153" s="140">
        <f t="shared" si="29"/>
        <v>0</v>
      </c>
      <c r="L153" s="140">
        <f t="shared" si="29"/>
        <v>0</v>
      </c>
      <c r="M153" s="140">
        <f t="shared" si="29"/>
        <v>0</v>
      </c>
      <c r="N153" s="140">
        <f t="shared" si="29"/>
        <v>0</v>
      </c>
      <c r="O153" s="140">
        <f t="shared" si="29"/>
        <v>0</v>
      </c>
      <c r="P153" s="140">
        <f t="shared" si="29"/>
        <v>0</v>
      </c>
      <c r="Q153" s="123">
        <f>SUM(E153:P153)</f>
        <v>0</v>
      </c>
    </row>
    <row r="154" spans="3:17" x14ac:dyDescent="0.25">
      <c r="C154" s="446" t="s">
        <v>361</v>
      </c>
      <c r="D154" s="447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</row>
    <row r="155" spans="3:17" x14ac:dyDescent="0.25">
      <c r="C155" s="95"/>
      <c r="D155" s="100" t="s">
        <v>690</v>
      </c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</row>
    <row r="156" spans="3:17" x14ac:dyDescent="0.25">
      <c r="C156" s="95"/>
      <c r="D156" s="100" t="s">
        <v>691</v>
      </c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</row>
    <row r="157" spans="3:17" x14ac:dyDescent="0.25">
      <c r="C157" s="95"/>
      <c r="D157" s="100" t="s">
        <v>692</v>
      </c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</row>
    <row r="158" spans="3:17" x14ac:dyDescent="0.25">
      <c r="C158" s="95"/>
      <c r="D158" s="100" t="s">
        <v>693</v>
      </c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</row>
    <row r="159" spans="3:17" x14ac:dyDescent="0.25">
      <c r="C159" s="95"/>
      <c r="D159" s="100" t="s">
        <v>694</v>
      </c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</row>
    <row r="160" spans="3:17" x14ac:dyDescent="0.25">
      <c r="C160" s="95"/>
      <c r="D160" s="100" t="s">
        <v>663</v>
      </c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</row>
    <row r="161" spans="3:17" x14ac:dyDescent="0.25">
      <c r="C161" s="158" t="s">
        <v>707</v>
      </c>
      <c r="D161" s="100" t="s">
        <v>695</v>
      </c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</row>
    <row r="162" spans="3:17" x14ac:dyDescent="0.25">
      <c r="C162" s="158" t="s">
        <v>707</v>
      </c>
      <c r="D162" s="100" t="s">
        <v>696</v>
      </c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</row>
    <row r="163" spans="3:17" x14ac:dyDescent="0.25">
      <c r="C163" s="158" t="s">
        <v>707</v>
      </c>
      <c r="D163" s="100" t="s">
        <v>697</v>
      </c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</row>
    <row r="164" spans="3:17" x14ac:dyDescent="0.25">
      <c r="C164" s="158" t="s">
        <v>707</v>
      </c>
      <c r="D164" s="100" t="s">
        <v>698</v>
      </c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</row>
    <row r="165" spans="3:17" x14ac:dyDescent="0.25">
      <c r="C165" s="158" t="s">
        <v>707</v>
      </c>
      <c r="D165" s="100" t="s">
        <v>699</v>
      </c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</row>
    <row r="166" spans="3:17" x14ac:dyDescent="0.25">
      <c r="C166" s="158" t="s">
        <v>707</v>
      </c>
      <c r="D166" s="100" t="s">
        <v>700</v>
      </c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</row>
    <row r="167" spans="3:17" x14ac:dyDescent="0.25">
      <c r="C167" s="158" t="s">
        <v>707</v>
      </c>
      <c r="D167" s="18" t="s">
        <v>701</v>
      </c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</row>
    <row r="168" spans="3:17" x14ac:dyDescent="0.25">
      <c r="C168" s="158" t="s">
        <v>707</v>
      </c>
      <c r="D168" s="18" t="s">
        <v>702</v>
      </c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</row>
    <row r="169" spans="3:17" x14ac:dyDescent="0.25">
      <c r="C169" s="449" t="s">
        <v>359</v>
      </c>
      <c r="D169" s="450"/>
      <c r="E169" s="140">
        <f>SUM(E155:E168)</f>
        <v>0</v>
      </c>
      <c r="F169" s="140">
        <f t="shared" ref="F169:P169" si="30">SUM(F155:F168)</f>
        <v>0</v>
      </c>
      <c r="G169" s="140">
        <f t="shared" si="30"/>
        <v>0</v>
      </c>
      <c r="H169" s="140">
        <f t="shared" si="30"/>
        <v>0</v>
      </c>
      <c r="I169" s="140">
        <f t="shared" si="30"/>
        <v>0</v>
      </c>
      <c r="J169" s="140">
        <f t="shared" si="30"/>
        <v>0</v>
      </c>
      <c r="K169" s="140">
        <f t="shared" si="30"/>
        <v>0</v>
      </c>
      <c r="L169" s="140">
        <f t="shared" si="30"/>
        <v>0</v>
      </c>
      <c r="M169" s="140">
        <f t="shared" si="30"/>
        <v>0</v>
      </c>
      <c r="N169" s="140">
        <f t="shared" si="30"/>
        <v>0</v>
      </c>
      <c r="O169" s="140">
        <f t="shared" si="30"/>
        <v>0</v>
      </c>
      <c r="P169" s="140">
        <f t="shared" si="30"/>
        <v>0</v>
      </c>
      <c r="Q169" s="123">
        <f>SUM(E169:P169)</f>
        <v>0</v>
      </c>
    </row>
    <row r="170" spans="3:17" x14ac:dyDescent="0.25">
      <c r="C170" s="446" t="s">
        <v>360</v>
      </c>
      <c r="D170" s="447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</row>
    <row r="171" spans="3:17" x14ac:dyDescent="0.25">
      <c r="C171" s="18"/>
      <c r="D171" s="159" t="s">
        <v>689</v>
      </c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</row>
    <row r="172" spans="3:17" x14ac:dyDescent="0.25"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</row>
    <row r="173" spans="3:17" x14ac:dyDescent="0.25">
      <c r="C173" s="449" t="s">
        <v>362</v>
      </c>
      <c r="D173" s="450"/>
      <c r="E173" s="140">
        <f>SUM(E171:E172)</f>
        <v>0</v>
      </c>
      <c r="F173" s="140">
        <f t="shared" ref="F173:P173" si="31">SUM(F171:F172)</f>
        <v>0</v>
      </c>
      <c r="G173" s="140">
        <f t="shared" si="31"/>
        <v>0</v>
      </c>
      <c r="H173" s="140">
        <f t="shared" si="31"/>
        <v>0</v>
      </c>
      <c r="I173" s="140">
        <f t="shared" si="31"/>
        <v>0</v>
      </c>
      <c r="J173" s="140">
        <f t="shared" si="31"/>
        <v>0</v>
      </c>
      <c r="K173" s="140">
        <f t="shared" si="31"/>
        <v>0</v>
      </c>
      <c r="L173" s="140">
        <f t="shared" si="31"/>
        <v>0</v>
      </c>
      <c r="M173" s="140">
        <f t="shared" si="31"/>
        <v>0</v>
      </c>
      <c r="N173" s="140">
        <f t="shared" si="31"/>
        <v>0</v>
      </c>
      <c r="O173" s="140">
        <f t="shared" si="31"/>
        <v>0</v>
      </c>
      <c r="P173" s="140">
        <f t="shared" si="31"/>
        <v>0</v>
      </c>
      <c r="Q173" s="123">
        <f>SUM(E173:P173)</f>
        <v>0</v>
      </c>
    </row>
    <row r="174" spans="3:17" x14ac:dyDescent="0.25">
      <c r="C174" s="446" t="s">
        <v>363</v>
      </c>
      <c r="D174" s="447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</row>
    <row r="175" spans="3:17" x14ac:dyDescent="0.25">
      <c r="C175" s="18" t="s">
        <v>365</v>
      </c>
      <c r="D175" s="18" t="s">
        <v>366</v>
      </c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</row>
    <row r="176" spans="3:17" x14ac:dyDescent="0.25">
      <c r="C176" s="18" t="s">
        <v>365</v>
      </c>
      <c r="D176" s="18" t="s">
        <v>367</v>
      </c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</row>
    <row r="177" spans="2:17" x14ac:dyDescent="0.25">
      <c r="C177" s="449" t="s">
        <v>364</v>
      </c>
      <c r="D177" s="450"/>
      <c r="E177" s="140">
        <f>E175-E176</f>
        <v>0</v>
      </c>
      <c r="F177" s="140">
        <f t="shared" ref="F177:P177" si="32">F175-F176</f>
        <v>0</v>
      </c>
      <c r="G177" s="140">
        <f t="shared" si="32"/>
        <v>0</v>
      </c>
      <c r="H177" s="140">
        <f t="shared" si="32"/>
        <v>0</v>
      </c>
      <c r="I177" s="140">
        <f t="shared" si="32"/>
        <v>0</v>
      </c>
      <c r="J177" s="140">
        <f t="shared" si="32"/>
        <v>0</v>
      </c>
      <c r="K177" s="140">
        <f t="shared" si="32"/>
        <v>0</v>
      </c>
      <c r="L177" s="140">
        <f t="shared" si="32"/>
        <v>0</v>
      </c>
      <c r="M177" s="140">
        <f t="shared" si="32"/>
        <v>0</v>
      </c>
      <c r="N177" s="140">
        <f t="shared" si="32"/>
        <v>0</v>
      </c>
      <c r="O177" s="140">
        <f t="shared" si="32"/>
        <v>0</v>
      </c>
      <c r="P177" s="140">
        <f t="shared" si="32"/>
        <v>0</v>
      </c>
      <c r="Q177" s="123">
        <f>Q175-Q176</f>
        <v>0</v>
      </c>
    </row>
    <row r="178" spans="2:17" x14ac:dyDescent="0.25">
      <c r="C178" s="449" t="s">
        <v>261</v>
      </c>
      <c r="D178" s="450"/>
      <c r="E178" s="140">
        <f>E177+E173+E169+E153+E147+E143+E118</f>
        <v>0</v>
      </c>
      <c r="F178" s="140">
        <f t="shared" ref="F178:P178" si="33">F177+F173+F169+F153+F147+F143+F118</f>
        <v>0</v>
      </c>
      <c r="G178" s="140">
        <f t="shared" si="33"/>
        <v>0</v>
      </c>
      <c r="H178" s="140">
        <f t="shared" si="33"/>
        <v>0</v>
      </c>
      <c r="I178" s="140">
        <f t="shared" si="33"/>
        <v>0</v>
      </c>
      <c r="J178" s="140">
        <f t="shared" si="33"/>
        <v>0</v>
      </c>
      <c r="K178" s="140">
        <f t="shared" si="33"/>
        <v>0</v>
      </c>
      <c r="L178" s="140">
        <f t="shared" si="33"/>
        <v>0</v>
      </c>
      <c r="M178" s="140">
        <f t="shared" si="33"/>
        <v>0</v>
      </c>
      <c r="N178" s="140">
        <f t="shared" si="33"/>
        <v>0</v>
      </c>
      <c r="O178" s="140">
        <f t="shared" si="33"/>
        <v>0</v>
      </c>
      <c r="P178" s="140">
        <f t="shared" si="33"/>
        <v>0</v>
      </c>
      <c r="Q178" s="123">
        <f>Q118+Q143+Q147+Q153+Q169+Q173+Q177</f>
        <v>0</v>
      </c>
    </row>
    <row r="179" spans="2:17" x14ac:dyDescent="0.25">
      <c r="D179" s="24"/>
    </row>
    <row r="180" spans="2:17" x14ac:dyDescent="0.25">
      <c r="C180" s="24" t="s">
        <v>388</v>
      </c>
      <c r="J180" s="27"/>
    </row>
    <row r="181" spans="2:17" x14ac:dyDescent="0.25">
      <c r="C181" s="15"/>
      <c r="Q181" s="27" t="s">
        <v>4</v>
      </c>
    </row>
    <row r="182" spans="2:17" ht="15" customHeight="1" x14ac:dyDescent="0.25">
      <c r="C182" s="431" t="s">
        <v>343</v>
      </c>
      <c r="D182" s="431" t="s">
        <v>344</v>
      </c>
      <c r="E182" s="421" t="s">
        <v>323</v>
      </c>
      <c r="F182" s="421"/>
      <c r="G182" s="421"/>
      <c r="H182" s="421"/>
      <c r="I182" s="421"/>
      <c r="J182" s="421"/>
      <c r="K182" s="421"/>
      <c r="L182" s="421"/>
      <c r="M182" s="421"/>
      <c r="N182" s="421"/>
      <c r="O182" s="421"/>
      <c r="P182" s="421"/>
      <c r="Q182" s="421"/>
    </row>
    <row r="183" spans="2:17" x14ac:dyDescent="0.25">
      <c r="C183" s="433"/>
      <c r="D183" s="433"/>
      <c r="E183" s="14" t="s">
        <v>110</v>
      </c>
      <c r="F183" s="14" t="s">
        <v>111</v>
      </c>
      <c r="G183" s="14" t="s">
        <v>112</v>
      </c>
      <c r="H183" s="14" t="s">
        <v>113</v>
      </c>
      <c r="I183" s="14" t="s">
        <v>114</v>
      </c>
      <c r="J183" s="14" t="s">
        <v>115</v>
      </c>
      <c r="K183" s="14" t="s">
        <v>116</v>
      </c>
      <c r="L183" s="14" t="s">
        <v>117</v>
      </c>
      <c r="M183" s="14" t="s">
        <v>118</v>
      </c>
      <c r="N183" s="14" t="s">
        <v>119</v>
      </c>
      <c r="O183" s="14" t="s">
        <v>120</v>
      </c>
      <c r="P183" s="14" t="s">
        <v>121</v>
      </c>
      <c r="Q183" s="14" t="s">
        <v>108</v>
      </c>
    </row>
    <row r="184" spans="2:17" ht="14.25" customHeight="1" x14ac:dyDescent="0.25">
      <c r="C184" s="435"/>
      <c r="D184" s="435"/>
      <c r="E184" s="14" t="s">
        <v>3</v>
      </c>
      <c r="F184" s="14" t="s">
        <v>3</v>
      </c>
      <c r="G184" s="14" t="s">
        <v>3</v>
      </c>
      <c r="H184" s="14" t="s">
        <v>3</v>
      </c>
      <c r="I184" s="14" t="s">
        <v>3</v>
      </c>
      <c r="J184" s="14" t="s">
        <v>3</v>
      </c>
      <c r="K184" s="14" t="s">
        <v>5</v>
      </c>
      <c r="L184" s="14" t="s">
        <v>5</v>
      </c>
      <c r="M184" s="14" t="s">
        <v>5</v>
      </c>
      <c r="N184" s="14" t="s">
        <v>5</v>
      </c>
      <c r="O184" s="14" t="s">
        <v>5</v>
      </c>
      <c r="P184" s="14" t="s">
        <v>5</v>
      </c>
      <c r="Q184" s="14" t="s">
        <v>5</v>
      </c>
    </row>
    <row r="185" spans="2:17" x14ac:dyDescent="0.25">
      <c r="B185" s="74"/>
      <c r="C185" s="446" t="s">
        <v>348</v>
      </c>
      <c r="D185" s="447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</row>
    <row r="186" spans="2:17" x14ac:dyDescent="0.25">
      <c r="C186" s="428" t="s">
        <v>350</v>
      </c>
      <c r="D186" s="429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</row>
    <row r="187" spans="2:17" x14ac:dyDescent="0.25">
      <c r="C187" s="158" t="s">
        <v>703</v>
      </c>
      <c r="D187" s="100" t="s">
        <v>648</v>
      </c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</row>
    <row r="188" spans="2:17" x14ac:dyDescent="0.25">
      <c r="C188" s="158" t="s">
        <v>703</v>
      </c>
      <c r="D188" s="100" t="s">
        <v>649</v>
      </c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</row>
    <row r="189" spans="2:17" x14ac:dyDescent="0.25">
      <c r="C189" s="158" t="s">
        <v>703</v>
      </c>
      <c r="D189" s="100" t="s">
        <v>650</v>
      </c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</row>
    <row r="190" spans="2:17" x14ac:dyDescent="0.25">
      <c r="C190" s="158" t="s">
        <v>703</v>
      </c>
      <c r="D190" s="100" t="s">
        <v>651</v>
      </c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</row>
    <row r="191" spans="2:17" x14ac:dyDescent="0.25">
      <c r="C191" s="158" t="s">
        <v>703</v>
      </c>
      <c r="D191" s="100" t="s">
        <v>652</v>
      </c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</row>
    <row r="192" spans="2:17" x14ac:dyDescent="0.25">
      <c r="C192" s="158" t="s">
        <v>703</v>
      </c>
      <c r="D192" s="100" t="s">
        <v>653</v>
      </c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</row>
    <row r="193" spans="2:17" x14ac:dyDescent="0.25">
      <c r="C193" s="158" t="s">
        <v>703</v>
      </c>
      <c r="D193" s="100" t="s">
        <v>654</v>
      </c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</row>
    <row r="194" spans="2:17" ht="14.25" customHeight="1" x14ac:dyDescent="0.25">
      <c r="B194" s="74"/>
      <c r="C194" s="158" t="s">
        <v>703</v>
      </c>
      <c r="D194" s="100" t="s">
        <v>655</v>
      </c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</row>
    <row r="195" spans="2:17" x14ac:dyDescent="0.25">
      <c r="C195" s="158" t="s">
        <v>703</v>
      </c>
      <c r="D195" s="20" t="s">
        <v>656</v>
      </c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</row>
    <row r="196" spans="2:17" x14ac:dyDescent="0.25">
      <c r="C196" s="449" t="s">
        <v>225</v>
      </c>
      <c r="D196" s="450"/>
      <c r="E196" s="140">
        <f>SUM(E187:E195)</f>
        <v>0</v>
      </c>
      <c r="F196" s="140">
        <f t="shared" ref="F196:P196" si="34">SUM(F187:F195)</f>
        <v>0</v>
      </c>
      <c r="G196" s="140">
        <f t="shared" si="34"/>
        <v>0</v>
      </c>
      <c r="H196" s="140">
        <f t="shared" si="34"/>
        <v>0</v>
      </c>
      <c r="I196" s="140">
        <f t="shared" si="34"/>
        <v>0</v>
      </c>
      <c r="J196" s="140">
        <f t="shared" si="34"/>
        <v>0</v>
      </c>
      <c r="K196" s="140">
        <f t="shared" si="34"/>
        <v>0</v>
      </c>
      <c r="L196" s="140">
        <f t="shared" si="34"/>
        <v>0</v>
      </c>
      <c r="M196" s="140">
        <f t="shared" si="34"/>
        <v>0</v>
      </c>
      <c r="N196" s="140">
        <f t="shared" si="34"/>
        <v>0</v>
      </c>
      <c r="O196" s="140">
        <f t="shared" si="34"/>
        <v>0</v>
      </c>
      <c r="P196" s="140">
        <f t="shared" si="34"/>
        <v>0</v>
      </c>
      <c r="Q196" s="123">
        <f>SUM(E196:P196)</f>
        <v>0</v>
      </c>
    </row>
    <row r="197" spans="2:17" x14ac:dyDescent="0.25">
      <c r="C197" s="428" t="s">
        <v>351</v>
      </c>
      <c r="D197" s="429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</row>
    <row r="198" spans="2:17" x14ac:dyDescent="0.25">
      <c r="C198" s="158" t="s">
        <v>703</v>
      </c>
      <c r="D198" s="100" t="s">
        <v>657</v>
      </c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</row>
    <row r="199" spans="2:17" x14ac:dyDescent="0.25">
      <c r="C199" s="158" t="s">
        <v>703</v>
      </c>
      <c r="D199" s="100" t="s">
        <v>658</v>
      </c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</row>
    <row r="200" spans="2:17" x14ac:dyDescent="0.25">
      <c r="C200" s="158" t="s">
        <v>703</v>
      </c>
      <c r="D200" s="100" t="s">
        <v>659</v>
      </c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</row>
    <row r="201" spans="2:17" x14ac:dyDescent="0.25">
      <c r="C201" s="158" t="s">
        <v>703</v>
      </c>
      <c r="D201" s="100" t="s">
        <v>660</v>
      </c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</row>
    <row r="202" spans="2:17" x14ac:dyDescent="0.25">
      <c r="C202" s="158" t="s">
        <v>703</v>
      </c>
      <c r="D202" s="100" t="s">
        <v>661</v>
      </c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</row>
    <row r="203" spans="2:17" x14ac:dyDescent="0.25">
      <c r="C203" s="158" t="s">
        <v>703</v>
      </c>
      <c r="D203" s="20" t="s">
        <v>662</v>
      </c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</row>
    <row r="204" spans="2:17" x14ac:dyDescent="0.25">
      <c r="C204" s="158" t="s">
        <v>703</v>
      </c>
      <c r="D204" s="20" t="s">
        <v>663</v>
      </c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</row>
    <row r="205" spans="2:17" x14ac:dyDescent="0.25">
      <c r="C205" s="449" t="s">
        <v>225</v>
      </c>
      <c r="D205" s="450"/>
      <c r="E205" s="140">
        <f>SUM(E198:E204)</f>
        <v>0</v>
      </c>
      <c r="F205" s="140">
        <f t="shared" ref="F205:P205" si="35">SUM(F198:F204)</f>
        <v>0</v>
      </c>
      <c r="G205" s="140">
        <f t="shared" si="35"/>
        <v>0</v>
      </c>
      <c r="H205" s="140">
        <f t="shared" si="35"/>
        <v>0</v>
      </c>
      <c r="I205" s="140">
        <f t="shared" si="35"/>
        <v>0</v>
      </c>
      <c r="J205" s="140">
        <f t="shared" si="35"/>
        <v>0</v>
      </c>
      <c r="K205" s="140">
        <f t="shared" si="35"/>
        <v>0</v>
      </c>
      <c r="L205" s="140">
        <f t="shared" si="35"/>
        <v>0</v>
      </c>
      <c r="M205" s="140">
        <f t="shared" si="35"/>
        <v>0</v>
      </c>
      <c r="N205" s="140">
        <f t="shared" si="35"/>
        <v>0</v>
      </c>
      <c r="O205" s="140">
        <f t="shared" si="35"/>
        <v>0</v>
      </c>
      <c r="P205" s="140">
        <f t="shared" si="35"/>
        <v>0</v>
      </c>
      <c r="Q205" s="123">
        <f>SUM(E205:P205)</f>
        <v>0</v>
      </c>
    </row>
    <row r="206" spans="2:17" x14ac:dyDescent="0.25">
      <c r="C206" s="449" t="s">
        <v>349</v>
      </c>
      <c r="D206" s="450"/>
      <c r="E206" s="140">
        <f>E205+E196</f>
        <v>0</v>
      </c>
      <c r="F206" s="140">
        <f t="shared" ref="F206:P206" si="36">F205+F196</f>
        <v>0</v>
      </c>
      <c r="G206" s="140">
        <f t="shared" si="36"/>
        <v>0</v>
      </c>
      <c r="H206" s="140">
        <f t="shared" si="36"/>
        <v>0</v>
      </c>
      <c r="I206" s="140">
        <f t="shared" si="36"/>
        <v>0</v>
      </c>
      <c r="J206" s="140">
        <f t="shared" si="36"/>
        <v>0</v>
      </c>
      <c r="K206" s="140">
        <f t="shared" si="36"/>
        <v>0</v>
      </c>
      <c r="L206" s="140">
        <f t="shared" si="36"/>
        <v>0</v>
      </c>
      <c r="M206" s="140">
        <f t="shared" si="36"/>
        <v>0</v>
      </c>
      <c r="N206" s="140">
        <f t="shared" si="36"/>
        <v>0</v>
      </c>
      <c r="O206" s="140">
        <f t="shared" si="36"/>
        <v>0</v>
      </c>
      <c r="P206" s="140">
        <f t="shared" si="36"/>
        <v>0</v>
      </c>
      <c r="Q206" s="123">
        <f>Q196+Q205</f>
        <v>0</v>
      </c>
    </row>
    <row r="207" spans="2:17" x14ac:dyDescent="0.25">
      <c r="C207" s="446" t="s">
        <v>352</v>
      </c>
      <c r="D207" s="447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</row>
    <row r="208" spans="2:17" x14ac:dyDescent="0.25">
      <c r="C208" s="428" t="s">
        <v>350</v>
      </c>
      <c r="D208" s="429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</row>
    <row r="209" spans="3:17" x14ac:dyDescent="0.25">
      <c r="C209" s="158" t="s">
        <v>704</v>
      </c>
      <c r="D209" s="100" t="s">
        <v>664</v>
      </c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</row>
    <row r="210" spans="3:17" x14ac:dyDescent="0.25">
      <c r="C210" s="158" t="s">
        <v>704</v>
      </c>
      <c r="D210" s="100" t="s">
        <v>665</v>
      </c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</row>
    <row r="211" spans="3:17" x14ac:dyDescent="0.25">
      <c r="C211" s="158" t="s">
        <v>704</v>
      </c>
      <c r="D211" s="100" t="s">
        <v>666</v>
      </c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</row>
    <row r="212" spans="3:17" x14ac:dyDescent="0.25">
      <c r="C212" s="158" t="s">
        <v>704</v>
      </c>
      <c r="D212" s="100" t="s">
        <v>667</v>
      </c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</row>
    <row r="213" spans="3:17" x14ac:dyDescent="0.25">
      <c r="C213" s="158" t="s">
        <v>704</v>
      </c>
      <c r="D213" s="100" t="s">
        <v>668</v>
      </c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</row>
    <row r="214" spans="3:17" x14ac:dyDescent="0.25">
      <c r="C214" s="158" t="s">
        <v>704</v>
      </c>
      <c r="D214" s="100" t="s">
        <v>669</v>
      </c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</row>
    <row r="215" spans="3:17" x14ac:dyDescent="0.25">
      <c r="C215" s="158" t="s">
        <v>705</v>
      </c>
      <c r="D215" s="100" t="s">
        <v>670</v>
      </c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</row>
    <row r="216" spans="3:17" x14ac:dyDescent="0.25">
      <c r="C216" s="158" t="s">
        <v>705</v>
      </c>
      <c r="D216" s="100" t="s">
        <v>671</v>
      </c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</row>
    <row r="217" spans="3:17" x14ac:dyDescent="0.25">
      <c r="C217" s="158"/>
      <c r="D217" s="100" t="s">
        <v>672</v>
      </c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</row>
    <row r="218" spans="3:17" x14ac:dyDescent="0.25">
      <c r="C218" s="158"/>
      <c r="D218" s="100" t="s">
        <v>673</v>
      </c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</row>
    <row r="219" spans="3:17" x14ac:dyDescent="0.25">
      <c r="C219" s="158"/>
      <c r="D219" s="100" t="s">
        <v>674</v>
      </c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</row>
    <row r="220" spans="3:17" x14ac:dyDescent="0.25">
      <c r="C220" s="158"/>
      <c r="D220" s="100" t="s">
        <v>675</v>
      </c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</row>
    <row r="221" spans="3:17" x14ac:dyDescent="0.25">
      <c r="C221" s="158"/>
      <c r="D221" s="100" t="s">
        <v>676</v>
      </c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</row>
    <row r="222" spans="3:17" x14ac:dyDescent="0.25">
      <c r="C222" s="158" t="s">
        <v>705</v>
      </c>
      <c r="D222" s="100" t="s">
        <v>677</v>
      </c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</row>
    <row r="223" spans="3:17" x14ac:dyDescent="0.25">
      <c r="C223" s="449" t="s">
        <v>225</v>
      </c>
      <c r="D223" s="450"/>
      <c r="E223" s="140">
        <f>SUM(E209:E222)</f>
        <v>0</v>
      </c>
      <c r="F223" s="140">
        <f t="shared" ref="F223:P223" si="37">SUM(F209:F222)</f>
        <v>0</v>
      </c>
      <c r="G223" s="140">
        <f t="shared" si="37"/>
        <v>0</v>
      </c>
      <c r="H223" s="140">
        <f t="shared" si="37"/>
        <v>0</v>
      </c>
      <c r="I223" s="140">
        <f t="shared" si="37"/>
        <v>0</v>
      </c>
      <c r="J223" s="140">
        <f t="shared" si="37"/>
        <v>0</v>
      </c>
      <c r="K223" s="140">
        <f t="shared" si="37"/>
        <v>0</v>
      </c>
      <c r="L223" s="140">
        <f t="shared" si="37"/>
        <v>0</v>
      </c>
      <c r="M223" s="140">
        <f t="shared" si="37"/>
        <v>0</v>
      </c>
      <c r="N223" s="140">
        <f t="shared" si="37"/>
        <v>0</v>
      </c>
      <c r="O223" s="140">
        <f t="shared" si="37"/>
        <v>0</v>
      </c>
      <c r="P223" s="140">
        <f t="shared" si="37"/>
        <v>0</v>
      </c>
      <c r="Q223" s="123">
        <f>SUM(E223:P223)</f>
        <v>0</v>
      </c>
    </row>
    <row r="224" spans="3:17" x14ac:dyDescent="0.25">
      <c r="C224" s="428" t="s">
        <v>354</v>
      </c>
      <c r="D224" s="429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</row>
    <row r="225" spans="3:17" x14ac:dyDescent="0.25">
      <c r="C225" s="158" t="s">
        <v>706</v>
      </c>
      <c r="D225" s="100" t="s">
        <v>678</v>
      </c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</row>
    <row r="226" spans="3:17" x14ac:dyDescent="0.25">
      <c r="C226" s="158" t="s">
        <v>706</v>
      </c>
      <c r="D226" s="100" t="s">
        <v>679</v>
      </c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</row>
    <row r="227" spans="3:17" x14ac:dyDescent="0.25">
      <c r="C227" s="158" t="s">
        <v>706</v>
      </c>
      <c r="D227" s="100" t="s">
        <v>680</v>
      </c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</row>
    <row r="228" spans="3:17" x14ac:dyDescent="0.25">
      <c r="C228" s="158" t="s">
        <v>706</v>
      </c>
      <c r="D228" s="20" t="s">
        <v>681</v>
      </c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</row>
    <row r="229" spans="3:17" x14ac:dyDescent="0.25">
      <c r="C229" s="158" t="s">
        <v>706</v>
      </c>
      <c r="D229" s="20" t="s">
        <v>682</v>
      </c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</row>
    <row r="230" spans="3:17" x14ac:dyDescent="0.25">
      <c r="C230" s="449" t="s">
        <v>225</v>
      </c>
      <c r="D230" s="450"/>
      <c r="E230" s="140">
        <f>SUM(E225:E229)</f>
        <v>0</v>
      </c>
      <c r="F230" s="140">
        <f t="shared" ref="F230:P230" si="38">SUM(F225:F229)</f>
        <v>0</v>
      </c>
      <c r="G230" s="140">
        <f t="shared" si="38"/>
        <v>0</v>
      </c>
      <c r="H230" s="140">
        <f t="shared" si="38"/>
        <v>0</v>
      </c>
      <c r="I230" s="140">
        <f t="shared" si="38"/>
        <v>0</v>
      </c>
      <c r="J230" s="140">
        <f t="shared" si="38"/>
        <v>0</v>
      </c>
      <c r="K230" s="140">
        <f t="shared" si="38"/>
        <v>0</v>
      </c>
      <c r="L230" s="140">
        <f t="shared" si="38"/>
        <v>0</v>
      </c>
      <c r="M230" s="140">
        <f t="shared" si="38"/>
        <v>0</v>
      </c>
      <c r="N230" s="140">
        <f t="shared" si="38"/>
        <v>0</v>
      </c>
      <c r="O230" s="140">
        <f t="shared" si="38"/>
        <v>0</v>
      </c>
      <c r="P230" s="140">
        <f t="shared" si="38"/>
        <v>0</v>
      </c>
      <c r="Q230" s="123">
        <f>SUM(E230:P230)</f>
        <v>0</v>
      </c>
    </row>
    <row r="231" spans="3:17" x14ac:dyDescent="0.25">
      <c r="C231" s="449" t="s">
        <v>353</v>
      </c>
      <c r="D231" s="450"/>
      <c r="E231" s="140">
        <f>E230+E223</f>
        <v>0</v>
      </c>
      <c r="F231" s="140">
        <f t="shared" ref="F231:P231" si="39">F230+F223</f>
        <v>0</v>
      </c>
      <c r="G231" s="140">
        <f t="shared" si="39"/>
        <v>0</v>
      </c>
      <c r="H231" s="140">
        <f t="shared" si="39"/>
        <v>0</v>
      </c>
      <c r="I231" s="140">
        <f t="shared" si="39"/>
        <v>0</v>
      </c>
      <c r="J231" s="140">
        <f t="shared" si="39"/>
        <v>0</v>
      </c>
      <c r="K231" s="140">
        <f t="shared" si="39"/>
        <v>0</v>
      </c>
      <c r="L231" s="140">
        <f t="shared" si="39"/>
        <v>0</v>
      </c>
      <c r="M231" s="140">
        <f t="shared" si="39"/>
        <v>0</v>
      </c>
      <c r="N231" s="140">
        <f t="shared" si="39"/>
        <v>0</v>
      </c>
      <c r="O231" s="140">
        <f t="shared" si="39"/>
        <v>0</v>
      </c>
      <c r="P231" s="140">
        <f t="shared" si="39"/>
        <v>0</v>
      </c>
      <c r="Q231" s="123">
        <f>Q223+Q230</f>
        <v>0</v>
      </c>
    </row>
    <row r="232" spans="3:17" x14ac:dyDescent="0.25">
      <c r="C232" s="446" t="s">
        <v>358</v>
      </c>
      <c r="D232" s="447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</row>
    <row r="233" spans="3:17" x14ac:dyDescent="0.25">
      <c r="C233" s="18"/>
      <c r="D233" s="18" t="s">
        <v>683</v>
      </c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</row>
    <row r="234" spans="3:17" x14ac:dyDescent="0.25">
      <c r="C234" s="18"/>
      <c r="D234" s="18" t="s">
        <v>684</v>
      </c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</row>
    <row r="235" spans="3:17" x14ac:dyDescent="0.25">
      <c r="C235" s="449" t="s">
        <v>355</v>
      </c>
      <c r="D235" s="450"/>
      <c r="E235" s="140">
        <f>SUM(E233:E234)</f>
        <v>0</v>
      </c>
      <c r="F235" s="140">
        <f t="shared" ref="F235:P235" si="40">SUM(F233:F234)</f>
        <v>0</v>
      </c>
      <c r="G235" s="140">
        <f t="shared" si="40"/>
        <v>0</v>
      </c>
      <c r="H235" s="140">
        <f t="shared" si="40"/>
        <v>0</v>
      </c>
      <c r="I235" s="140">
        <f t="shared" si="40"/>
        <v>0</v>
      </c>
      <c r="J235" s="140">
        <f t="shared" si="40"/>
        <v>0</v>
      </c>
      <c r="K235" s="140">
        <f t="shared" si="40"/>
        <v>0</v>
      </c>
      <c r="L235" s="140">
        <f t="shared" si="40"/>
        <v>0</v>
      </c>
      <c r="M235" s="140">
        <f t="shared" si="40"/>
        <v>0</v>
      </c>
      <c r="N235" s="140">
        <f t="shared" si="40"/>
        <v>0</v>
      </c>
      <c r="O235" s="140">
        <f t="shared" si="40"/>
        <v>0</v>
      </c>
      <c r="P235" s="140">
        <f t="shared" si="40"/>
        <v>0</v>
      </c>
      <c r="Q235" s="123">
        <f>SUM(E235:P235)</f>
        <v>0</v>
      </c>
    </row>
    <row r="236" spans="3:17" x14ac:dyDescent="0.25">
      <c r="C236" s="446" t="s">
        <v>357</v>
      </c>
      <c r="D236" s="447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</row>
    <row r="237" spans="3:17" x14ac:dyDescent="0.25">
      <c r="C237" s="95"/>
      <c r="D237" s="100" t="s">
        <v>685</v>
      </c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</row>
    <row r="238" spans="3:17" x14ac:dyDescent="0.25">
      <c r="C238" s="95"/>
      <c r="D238" s="100" t="s">
        <v>686</v>
      </c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</row>
    <row r="239" spans="3:17" x14ac:dyDescent="0.25">
      <c r="C239" s="18"/>
      <c r="D239" s="100" t="s">
        <v>687</v>
      </c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</row>
    <row r="240" spans="3:17" x14ac:dyDescent="0.25">
      <c r="C240" s="18"/>
      <c r="D240" s="18" t="s">
        <v>688</v>
      </c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</row>
    <row r="241" spans="3:17" x14ac:dyDescent="0.25">
      <c r="C241" s="449" t="s">
        <v>356</v>
      </c>
      <c r="D241" s="450"/>
      <c r="E241" s="140">
        <f>SUM(E237:E240)</f>
        <v>0</v>
      </c>
      <c r="F241" s="140">
        <f t="shared" ref="F241:P241" si="41">SUM(F237:F240)</f>
        <v>0</v>
      </c>
      <c r="G241" s="140">
        <f t="shared" si="41"/>
        <v>0</v>
      </c>
      <c r="H241" s="140">
        <f t="shared" si="41"/>
        <v>0</v>
      </c>
      <c r="I241" s="140">
        <f t="shared" si="41"/>
        <v>0</v>
      </c>
      <c r="J241" s="140">
        <f t="shared" si="41"/>
        <v>0</v>
      </c>
      <c r="K241" s="140">
        <f t="shared" si="41"/>
        <v>0</v>
      </c>
      <c r="L241" s="140">
        <f t="shared" si="41"/>
        <v>0</v>
      </c>
      <c r="M241" s="140">
        <f t="shared" si="41"/>
        <v>0</v>
      </c>
      <c r="N241" s="140">
        <f t="shared" si="41"/>
        <v>0</v>
      </c>
      <c r="O241" s="140">
        <f t="shared" si="41"/>
        <v>0</v>
      </c>
      <c r="P241" s="140">
        <f t="shared" si="41"/>
        <v>0</v>
      </c>
      <c r="Q241" s="123">
        <f>SUM(E241:P241)</f>
        <v>0</v>
      </c>
    </row>
    <row r="242" spans="3:17" x14ac:dyDescent="0.25">
      <c r="C242" s="446" t="s">
        <v>361</v>
      </c>
      <c r="D242" s="447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</row>
    <row r="243" spans="3:17" x14ac:dyDescent="0.25">
      <c r="C243" s="95"/>
      <c r="D243" s="100" t="s">
        <v>690</v>
      </c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</row>
    <row r="244" spans="3:17" x14ac:dyDescent="0.25">
      <c r="C244" s="95"/>
      <c r="D244" s="100" t="s">
        <v>691</v>
      </c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</row>
    <row r="245" spans="3:17" x14ac:dyDescent="0.25">
      <c r="C245" s="95"/>
      <c r="D245" s="100" t="s">
        <v>692</v>
      </c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</row>
    <row r="246" spans="3:17" x14ac:dyDescent="0.25">
      <c r="C246" s="95"/>
      <c r="D246" s="100" t="s">
        <v>693</v>
      </c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</row>
    <row r="247" spans="3:17" x14ac:dyDescent="0.25">
      <c r="C247" s="95"/>
      <c r="D247" s="100" t="s">
        <v>694</v>
      </c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</row>
    <row r="248" spans="3:17" x14ac:dyDescent="0.25">
      <c r="C248" s="95"/>
      <c r="D248" s="100" t="s">
        <v>663</v>
      </c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</row>
    <row r="249" spans="3:17" x14ac:dyDescent="0.25">
      <c r="C249" s="158" t="s">
        <v>707</v>
      </c>
      <c r="D249" s="100" t="s">
        <v>695</v>
      </c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</row>
    <row r="250" spans="3:17" x14ac:dyDescent="0.25">
      <c r="C250" s="158" t="s">
        <v>707</v>
      </c>
      <c r="D250" s="100" t="s">
        <v>696</v>
      </c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</row>
    <row r="251" spans="3:17" x14ac:dyDescent="0.25">
      <c r="C251" s="158" t="s">
        <v>707</v>
      </c>
      <c r="D251" s="100" t="s">
        <v>697</v>
      </c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</row>
    <row r="252" spans="3:17" x14ac:dyDescent="0.25">
      <c r="C252" s="158" t="s">
        <v>707</v>
      </c>
      <c r="D252" s="100" t="s">
        <v>698</v>
      </c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</row>
    <row r="253" spans="3:17" x14ac:dyDescent="0.25">
      <c r="C253" s="158" t="s">
        <v>707</v>
      </c>
      <c r="D253" s="100" t="s">
        <v>699</v>
      </c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</row>
    <row r="254" spans="3:17" x14ac:dyDescent="0.25">
      <c r="C254" s="158" t="s">
        <v>707</v>
      </c>
      <c r="D254" s="100" t="s">
        <v>700</v>
      </c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</row>
    <row r="255" spans="3:17" x14ac:dyDescent="0.25">
      <c r="C255" s="158" t="s">
        <v>707</v>
      </c>
      <c r="D255" s="18" t="s">
        <v>701</v>
      </c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</row>
    <row r="256" spans="3:17" x14ac:dyDescent="0.25">
      <c r="C256" s="158" t="s">
        <v>707</v>
      </c>
      <c r="D256" s="18" t="s">
        <v>702</v>
      </c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</row>
    <row r="257" spans="3:17" x14ac:dyDescent="0.25">
      <c r="C257" s="449" t="s">
        <v>359</v>
      </c>
      <c r="D257" s="450"/>
      <c r="E257" s="140">
        <f>SUM(E243:E256)</f>
        <v>0</v>
      </c>
      <c r="F257" s="140">
        <f t="shared" ref="F257:P257" si="42">SUM(F243:F256)</f>
        <v>0</v>
      </c>
      <c r="G257" s="140">
        <f t="shared" si="42"/>
        <v>0</v>
      </c>
      <c r="H257" s="140">
        <f t="shared" si="42"/>
        <v>0</v>
      </c>
      <c r="I257" s="140">
        <f t="shared" si="42"/>
        <v>0</v>
      </c>
      <c r="J257" s="140">
        <f t="shared" si="42"/>
        <v>0</v>
      </c>
      <c r="K257" s="140">
        <f t="shared" si="42"/>
        <v>0</v>
      </c>
      <c r="L257" s="140">
        <f t="shared" si="42"/>
        <v>0</v>
      </c>
      <c r="M257" s="140">
        <f t="shared" si="42"/>
        <v>0</v>
      </c>
      <c r="N257" s="140">
        <f t="shared" si="42"/>
        <v>0</v>
      </c>
      <c r="O257" s="140">
        <f t="shared" si="42"/>
        <v>0</v>
      </c>
      <c r="P257" s="140">
        <f t="shared" si="42"/>
        <v>0</v>
      </c>
      <c r="Q257" s="123">
        <f>SUM(E257:P257)</f>
        <v>0</v>
      </c>
    </row>
    <row r="258" spans="3:17" x14ac:dyDescent="0.25">
      <c r="C258" s="446" t="s">
        <v>360</v>
      </c>
      <c r="D258" s="447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</row>
    <row r="259" spans="3:17" x14ac:dyDescent="0.25">
      <c r="C259" s="18"/>
      <c r="D259" s="159" t="s">
        <v>689</v>
      </c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</row>
    <row r="260" spans="3:17" x14ac:dyDescent="0.25"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</row>
    <row r="261" spans="3:17" x14ac:dyDescent="0.25">
      <c r="C261" s="449" t="s">
        <v>362</v>
      </c>
      <c r="D261" s="450"/>
      <c r="E261" s="140">
        <f>SUM(E259:E260)</f>
        <v>0</v>
      </c>
      <c r="F261" s="140">
        <f t="shared" ref="F261:P261" si="43">SUM(F259:F260)</f>
        <v>0</v>
      </c>
      <c r="G261" s="140">
        <f t="shared" si="43"/>
        <v>0</v>
      </c>
      <c r="H261" s="140">
        <f t="shared" si="43"/>
        <v>0</v>
      </c>
      <c r="I261" s="140">
        <f t="shared" si="43"/>
        <v>0</v>
      </c>
      <c r="J261" s="140">
        <f t="shared" si="43"/>
        <v>0</v>
      </c>
      <c r="K261" s="140">
        <f t="shared" si="43"/>
        <v>0</v>
      </c>
      <c r="L261" s="140">
        <f t="shared" si="43"/>
        <v>0</v>
      </c>
      <c r="M261" s="140">
        <f t="shared" si="43"/>
        <v>0</v>
      </c>
      <c r="N261" s="140">
        <f t="shared" si="43"/>
        <v>0</v>
      </c>
      <c r="O261" s="140">
        <f t="shared" si="43"/>
        <v>0</v>
      </c>
      <c r="P261" s="140">
        <f t="shared" si="43"/>
        <v>0</v>
      </c>
      <c r="Q261" s="123">
        <f>SUM(E261:P261)</f>
        <v>0</v>
      </c>
    </row>
    <row r="262" spans="3:17" x14ac:dyDescent="0.25">
      <c r="C262" s="446" t="s">
        <v>363</v>
      </c>
      <c r="D262" s="447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</row>
    <row r="263" spans="3:17" x14ac:dyDescent="0.25">
      <c r="C263" s="18" t="s">
        <v>365</v>
      </c>
      <c r="D263" s="18" t="s">
        <v>366</v>
      </c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</row>
    <row r="264" spans="3:17" x14ac:dyDescent="0.25">
      <c r="C264" s="18" t="s">
        <v>365</v>
      </c>
      <c r="D264" s="18" t="s">
        <v>367</v>
      </c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</row>
    <row r="265" spans="3:17" x14ac:dyDescent="0.25">
      <c r="C265" s="449" t="s">
        <v>364</v>
      </c>
      <c r="D265" s="450"/>
      <c r="E265" s="140">
        <f>E263-E264</f>
        <v>0</v>
      </c>
      <c r="F265" s="140">
        <f t="shared" ref="F265:P265" si="44">F263-F264</f>
        <v>0</v>
      </c>
      <c r="G265" s="140">
        <f t="shared" si="44"/>
        <v>0</v>
      </c>
      <c r="H265" s="140">
        <f t="shared" si="44"/>
        <v>0</v>
      </c>
      <c r="I265" s="140">
        <f t="shared" si="44"/>
        <v>0</v>
      </c>
      <c r="J265" s="140">
        <f t="shared" si="44"/>
        <v>0</v>
      </c>
      <c r="K265" s="140">
        <f t="shared" si="44"/>
        <v>0</v>
      </c>
      <c r="L265" s="140">
        <f t="shared" si="44"/>
        <v>0</v>
      </c>
      <c r="M265" s="140">
        <f t="shared" si="44"/>
        <v>0</v>
      </c>
      <c r="N265" s="140">
        <f t="shared" si="44"/>
        <v>0</v>
      </c>
      <c r="O265" s="140">
        <f t="shared" si="44"/>
        <v>0</v>
      </c>
      <c r="P265" s="140">
        <f t="shared" si="44"/>
        <v>0</v>
      </c>
      <c r="Q265" s="123">
        <f>Q263-Q264</f>
        <v>0</v>
      </c>
    </row>
    <row r="266" spans="3:17" x14ac:dyDescent="0.25">
      <c r="C266" s="449" t="s">
        <v>261</v>
      </c>
      <c r="D266" s="450"/>
      <c r="E266" s="140">
        <f>E265+E261+E257+E241+E235+E231+E206</f>
        <v>0</v>
      </c>
      <c r="F266" s="140">
        <f t="shared" ref="F266:P266" si="45">F265+F261+F257+F241+F235+F231+F206</f>
        <v>0</v>
      </c>
      <c r="G266" s="140">
        <f t="shared" si="45"/>
        <v>0</v>
      </c>
      <c r="H266" s="140">
        <f t="shared" si="45"/>
        <v>0</v>
      </c>
      <c r="I266" s="140">
        <f t="shared" si="45"/>
        <v>0</v>
      </c>
      <c r="J266" s="140">
        <f t="shared" si="45"/>
        <v>0</v>
      </c>
      <c r="K266" s="140">
        <f t="shared" si="45"/>
        <v>0</v>
      </c>
      <c r="L266" s="140">
        <f t="shared" si="45"/>
        <v>0</v>
      </c>
      <c r="M266" s="140">
        <f t="shared" si="45"/>
        <v>0</v>
      </c>
      <c r="N266" s="140">
        <f t="shared" si="45"/>
        <v>0</v>
      </c>
      <c r="O266" s="140">
        <f t="shared" si="45"/>
        <v>0</v>
      </c>
      <c r="P266" s="140">
        <f t="shared" si="45"/>
        <v>0</v>
      </c>
      <c r="Q266" s="123">
        <f>Q206+Q231+Q235+Q241+Q257+Q261+Q265</f>
        <v>0</v>
      </c>
    </row>
    <row r="267" spans="3:17" x14ac:dyDescent="0.25">
      <c r="D267" s="26"/>
      <c r="E267" s="26"/>
    </row>
    <row r="268" spans="3:17" x14ac:dyDescent="0.25">
      <c r="E268" s="26"/>
    </row>
    <row r="269" spans="3:17" x14ac:dyDescent="0.25">
      <c r="E269" s="26"/>
    </row>
  </sheetData>
  <mergeCells count="78">
    <mergeCell ref="C266:D266"/>
    <mergeCell ref="C231:D231"/>
    <mergeCell ref="C232:D232"/>
    <mergeCell ref="C235:D235"/>
    <mergeCell ref="C236:D236"/>
    <mergeCell ref="C241:D241"/>
    <mergeCell ref="C242:D242"/>
    <mergeCell ref="C257:D257"/>
    <mergeCell ref="C258:D258"/>
    <mergeCell ref="C261:D261"/>
    <mergeCell ref="C262:D262"/>
    <mergeCell ref="C265:D265"/>
    <mergeCell ref="C230:D230"/>
    <mergeCell ref="E182:Q182"/>
    <mergeCell ref="C185:D185"/>
    <mergeCell ref="C186:D186"/>
    <mergeCell ref="C196:D196"/>
    <mergeCell ref="C197:D197"/>
    <mergeCell ref="C205:D205"/>
    <mergeCell ref="C206:D206"/>
    <mergeCell ref="C207:D207"/>
    <mergeCell ref="C208:D208"/>
    <mergeCell ref="C223:D223"/>
    <mergeCell ref="C224:D224"/>
    <mergeCell ref="C173:D173"/>
    <mergeCell ref="C174:D174"/>
    <mergeCell ref="C177:D177"/>
    <mergeCell ref="C178:D178"/>
    <mergeCell ref="C182:C184"/>
    <mergeCell ref="D182:D184"/>
    <mergeCell ref="C170:D170"/>
    <mergeCell ref="C120:D120"/>
    <mergeCell ref="C135:D135"/>
    <mergeCell ref="C136:D136"/>
    <mergeCell ref="C142:D142"/>
    <mergeCell ref="C143:D143"/>
    <mergeCell ref="C144:D144"/>
    <mergeCell ref="C147:D147"/>
    <mergeCell ref="C148:D148"/>
    <mergeCell ref="C153:D153"/>
    <mergeCell ref="C154:D154"/>
    <mergeCell ref="C169:D169"/>
    <mergeCell ref="C119:D119"/>
    <mergeCell ref="C89:D89"/>
    <mergeCell ref="C90:D90"/>
    <mergeCell ref="C94:C96"/>
    <mergeCell ref="D94:D96"/>
    <mergeCell ref="C98:D98"/>
    <mergeCell ref="C108:D108"/>
    <mergeCell ref="C109:D109"/>
    <mergeCell ref="C117:D117"/>
    <mergeCell ref="C118:D118"/>
    <mergeCell ref="E94:Q94"/>
    <mergeCell ref="C97:D97"/>
    <mergeCell ref="C65:D65"/>
    <mergeCell ref="C66:D66"/>
    <mergeCell ref="C81:D81"/>
    <mergeCell ref="C82:D82"/>
    <mergeCell ref="C85:D85"/>
    <mergeCell ref="C86:D86"/>
    <mergeCell ref="C60:D60"/>
    <mergeCell ref="C21:D21"/>
    <mergeCell ref="C29:D29"/>
    <mergeCell ref="C30:D30"/>
    <mergeCell ref="C31:D31"/>
    <mergeCell ref="C32:D32"/>
    <mergeCell ref="C47:D47"/>
    <mergeCell ref="C48:D48"/>
    <mergeCell ref="C54:D54"/>
    <mergeCell ref="C55:D55"/>
    <mergeCell ref="C56:D56"/>
    <mergeCell ref="C59:D59"/>
    <mergeCell ref="C20:D20"/>
    <mergeCell ref="C6:C8"/>
    <mergeCell ref="D6:D8"/>
    <mergeCell ref="E6:Q6"/>
    <mergeCell ref="C9:D9"/>
    <mergeCell ref="C10:D10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269"/>
  <sheetViews>
    <sheetView showGridLines="0" zoomScale="70" zoomScaleNormal="70" workbookViewId="0">
      <selection activeCell="E11" sqref="E11"/>
    </sheetView>
  </sheetViews>
  <sheetFormatPr defaultColWidth="9.109375" defaultRowHeight="13.8" x14ac:dyDescent="0.25"/>
  <cols>
    <col min="1" max="1" width="3.109375" style="4" customWidth="1"/>
    <col min="2" max="2" width="8.33203125" style="4" customWidth="1"/>
    <col min="3" max="3" width="22.33203125" style="4" customWidth="1"/>
    <col min="4" max="4" width="24.88671875" style="4" customWidth="1"/>
    <col min="5" max="5" width="13.6640625" style="4" bestFit="1" customWidth="1"/>
    <col min="6" max="6" width="12.5546875" style="4" bestFit="1" customWidth="1"/>
    <col min="7" max="7" width="13.44140625" style="4" bestFit="1" customWidth="1"/>
    <col min="8" max="8" width="13.6640625" style="4" bestFit="1" customWidth="1"/>
    <col min="9" max="9" width="12.5546875" style="4" bestFit="1" customWidth="1"/>
    <col min="10" max="10" width="14.6640625" style="4" customWidth="1"/>
    <col min="11" max="11" width="12.5546875" style="4" customWidth="1"/>
    <col min="12" max="12" width="11.88671875" style="4" bestFit="1" customWidth="1"/>
    <col min="13" max="13" width="13.88671875" style="4" bestFit="1" customWidth="1"/>
    <col min="14" max="16" width="11.88671875" style="4" bestFit="1" customWidth="1"/>
    <col min="17" max="17" width="11.44140625" style="4" bestFit="1" customWidth="1"/>
    <col min="18" max="18" width="12.44140625" style="4" customWidth="1"/>
    <col min="19" max="19" width="12.6640625" style="4" customWidth="1"/>
    <col min="20" max="16384" width="9.109375" style="4"/>
  </cols>
  <sheetData>
    <row r="2" spans="2:17" x14ac:dyDescent="0.25">
      <c r="J2" s="25" t="s">
        <v>240</v>
      </c>
    </row>
    <row r="3" spans="2:17" x14ac:dyDescent="0.25">
      <c r="J3" s="27" t="s">
        <v>418</v>
      </c>
    </row>
    <row r="4" spans="2:17" x14ac:dyDescent="0.25">
      <c r="C4" s="24" t="s">
        <v>386</v>
      </c>
      <c r="J4" s="27"/>
    </row>
    <row r="5" spans="2:17" x14ac:dyDescent="0.25">
      <c r="C5" s="15"/>
      <c r="Q5" s="27" t="s">
        <v>4</v>
      </c>
    </row>
    <row r="6" spans="2:17" ht="15" customHeight="1" x14ac:dyDescent="0.25">
      <c r="C6" s="431" t="s">
        <v>343</v>
      </c>
      <c r="D6" s="431" t="s">
        <v>344</v>
      </c>
      <c r="E6" s="421" t="s">
        <v>324</v>
      </c>
      <c r="F6" s="421"/>
      <c r="G6" s="421"/>
      <c r="H6" s="421"/>
      <c r="I6" s="421"/>
      <c r="J6" s="421"/>
      <c r="K6" s="421"/>
      <c r="L6" s="421"/>
      <c r="M6" s="421"/>
      <c r="N6" s="421"/>
      <c r="O6" s="421"/>
      <c r="P6" s="421"/>
      <c r="Q6" s="421"/>
    </row>
    <row r="7" spans="2:17" x14ac:dyDescent="0.25">
      <c r="C7" s="433"/>
      <c r="D7" s="433"/>
      <c r="E7" s="14" t="s">
        <v>110</v>
      </c>
      <c r="F7" s="14" t="s">
        <v>111</v>
      </c>
      <c r="G7" s="14" t="s">
        <v>112</v>
      </c>
      <c r="H7" s="14" t="s">
        <v>113</v>
      </c>
      <c r="I7" s="14" t="s">
        <v>114</v>
      </c>
      <c r="J7" s="14" t="s">
        <v>115</v>
      </c>
      <c r="K7" s="14" t="s">
        <v>116</v>
      </c>
      <c r="L7" s="14" t="s">
        <v>117</v>
      </c>
      <c r="M7" s="14" t="s">
        <v>118</v>
      </c>
      <c r="N7" s="14" t="s">
        <v>119</v>
      </c>
      <c r="O7" s="14" t="s">
        <v>120</v>
      </c>
      <c r="P7" s="14" t="s">
        <v>121</v>
      </c>
      <c r="Q7" s="14" t="s">
        <v>108</v>
      </c>
    </row>
    <row r="8" spans="2:17" ht="14.25" customHeight="1" x14ac:dyDescent="0.25">
      <c r="C8" s="435"/>
      <c r="D8" s="435"/>
      <c r="E8" s="82"/>
      <c r="F8" s="82"/>
      <c r="G8" s="82"/>
      <c r="H8" s="82"/>
      <c r="I8" s="82"/>
      <c r="J8" s="82"/>
      <c r="K8" s="82"/>
      <c r="L8" s="82"/>
      <c r="M8" s="82"/>
      <c r="N8" s="82"/>
      <c r="O8" s="82"/>
      <c r="P8" s="82"/>
      <c r="Q8" s="82"/>
    </row>
    <row r="9" spans="2:17" x14ac:dyDescent="0.25">
      <c r="B9" s="74"/>
      <c r="C9" s="446" t="s">
        <v>348</v>
      </c>
      <c r="D9" s="447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2:17" x14ac:dyDescent="0.25">
      <c r="C10" s="428" t="s">
        <v>350</v>
      </c>
      <c r="D10" s="429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2:17" x14ac:dyDescent="0.25">
      <c r="C11" s="158" t="s">
        <v>703</v>
      </c>
      <c r="D11" s="100" t="s">
        <v>648</v>
      </c>
      <c r="E11" s="82">
        <f>E99+E187</f>
        <v>0</v>
      </c>
      <c r="F11" s="82">
        <f t="shared" ref="F11:Q11" si="0">F99+F187</f>
        <v>0</v>
      </c>
      <c r="G11" s="82">
        <f t="shared" si="0"/>
        <v>0</v>
      </c>
      <c r="H11" s="82">
        <f t="shared" si="0"/>
        <v>0</v>
      </c>
      <c r="I11" s="82">
        <f t="shared" si="0"/>
        <v>0</v>
      </c>
      <c r="J11" s="82">
        <f t="shared" si="0"/>
        <v>0</v>
      </c>
      <c r="K11" s="82">
        <f t="shared" si="0"/>
        <v>0</v>
      </c>
      <c r="L11" s="82">
        <f t="shared" si="0"/>
        <v>0</v>
      </c>
      <c r="M11" s="82">
        <f t="shared" si="0"/>
        <v>0</v>
      </c>
      <c r="N11" s="82">
        <f t="shared" si="0"/>
        <v>0</v>
      </c>
      <c r="O11" s="82">
        <f t="shared" si="0"/>
        <v>0</v>
      </c>
      <c r="P11" s="82">
        <f t="shared" si="0"/>
        <v>0</v>
      </c>
      <c r="Q11" s="82">
        <f t="shared" si="0"/>
        <v>0</v>
      </c>
    </row>
    <row r="12" spans="2:17" x14ac:dyDescent="0.25">
      <c r="C12" s="158" t="s">
        <v>703</v>
      </c>
      <c r="D12" s="100" t="s">
        <v>649</v>
      </c>
      <c r="E12" s="82">
        <f t="shared" ref="E12:Q19" si="1">E100+E188</f>
        <v>0</v>
      </c>
      <c r="F12" s="82">
        <f t="shared" si="1"/>
        <v>0</v>
      </c>
      <c r="G12" s="82">
        <f t="shared" si="1"/>
        <v>0</v>
      </c>
      <c r="H12" s="82">
        <f t="shared" si="1"/>
        <v>0</v>
      </c>
      <c r="I12" s="82">
        <f t="shared" si="1"/>
        <v>0</v>
      </c>
      <c r="J12" s="82">
        <f t="shared" si="1"/>
        <v>0</v>
      </c>
      <c r="K12" s="82">
        <f t="shared" si="1"/>
        <v>0</v>
      </c>
      <c r="L12" s="82">
        <f t="shared" si="1"/>
        <v>0</v>
      </c>
      <c r="M12" s="82">
        <f t="shared" si="1"/>
        <v>0</v>
      </c>
      <c r="N12" s="82">
        <f t="shared" si="1"/>
        <v>0</v>
      </c>
      <c r="O12" s="82">
        <f t="shared" si="1"/>
        <v>0</v>
      </c>
      <c r="P12" s="82">
        <f t="shared" si="1"/>
        <v>0</v>
      </c>
      <c r="Q12" s="82">
        <f t="shared" si="1"/>
        <v>0</v>
      </c>
    </row>
    <row r="13" spans="2:17" x14ac:dyDescent="0.25">
      <c r="C13" s="158" t="s">
        <v>703</v>
      </c>
      <c r="D13" s="100" t="s">
        <v>650</v>
      </c>
      <c r="E13" s="82">
        <f t="shared" si="1"/>
        <v>0</v>
      </c>
      <c r="F13" s="82">
        <f t="shared" si="1"/>
        <v>0</v>
      </c>
      <c r="G13" s="82">
        <f t="shared" si="1"/>
        <v>0</v>
      </c>
      <c r="H13" s="82">
        <f t="shared" si="1"/>
        <v>0</v>
      </c>
      <c r="I13" s="82">
        <f t="shared" si="1"/>
        <v>0</v>
      </c>
      <c r="J13" s="82">
        <f t="shared" si="1"/>
        <v>0</v>
      </c>
      <c r="K13" s="82">
        <f t="shared" si="1"/>
        <v>0</v>
      </c>
      <c r="L13" s="82">
        <f t="shared" si="1"/>
        <v>0</v>
      </c>
      <c r="M13" s="82">
        <f t="shared" si="1"/>
        <v>0</v>
      </c>
      <c r="N13" s="82">
        <f t="shared" si="1"/>
        <v>0</v>
      </c>
      <c r="O13" s="82">
        <f t="shared" si="1"/>
        <v>0</v>
      </c>
      <c r="P13" s="82">
        <f t="shared" si="1"/>
        <v>0</v>
      </c>
      <c r="Q13" s="82">
        <f t="shared" si="1"/>
        <v>0</v>
      </c>
    </row>
    <row r="14" spans="2:17" x14ac:dyDescent="0.25">
      <c r="C14" s="158" t="s">
        <v>703</v>
      </c>
      <c r="D14" s="100" t="s">
        <v>651</v>
      </c>
      <c r="E14" s="82">
        <f t="shared" si="1"/>
        <v>0</v>
      </c>
      <c r="F14" s="82">
        <f t="shared" si="1"/>
        <v>0</v>
      </c>
      <c r="G14" s="82">
        <f t="shared" si="1"/>
        <v>0</v>
      </c>
      <c r="H14" s="82">
        <f t="shared" si="1"/>
        <v>0</v>
      </c>
      <c r="I14" s="82">
        <f t="shared" si="1"/>
        <v>0</v>
      </c>
      <c r="J14" s="82">
        <f t="shared" si="1"/>
        <v>0</v>
      </c>
      <c r="K14" s="82">
        <f t="shared" si="1"/>
        <v>0</v>
      </c>
      <c r="L14" s="82">
        <f t="shared" si="1"/>
        <v>0</v>
      </c>
      <c r="M14" s="82">
        <f t="shared" si="1"/>
        <v>0</v>
      </c>
      <c r="N14" s="82">
        <f t="shared" si="1"/>
        <v>0</v>
      </c>
      <c r="O14" s="82">
        <f t="shared" si="1"/>
        <v>0</v>
      </c>
      <c r="P14" s="82">
        <f t="shared" si="1"/>
        <v>0</v>
      </c>
      <c r="Q14" s="82">
        <f t="shared" si="1"/>
        <v>0</v>
      </c>
    </row>
    <row r="15" spans="2:17" x14ac:dyDescent="0.25">
      <c r="C15" s="158" t="s">
        <v>703</v>
      </c>
      <c r="D15" s="100" t="s">
        <v>652</v>
      </c>
      <c r="E15" s="82">
        <f t="shared" si="1"/>
        <v>0</v>
      </c>
      <c r="F15" s="82">
        <f t="shared" si="1"/>
        <v>0</v>
      </c>
      <c r="G15" s="82">
        <f t="shared" si="1"/>
        <v>0</v>
      </c>
      <c r="H15" s="82">
        <f t="shared" si="1"/>
        <v>0</v>
      </c>
      <c r="I15" s="82">
        <f t="shared" si="1"/>
        <v>0</v>
      </c>
      <c r="J15" s="82">
        <f t="shared" si="1"/>
        <v>0</v>
      </c>
      <c r="K15" s="82">
        <f t="shared" si="1"/>
        <v>0</v>
      </c>
      <c r="L15" s="82">
        <f t="shared" si="1"/>
        <v>0</v>
      </c>
      <c r="M15" s="82">
        <f t="shared" si="1"/>
        <v>0</v>
      </c>
      <c r="N15" s="82">
        <f t="shared" si="1"/>
        <v>0</v>
      </c>
      <c r="O15" s="82">
        <f t="shared" si="1"/>
        <v>0</v>
      </c>
      <c r="P15" s="82">
        <f t="shared" si="1"/>
        <v>0</v>
      </c>
      <c r="Q15" s="82">
        <f t="shared" si="1"/>
        <v>0</v>
      </c>
    </row>
    <row r="16" spans="2:17" x14ac:dyDescent="0.25">
      <c r="C16" s="158" t="s">
        <v>703</v>
      </c>
      <c r="D16" s="100" t="s">
        <v>653</v>
      </c>
      <c r="E16" s="82">
        <f t="shared" si="1"/>
        <v>0</v>
      </c>
      <c r="F16" s="82">
        <f t="shared" si="1"/>
        <v>0</v>
      </c>
      <c r="G16" s="82">
        <f t="shared" si="1"/>
        <v>0</v>
      </c>
      <c r="H16" s="82">
        <f t="shared" si="1"/>
        <v>0</v>
      </c>
      <c r="I16" s="82">
        <f t="shared" si="1"/>
        <v>0</v>
      </c>
      <c r="J16" s="82">
        <f t="shared" si="1"/>
        <v>0</v>
      </c>
      <c r="K16" s="82">
        <f t="shared" si="1"/>
        <v>0</v>
      </c>
      <c r="L16" s="82">
        <f t="shared" si="1"/>
        <v>0</v>
      </c>
      <c r="M16" s="82">
        <f t="shared" si="1"/>
        <v>0</v>
      </c>
      <c r="N16" s="82">
        <f t="shared" si="1"/>
        <v>0</v>
      </c>
      <c r="O16" s="82">
        <f t="shared" si="1"/>
        <v>0</v>
      </c>
      <c r="P16" s="82">
        <f t="shared" si="1"/>
        <v>0</v>
      </c>
      <c r="Q16" s="82">
        <f t="shared" si="1"/>
        <v>0</v>
      </c>
    </row>
    <row r="17" spans="2:17" x14ac:dyDescent="0.25">
      <c r="C17" s="158" t="s">
        <v>703</v>
      </c>
      <c r="D17" s="100" t="s">
        <v>654</v>
      </c>
      <c r="E17" s="82">
        <f t="shared" si="1"/>
        <v>0</v>
      </c>
      <c r="F17" s="82">
        <f t="shared" si="1"/>
        <v>0</v>
      </c>
      <c r="G17" s="82">
        <f t="shared" si="1"/>
        <v>0</v>
      </c>
      <c r="H17" s="82">
        <f t="shared" si="1"/>
        <v>0</v>
      </c>
      <c r="I17" s="82">
        <f t="shared" si="1"/>
        <v>0</v>
      </c>
      <c r="J17" s="82">
        <f t="shared" si="1"/>
        <v>0</v>
      </c>
      <c r="K17" s="82">
        <f t="shared" si="1"/>
        <v>0</v>
      </c>
      <c r="L17" s="82">
        <f t="shared" si="1"/>
        <v>0</v>
      </c>
      <c r="M17" s="82">
        <f t="shared" si="1"/>
        <v>0</v>
      </c>
      <c r="N17" s="82">
        <f t="shared" si="1"/>
        <v>0</v>
      </c>
      <c r="O17" s="82">
        <f t="shared" si="1"/>
        <v>0</v>
      </c>
      <c r="P17" s="82">
        <f t="shared" si="1"/>
        <v>0</v>
      </c>
      <c r="Q17" s="82">
        <f t="shared" si="1"/>
        <v>0</v>
      </c>
    </row>
    <row r="18" spans="2:17" ht="14.25" customHeight="1" x14ac:dyDescent="0.25">
      <c r="B18" s="74"/>
      <c r="C18" s="158" t="s">
        <v>703</v>
      </c>
      <c r="D18" s="100" t="s">
        <v>655</v>
      </c>
      <c r="E18" s="82">
        <f t="shared" si="1"/>
        <v>0</v>
      </c>
      <c r="F18" s="82">
        <f t="shared" si="1"/>
        <v>0</v>
      </c>
      <c r="G18" s="82">
        <f t="shared" si="1"/>
        <v>0</v>
      </c>
      <c r="H18" s="82">
        <f t="shared" si="1"/>
        <v>0</v>
      </c>
      <c r="I18" s="82">
        <f t="shared" si="1"/>
        <v>0</v>
      </c>
      <c r="J18" s="82">
        <f t="shared" si="1"/>
        <v>0</v>
      </c>
      <c r="K18" s="82">
        <f t="shared" si="1"/>
        <v>0</v>
      </c>
      <c r="L18" s="82">
        <f t="shared" si="1"/>
        <v>0</v>
      </c>
      <c r="M18" s="82">
        <f t="shared" si="1"/>
        <v>0</v>
      </c>
      <c r="N18" s="82">
        <f t="shared" si="1"/>
        <v>0</v>
      </c>
      <c r="O18" s="82">
        <f t="shared" si="1"/>
        <v>0</v>
      </c>
      <c r="P18" s="82">
        <f t="shared" si="1"/>
        <v>0</v>
      </c>
      <c r="Q18" s="82">
        <f t="shared" si="1"/>
        <v>0</v>
      </c>
    </row>
    <row r="19" spans="2:17" x14ac:dyDescent="0.25">
      <c r="C19" s="158" t="s">
        <v>703</v>
      </c>
      <c r="D19" s="20" t="s">
        <v>656</v>
      </c>
      <c r="E19" s="82">
        <f t="shared" si="1"/>
        <v>0</v>
      </c>
      <c r="F19" s="82">
        <f t="shared" si="1"/>
        <v>0</v>
      </c>
      <c r="G19" s="82">
        <f t="shared" si="1"/>
        <v>0</v>
      </c>
      <c r="H19" s="82">
        <f t="shared" si="1"/>
        <v>0</v>
      </c>
      <c r="I19" s="82">
        <f t="shared" si="1"/>
        <v>0</v>
      </c>
      <c r="J19" s="82">
        <f t="shared" si="1"/>
        <v>0</v>
      </c>
      <c r="K19" s="82">
        <f t="shared" si="1"/>
        <v>0</v>
      </c>
      <c r="L19" s="82">
        <f t="shared" si="1"/>
        <v>0</v>
      </c>
      <c r="M19" s="82">
        <f t="shared" si="1"/>
        <v>0</v>
      </c>
      <c r="N19" s="82">
        <f t="shared" si="1"/>
        <v>0</v>
      </c>
      <c r="O19" s="82">
        <f t="shared" si="1"/>
        <v>0</v>
      </c>
      <c r="P19" s="82">
        <f t="shared" si="1"/>
        <v>0</v>
      </c>
      <c r="Q19" s="82">
        <f>Q107+Q195</f>
        <v>0</v>
      </c>
    </row>
    <row r="20" spans="2:17" x14ac:dyDescent="0.25">
      <c r="C20" s="449" t="s">
        <v>225</v>
      </c>
      <c r="D20" s="450"/>
      <c r="E20" s="140">
        <f>SUM(E11:E19)</f>
        <v>0</v>
      </c>
      <c r="F20" s="140">
        <f t="shared" ref="F20:P20" si="2">SUM(F11:F19)</f>
        <v>0</v>
      </c>
      <c r="G20" s="140">
        <f t="shared" si="2"/>
        <v>0</v>
      </c>
      <c r="H20" s="140">
        <f t="shared" si="2"/>
        <v>0</v>
      </c>
      <c r="I20" s="140">
        <f t="shared" si="2"/>
        <v>0</v>
      </c>
      <c r="J20" s="140">
        <f t="shared" si="2"/>
        <v>0</v>
      </c>
      <c r="K20" s="140">
        <f t="shared" si="2"/>
        <v>0</v>
      </c>
      <c r="L20" s="140">
        <f t="shared" si="2"/>
        <v>0</v>
      </c>
      <c r="M20" s="140">
        <f t="shared" si="2"/>
        <v>0</v>
      </c>
      <c r="N20" s="140">
        <f t="shared" si="2"/>
        <v>0</v>
      </c>
      <c r="O20" s="140">
        <f t="shared" si="2"/>
        <v>0</v>
      </c>
      <c r="P20" s="140">
        <f t="shared" si="2"/>
        <v>0</v>
      </c>
      <c r="Q20" s="123">
        <f>Q107+Q208</f>
        <v>0</v>
      </c>
    </row>
    <row r="21" spans="2:17" x14ac:dyDescent="0.25">
      <c r="C21" s="428" t="s">
        <v>351</v>
      </c>
      <c r="D21" s="429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</row>
    <row r="22" spans="2:17" x14ac:dyDescent="0.25">
      <c r="C22" s="158" t="s">
        <v>703</v>
      </c>
      <c r="D22" s="100" t="s">
        <v>657</v>
      </c>
      <c r="E22" s="82">
        <f t="shared" ref="E22:Q28" si="3">E110+E198</f>
        <v>0</v>
      </c>
      <c r="F22" s="82">
        <f t="shared" si="3"/>
        <v>0</v>
      </c>
      <c r="G22" s="82">
        <f t="shared" si="3"/>
        <v>0</v>
      </c>
      <c r="H22" s="82">
        <f t="shared" si="3"/>
        <v>0</v>
      </c>
      <c r="I22" s="82">
        <f t="shared" si="3"/>
        <v>0</v>
      </c>
      <c r="J22" s="82">
        <f t="shared" si="3"/>
        <v>0</v>
      </c>
      <c r="K22" s="82">
        <f t="shared" si="3"/>
        <v>0</v>
      </c>
      <c r="L22" s="82">
        <f t="shared" si="3"/>
        <v>0</v>
      </c>
      <c r="M22" s="82">
        <f t="shared" si="3"/>
        <v>0</v>
      </c>
      <c r="N22" s="82">
        <f t="shared" si="3"/>
        <v>0</v>
      </c>
      <c r="O22" s="82">
        <f t="shared" si="3"/>
        <v>0</v>
      </c>
      <c r="P22" s="82">
        <f t="shared" si="3"/>
        <v>0</v>
      </c>
      <c r="Q22" s="82">
        <f t="shared" si="3"/>
        <v>0</v>
      </c>
    </row>
    <row r="23" spans="2:17" x14ac:dyDescent="0.25">
      <c r="C23" s="158" t="s">
        <v>703</v>
      </c>
      <c r="D23" s="100" t="s">
        <v>658</v>
      </c>
      <c r="E23" s="82">
        <f t="shared" si="3"/>
        <v>0</v>
      </c>
      <c r="F23" s="82">
        <f t="shared" si="3"/>
        <v>0</v>
      </c>
      <c r="G23" s="82">
        <f t="shared" si="3"/>
        <v>0</v>
      </c>
      <c r="H23" s="82">
        <f t="shared" si="3"/>
        <v>0</v>
      </c>
      <c r="I23" s="82">
        <f t="shared" si="3"/>
        <v>0</v>
      </c>
      <c r="J23" s="82">
        <f t="shared" si="3"/>
        <v>0</v>
      </c>
      <c r="K23" s="82">
        <f t="shared" si="3"/>
        <v>0</v>
      </c>
      <c r="L23" s="82">
        <f t="shared" si="3"/>
        <v>0</v>
      </c>
      <c r="M23" s="82">
        <f t="shared" si="3"/>
        <v>0</v>
      </c>
      <c r="N23" s="82">
        <f t="shared" si="3"/>
        <v>0</v>
      </c>
      <c r="O23" s="82">
        <f t="shared" si="3"/>
        <v>0</v>
      </c>
      <c r="P23" s="82">
        <f t="shared" si="3"/>
        <v>0</v>
      </c>
      <c r="Q23" s="82">
        <f t="shared" si="3"/>
        <v>0</v>
      </c>
    </row>
    <row r="24" spans="2:17" x14ac:dyDescent="0.25">
      <c r="C24" s="158" t="s">
        <v>703</v>
      </c>
      <c r="D24" s="100" t="s">
        <v>659</v>
      </c>
      <c r="E24" s="82">
        <f t="shared" si="3"/>
        <v>0</v>
      </c>
      <c r="F24" s="82">
        <f t="shared" si="3"/>
        <v>0</v>
      </c>
      <c r="G24" s="82">
        <f t="shared" si="3"/>
        <v>0</v>
      </c>
      <c r="H24" s="82">
        <f t="shared" si="3"/>
        <v>0</v>
      </c>
      <c r="I24" s="82">
        <f t="shared" si="3"/>
        <v>0</v>
      </c>
      <c r="J24" s="82">
        <f t="shared" si="3"/>
        <v>0</v>
      </c>
      <c r="K24" s="82">
        <f t="shared" si="3"/>
        <v>0</v>
      </c>
      <c r="L24" s="82">
        <f t="shared" si="3"/>
        <v>0</v>
      </c>
      <c r="M24" s="82">
        <f t="shared" si="3"/>
        <v>0</v>
      </c>
      <c r="N24" s="82">
        <f t="shared" si="3"/>
        <v>0</v>
      </c>
      <c r="O24" s="82">
        <f t="shared" si="3"/>
        <v>0</v>
      </c>
      <c r="P24" s="82">
        <f t="shared" si="3"/>
        <v>0</v>
      </c>
      <c r="Q24" s="82">
        <f t="shared" si="3"/>
        <v>0</v>
      </c>
    </row>
    <row r="25" spans="2:17" x14ac:dyDescent="0.25">
      <c r="C25" s="158" t="s">
        <v>703</v>
      </c>
      <c r="D25" s="100" t="s">
        <v>660</v>
      </c>
      <c r="E25" s="82">
        <f t="shared" si="3"/>
        <v>0</v>
      </c>
      <c r="F25" s="82">
        <f t="shared" si="3"/>
        <v>0</v>
      </c>
      <c r="G25" s="82">
        <f t="shared" si="3"/>
        <v>0</v>
      </c>
      <c r="H25" s="82">
        <f t="shared" si="3"/>
        <v>0</v>
      </c>
      <c r="I25" s="82">
        <f t="shared" si="3"/>
        <v>0</v>
      </c>
      <c r="J25" s="82">
        <f t="shared" si="3"/>
        <v>0</v>
      </c>
      <c r="K25" s="82">
        <f t="shared" si="3"/>
        <v>0</v>
      </c>
      <c r="L25" s="82">
        <f t="shared" si="3"/>
        <v>0</v>
      </c>
      <c r="M25" s="82">
        <f t="shared" si="3"/>
        <v>0</v>
      </c>
      <c r="N25" s="82">
        <f t="shared" si="3"/>
        <v>0</v>
      </c>
      <c r="O25" s="82">
        <f t="shared" si="3"/>
        <v>0</v>
      </c>
      <c r="P25" s="82">
        <f t="shared" si="3"/>
        <v>0</v>
      </c>
      <c r="Q25" s="82">
        <f t="shared" si="3"/>
        <v>0</v>
      </c>
    </row>
    <row r="26" spans="2:17" x14ac:dyDescent="0.25">
      <c r="C26" s="158" t="s">
        <v>703</v>
      </c>
      <c r="D26" s="100" t="s">
        <v>661</v>
      </c>
      <c r="E26" s="82">
        <f t="shared" si="3"/>
        <v>0</v>
      </c>
      <c r="F26" s="82">
        <f t="shared" si="3"/>
        <v>0</v>
      </c>
      <c r="G26" s="82">
        <f t="shared" si="3"/>
        <v>0</v>
      </c>
      <c r="H26" s="82">
        <f t="shared" si="3"/>
        <v>0</v>
      </c>
      <c r="I26" s="82">
        <f t="shared" si="3"/>
        <v>0</v>
      </c>
      <c r="J26" s="82">
        <f t="shared" si="3"/>
        <v>0</v>
      </c>
      <c r="K26" s="82">
        <f t="shared" si="3"/>
        <v>0</v>
      </c>
      <c r="L26" s="82">
        <f t="shared" si="3"/>
        <v>0</v>
      </c>
      <c r="M26" s="82">
        <f t="shared" si="3"/>
        <v>0</v>
      </c>
      <c r="N26" s="82">
        <f t="shared" si="3"/>
        <v>0</v>
      </c>
      <c r="O26" s="82">
        <f t="shared" si="3"/>
        <v>0</v>
      </c>
      <c r="P26" s="82">
        <f t="shared" si="3"/>
        <v>0</v>
      </c>
      <c r="Q26" s="82">
        <f t="shared" si="3"/>
        <v>0</v>
      </c>
    </row>
    <row r="27" spans="2:17" x14ac:dyDescent="0.25">
      <c r="C27" s="158" t="s">
        <v>703</v>
      </c>
      <c r="D27" s="20" t="s">
        <v>662</v>
      </c>
      <c r="E27" s="82">
        <f t="shared" si="3"/>
        <v>0</v>
      </c>
      <c r="F27" s="82">
        <f t="shared" si="3"/>
        <v>0</v>
      </c>
      <c r="G27" s="82">
        <f t="shared" si="3"/>
        <v>0</v>
      </c>
      <c r="H27" s="82">
        <f t="shared" si="3"/>
        <v>0</v>
      </c>
      <c r="I27" s="82">
        <f t="shared" si="3"/>
        <v>0</v>
      </c>
      <c r="J27" s="82">
        <f t="shared" si="3"/>
        <v>0</v>
      </c>
      <c r="K27" s="82">
        <f t="shared" si="3"/>
        <v>0</v>
      </c>
      <c r="L27" s="82">
        <f t="shared" si="3"/>
        <v>0</v>
      </c>
      <c r="M27" s="82">
        <f t="shared" si="3"/>
        <v>0</v>
      </c>
      <c r="N27" s="82">
        <f t="shared" si="3"/>
        <v>0</v>
      </c>
      <c r="O27" s="82">
        <f t="shared" si="3"/>
        <v>0</v>
      </c>
      <c r="P27" s="82">
        <f t="shared" si="3"/>
        <v>0</v>
      </c>
      <c r="Q27" s="82">
        <f t="shared" si="3"/>
        <v>0</v>
      </c>
    </row>
    <row r="28" spans="2:17" x14ac:dyDescent="0.25">
      <c r="C28" s="158" t="s">
        <v>703</v>
      </c>
      <c r="D28" s="20" t="s">
        <v>663</v>
      </c>
      <c r="E28" s="82">
        <f t="shared" si="3"/>
        <v>0</v>
      </c>
      <c r="F28" s="82">
        <f t="shared" si="3"/>
        <v>0</v>
      </c>
      <c r="G28" s="82">
        <f t="shared" si="3"/>
        <v>0</v>
      </c>
      <c r="H28" s="82">
        <f t="shared" si="3"/>
        <v>0</v>
      </c>
      <c r="I28" s="82">
        <f t="shared" si="3"/>
        <v>0</v>
      </c>
      <c r="J28" s="82">
        <f t="shared" si="3"/>
        <v>0</v>
      </c>
      <c r="K28" s="82">
        <f t="shared" si="3"/>
        <v>0</v>
      </c>
      <c r="L28" s="82">
        <f t="shared" si="3"/>
        <v>0</v>
      </c>
      <c r="M28" s="82">
        <f t="shared" si="3"/>
        <v>0</v>
      </c>
      <c r="N28" s="82">
        <f t="shared" si="3"/>
        <v>0</v>
      </c>
      <c r="O28" s="82">
        <f t="shared" si="3"/>
        <v>0</v>
      </c>
      <c r="P28" s="82">
        <f t="shared" si="3"/>
        <v>0</v>
      </c>
      <c r="Q28" s="82">
        <f t="shared" si="3"/>
        <v>0</v>
      </c>
    </row>
    <row r="29" spans="2:17" x14ac:dyDescent="0.25">
      <c r="C29" s="449" t="s">
        <v>225</v>
      </c>
      <c r="D29" s="450"/>
      <c r="E29" s="140">
        <f>SUM(E22:E28)</f>
        <v>0</v>
      </c>
      <c r="F29" s="140">
        <f t="shared" ref="F29:P29" si="4">SUM(F22:F28)</f>
        <v>0</v>
      </c>
      <c r="G29" s="140">
        <f t="shared" si="4"/>
        <v>0</v>
      </c>
      <c r="H29" s="140">
        <f t="shared" si="4"/>
        <v>0</v>
      </c>
      <c r="I29" s="140">
        <f t="shared" si="4"/>
        <v>0</v>
      </c>
      <c r="J29" s="140">
        <f t="shared" si="4"/>
        <v>0</v>
      </c>
      <c r="K29" s="140">
        <f t="shared" si="4"/>
        <v>0</v>
      </c>
      <c r="L29" s="140">
        <f t="shared" si="4"/>
        <v>0</v>
      </c>
      <c r="M29" s="140">
        <f t="shared" si="4"/>
        <v>0</v>
      </c>
      <c r="N29" s="140">
        <f t="shared" si="4"/>
        <v>0</v>
      </c>
      <c r="O29" s="140">
        <f t="shared" si="4"/>
        <v>0</v>
      </c>
      <c r="P29" s="140">
        <f t="shared" si="4"/>
        <v>0</v>
      </c>
      <c r="Q29" s="123">
        <f>Q116+Q217</f>
        <v>0</v>
      </c>
    </row>
    <row r="30" spans="2:17" x14ac:dyDescent="0.25">
      <c r="C30" s="449" t="s">
        <v>349</v>
      </c>
      <c r="D30" s="450"/>
      <c r="E30" s="140">
        <f>E29+E20</f>
        <v>0</v>
      </c>
      <c r="F30" s="140">
        <f t="shared" ref="F30:P30" si="5">F29+F20</f>
        <v>0</v>
      </c>
      <c r="G30" s="140">
        <f t="shared" si="5"/>
        <v>0</v>
      </c>
      <c r="H30" s="140">
        <f t="shared" si="5"/>
        <v>0</v>
      </c>
      <c r="I30" s="140">
        <f t="shared" si="5"/>
        <v>0</v>
      </c>
      <c r="J30" s="140">
        <f t="shared" si="5"/>
        <v>0</v>
      </c>
      <c r="K30" s="140">
        <f t="shared" si="5"/>
        <v>0</v>
      </c>
      <c r="L30" s="140">
        <f t="shared" si="5"/>
        <v>0</v>
      </c>
      <c r="M30" s="140">
        <f t="shared" si="5"/>
        <v>0</v>
      </c>
      <c r="N30" s="140">
        <f t="shared" si="5"/>
        <v>0</v>
      </c>
      <c r="O30" s="140">
        <f t="shared" si="5"/>
        <v>0</v>
      </c>
      <c r="P30" s="140">
        <f t="shared" si="5"/>
        <v>0</v>
      </c>
      <c r="Q30" s="123">
        <f>Q117+Q218</f>
        <v>0</v>
      </c>
    </row>
    <row r="31" spans="2:17" x14ac:dyDescent="0.25">
      <c r="C31" s="446" t="s">
        <v>352</v>
      </c>
      <c r="D31" s="447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</row>
    <row r="32" spans="2:17" x14ac:dyDescent="0.25">
      <c r="C32" s="428" t="s">
        <v>350</v>
      </c>
      <c r="D32" s="429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3:17" x14ac:dyDescent="0.25">
      <c r="C33" s="158" t="s">
        <v>704</v>
      </c>
      <c r="D33" s="100" t="s">
        <v>664</v>
      </c>
      <c r="E33" s="82">
        <f t="shared" ref="E33:Q46" si="6">E121+E209</f>
        <v>0</v>
      </c>
      <c r="F33" s="82">
        <f t="shared" si="6"/>
        <v>0</v>
      </c>
      <c r="G33" s="82">
        <f t="shared" si="6"/>
        <v>0</v>
      </c>
      <c r="H33" s="82">
        <f t="shared" si="6"/>
        <v>0</v>
      </c>
      <c r="I33" s="82">
        <f t="shared" si="6"/>
        <v>0</v>
      </c>
      <c r="J33" s="82">
        <f t="shared" si="6"/>
        <v>0</v>
      </c>
      <c r="K33" s="82">
        <f t="shared" si="6"/>
        <v>0</v>
      </c>
      <c r="L33" s="82">
        <f t="shared" si="6"/>
        <v>0</v>
      </c>
      <c r="M33" s="82">
        <f t="shared" si="6"/>
        <v>0</v>
      </c>
      <c r="N33" s="82">
        <f t="shared" si="6"/>
        <v>0</v>
      </c>
      <c r="O33" s="82">
        <f t="shared" si="6"/>
        <v>0</v>
      </c>
      <c r="P33" s="82">
        <f t="shared" si="6"/>
        <v>0</v>
      </c>
      <c r="Q33" s="82">
        <f t="shared" si="6"/>
        <v>0</v>
      </c>
    </row>
    <row r="34" spans="3:17" x14ac:dyDescent="0.25">
      <c r="C34" s="158" t="s">
        <v>704</v>
      </c>
      <c r="D34" s="100" t="s">
        <v>665</v>
      </c>
      <c r="E34" s="82">
        <f t="shared" si="6"/>
        <v>0</v>
      </c>
      <c r="F34" s="82">
        <f t="shared" si="6"/>
        <v>0</v>
      </c>
      <c r="G34" s="82">
        <f t="shared" si="6"/>
        <v>0</v>
      </c>
      <c r="H34" s="82">
        <f t="shared" si="6"/>
        <v>0</v>
      </c>
      <c r="I34" s="82">
        <f t="shared" si="6"/>
        <v>0</v>
      </c>
      <c r="J34" s="82">
        <f t="shared" si="6"/>
        <v>0</v>
      </c>
      <c r="K34" s="82">
        <f t="shared" si="6"/>
        <v>0</v>
      </c>
      <c r="L34" s="82">
        <f t="shared" si="6"/>
        <v>0</v>
      </c>
      <c r="M34" s="82">
        <f t="shared" si="6"/>
        <v>0</v>
      </c>
      <c r="N34" s="82">
        <f t="shared" si="6"/>
        <v>0</v>
      </c>
      <c r="O34" s="82">
        <f t="shared" si="6"/>
        <v>0</v>
      </c>
      <c r="P34" s="82">
        <f t="shared" si="6"/>
        <v>0</v>
      </c>
      <c r="Q34" s="82">
        <f t="shared" si="6"/>
        <v>0</v>
      </c>
    </row>
    <row r="35" spans="3:17" x14ac:dyDescent="0.25">
      <c r="C35" s="158" t="s">
        <v>704</v>
      </c>
      <c r="D35" s="100" t="s">
        <v>666</v>
      </c>
      <c r="E35" s="82">
        <f t="shared" si="6"/>
        <v>0</v>
      </c>
      <c r="F35" s="82">
        <f t="shared" si="6"/>
        <v>0</v>
      </c>
      <c r="G35" s="82">
        <f t="shared" si="6"/>
        <v>0</v>
      </c>
      <c r="H35" s="82">
        <f t="shared" si="6"/>
        <v>0</v>
      </c>
      <c r="I35" s="82">
        <f t="shared" si="6"/>
        <v>0</v>
      </c>
      <c r="J35" s="82">
        <f t="shared" si="6"/>
        <v>0</v>
      </c>
      <c r="K35" s="82">
        <f t="shared" si="6"/>
        <v>0</v>
      </c>
      <c r="L35" s="82">
        <f t="shared" si="6"/>
        <v>0</v>
      </c>
      <c r="M35" s="82">
        <f t="shared" si="6"/>
        <v>0</v>
      </c>
      <c r="N35" s="82">
        <f t="shared" si="6"/>
        <v>0</v>
      </c>
      <c r="O35" s="82">
        <f t="shared" si="6"/>
        <v>0</v>
      </c>
      <c r="P35" s="82">
        <f t="shared" si="6"/>
        <v>0</v>
      </c>
      <c r="Q35" s="82">
        <f t="shared" si="6"/>
        <v>0</v>
      </c>
    </row>
    <row r="36" spans="3:17" x14ac:dyDescent="0.25">
      <c r="C36" s="158" t="s">
        <v>704</v>
      </c>
      <c r="D36" s="100" t="s">
        <v>667</v>
      </c>
      <c r="E36" s="82">
        <f t="shared" si="6"/>
        <v>0</v>
      </c>
      <c r="F36" s="82">
        <f t="shared" si="6"/>
        <v>0</v>
      </c>
      <c r="G36" s="82">
        <f t="shared" si="6"/>
        <v>0</v>
      </c>
      <c r="H36" s="82">
        <f t="shared" si="6"/>
        <v>0</v>
      </c>
      <c r="I36" s="82">
        <f t="shared" si="6"/>
        <v>0</v>
      </c>
      <c r="J36" s="82">
        <f t="shared" si="6"/>
        <v>0</v>
      </c>
      <c r="K36" s="82">
        <f t="shared" si="6"/>
        <v>0</v>
      </c>
      <c r="L36" s="82">
        <f t="shared" si="6"/>
        <v>0</v>
      </c>
      <c r="M36" s="82">
        <f t="shared" si="6"/>
        <v>0</v>
      </c>
      <c r="N36" s="82">
        <f t="shared" si="6"/>
        <v>0</v>
      </c>
      <c r="O36" s="82">
        <f t="shared" si="6"/>
        <v>0</v>
      </c>
      <c r="P36" s="82">
        <f t="shared" si="6"/>
        <v>0</v>
      </c>
      <c r="Q36" s="82">
        <f t="shared" si="6"/>
        <v>0</v>
      </c>
    </row>
    <row r="37" spans="3:17" x14ac:dyDescent="0.25">
      <c r="C37" s="158" t="s">
        <v>704</v>
      </c>
      <c r="D37" s="100" t="s">
        <v>668</v>
      </c>
      <c r="E37" s="82">
        <f t="shared" si="6"/>
        <v>0</v>
      </c>
      <c r="F37" s="82">
        <f t="shared" si="6"/>
        <v>0</v>
      </c>
      <c r="G37" s="82">
        <f t="shared" si="6"/>
        <v>0</v>
      </c>
      <c r="H37" s="82">
        <f t="shared" si="6"/>
        <v>0</v>
      </c>
      <c r="I37" s="82">
        <f t="shared" si="6"/>
        <v>0</v>
      </c>
      <c r="J37" s="82">
        <f t="shared" si="6"/>
        <v>0</v>
      </c>
      <c r="K37" s="82">
        <f t="shared" si="6"/>
        <v>0</v>
      </c>
      <c r="L37" s="82">
        <f t="shared" si="6"/>
        <v>0</v>
      </c>
      <c r="M37" s="82">
        <f t="shared" si="6"/>
        <v>0</v>
      </c>
      <c r="N37" s="82">
        <f t="shared" si="6"/>
        <v>0</v>
      </c>
      <c r="O37" s="82">
        <f t="shared" si="6"/>
        <v>0</v>
      </c>
      <c r="P37" s="82">
        <f t="shared" si="6"/>
        <v>0</v>
      </c>
      <c r="Q37" s="82">
        <f t="shared" si="6"/>
        <v>0</v>
      </c>
    </row>
    <row r="38" spans="3:17" x14ac:dyDescent="0.25">
      <c r="C38" s="158" t="s">
        <v>704</v>
      </c>
      <c r="D38" s="100" t="s">
        <v>669</v>
      </c>
      <c r="E38" s="82">
        <f t="shared" si="6"/>
        <v>0</v>
      </c>
      <c r="F38" s="82">
        <f t="shared" si="6"/>
        <v>0</v>
      </c>
      <c r="G38" s="82">
        <f t="shared" si="6"/>
        <v>0</v>
      </c>
      <c r="H38" s="82">
        <f t="shared" si="6"/>
        <v>0</v>
      </c>
      <c r="I38" s="82">
        <f t="shared" si="6"/>
        <v>0</v>
      </c>
      <c r="J38" s="82">
        <f t="shared" si="6"/>
        <v>0</v>
      </c>
      <c r="K38" s="82">
        <f t="shared" si="6"/>
        <v>0</v>
      </c>
      <c r="L38" s="82">
        <f t="shared" si="6"/>
        <v>0</v>
      </c>
      <c r="M38" s="82">
        <f t="shared" si="6"/>
        <v>0</v>
      </c>
      <c r="N38" s="82">
        <f t="shared" si="6"/>
        <v>0</v>
      </c>
      <c r="O38" s="82">
        <f t="shared" si="6"/>
        <v>0</v>
      </c>
      <c r="P38" s="82">
        <f t="shared" si="6"/>
        <v>0</v>
      </c>
      <c r="Q38" s="82">
        <f t="shared" si="6"/>
        <v>0</v>
      </c>
    </row>
    <row r="39" spans="3:17" x14ac:dyDescent="0.25">
      <c r="C39" s="158" t="s">
        <v>705</v>
      </c>
      <c r="D39" s="100" t="s">
        <v>670</v>
      </c>
      <c r="E39" s="82">
        <f t="shared" si="6"/>
        <v>0</v>
      </c>
      <c r="F39" s="82">
        <f t="shared" si="6"/>
        <v>0</v>
      </c>
      <c r="G39" s="82">
        <f t="shared" si="6"/>
        <v>0</v>
      </c>
      <c r="H39" s="82">
        <f t="shared" si="6"/>
        <v>0</v>
      </c>
      <c r="I39" s="82">
        <f t="shared" si="6"/>
        <v>0</v>
      </c>
      <c r="J39" s="82">
        <f t="shared" si="6"/>
        <v>0</v>
      </c>
      <c r="K39" s="82">
        <f t="shared" si="6"/>
        <v>0</v>
      </c>
      <c r="L39" s="82">
        <f t="shared" si="6"/>
        <v>0</v>
      </c>
      <c r="M39" s="82">
        <f t="shared" si="6"/>
        <v>0</v>
      </c>
      <c r="N39" s="82">
        <f t="shared" si="6"/>
        <v>0</v>
      </c>
      <c r="O39" s="82">
        <f t="shared" si="6"/>
        <v>0</v>
      </c>
      <c r="P39" s="82">
        <f t="shared" si="6"/>
        <v>0</v>
      </c>
      <c r="Q39" s="82">
        <f t="shared" si="6"/>
        <v>0</v>
      </c>
    </row>
    <row r="40" spans="3:17" x14ac:dyDescent="0.25">
      <c r="C40" s="158" t="s">
        <v>705</v>
      </c>
      <c r="D40" s="100" t="s">
        <v>671</v>
      </c>
      <c r="E40" s="82">
        <f t="shared" si="6"/>
        <v>0</v>
      </c>
      <c r="F40" s="82">
        <f t="shared" si="6"/>
        <v>0</v>
      </c>
      <c r="G40" s="82">
        <f t="shared" si="6"/>
        <v>0</v>
      </c>
      <c r="H40" s="82">
        <f t="shared" si="6"/>
        <v>0</v>
      </c>
      <c r="I40" s="82">
        <f t="shared" si="6"/>
        <v>0</v>
      </c>
      <c r="J40" s="82">
        <f t="shared" si="6"/>
        <v>0</v>
      </c>
      <c r="K40" s="82">
        <f t="shared" si="6"/>
        <v>0</v>
      </c>
      <c r="L40" s="82">
        <f t="shared" si="6"/>
        <v>0</v>
      </c>
      <c r="M40" s="82">
        <f t="shared" si="6"/>
        <v>0</v>
      </c>
      <c r="N40" s="82">
        <f t="shared" si="6"/>
        <v>0</v>
      </c>
      <c r="O40" s="82">
        <f t="shared" si="6"/>
        <v>0</v>
      </c>
      <c r="P40" s="82">
        <f t="shared" si="6"/>
        <v>0</v>
      </c>
      <c r="Q40" s="82">
        <f t="shared" si="6"/>
        <v>0</v>
      </c>
    </row>
    <row r="41" spans="3:17" x14ac:dyDescent="0.25">
      <c r="C41" s="158"/>
      <c r="D41" s="100" t="s">
        <v>672</v>
      </c>
      <c r="E41" s="82">
        <f t="shared" si="6"/>
        <v>0</v>
      </c>
      <c r="F41" s="82">
        <f t="shared" si="6"/>
        <v>0</v>
      </c>
      <c r="G41" s="82">
        <f t="shared" si="6"/>
        <v>0</v>
      </c>
      <c r="H41" s="82">
        <f t="shared" si="6"/>
        <v>0</v>
      </c>
      <c r="I41" s="82">
        <f t="shared" si="6"/>
        <v>0</v>
      </c>
      <c r="J41" s="82">
        <f t="shared" si="6"/>
        <v>0</v>
      </c>
      <c r="K41" s="82">
        <f t="shared" si="6"/>
        <v>0</v>
      </c>
      <c r="L41" s="82">
        <f t="shared" si="6"/>
        <v>0</v>
      </c>
      <c r="M41" s="82">
        <f t="shared" si="6"/>
        <v>0</v>
      </c>
      <c r="N41" s="82">
        <f t="shared" si="6"/>
        <v>0</v>
      </c>
      <c r="O41" s="82">
        <f t="shared" si="6"/>
        <v>0</v>
      </c>
      <c r="P41" s="82">
        <f t="shared" si="6"/>
        <v>0</v>
      </c>
      <c r="Q41" s="82">
        <f t="shared" si="6"/>
        <v>0</v>
      </c>
    </row>
    <row r="42" spans="3:17" x14ac:dyDescent="0.25">
      <c r="C42" s="158"/>
      <c r="D42" s="100" t="s">
        <v>673</v>
      </c>
      <c r="E42" s="82">
        <f t="shared" si="6"/>
        <v>0</v>
      </c>
      <c r="F42" s="82">
        <f t="shared" si="6"/>
        <v>0</v>
      </c>
      <c r="G42" s="82">
        <f t="shared" si="6"/>
        <v>0</v>
      </c>
      <c r="H42" s="82">
        <f t="shared" si="6"/>
        <v>0</v>
      </c>
      <c r="I42" s="82">
        <f t="shared" si="6"/>
        <v>0</v>
      </c>
      <c r="J42" s="82">
        <f t="shared" si="6"/>
        <v>0</v>
      </c>
      <c r="K42" s="82">
        <f t="shared" si="6"/>
        <v>0</v>
      </c>
      <c r="L42" s="82">
        <f t="shared" si="6"/>
        <v>0</v>
      </c>
      <c r="M42" s="82">
        <f t="shared" si="6"/>
        <v>0</v>
      </c>
      <c r="N42" s="82">
        <f t="shared" si="6"/>
        <v>0</v>
      </c>
      <c r="O42" s="82">
        <f t="shared" si="6"/>
        <v>0</v>
      </c>
      <c r="P42" s="82">
        <f t="shared" si="6"/>
        <v>0</v>
      </c>
      <c r="Q42" s="82">
        <f t="shared" si="6"/>
        <v>0</v>
      </c>
    </row>
    <row r="43" spans="3:17" x14ac:dyDescent="0.25">
      <c r="C43" s="158"/>
      <c r="D43" s="100" t="s">
        <v>674</v>
      </c>
      <c r="E43" s="82">
        <f t="shared" si="6"/>
        <v>0</v>
      </c>
      <c r="F43" s="82">
        <f t="shared" si="6"/>
        <v>0</v>
      </c>
      <c r="G43" s="82">
        <f t="shared" si="6"/>
        <v>0</v>
      </c>
      <c r="H43" s="82">
        <f t="shared" si="6"/>
        <v>0</v>
      </c>
      <c r="I43" s="82">
        <f t="shared" si="6"/>
        <v>0</v>
      </c>
      <c r="J43" s="82">
        <f t="shared" si="6"/>
        <v>0</v>
      </c>
      <c r="K43" s="82">
        <f t="shared" si="6"/>
        <v>0</v>
      </c>
      <c r="L43" s="82">
        <f t="shared" si="6"/>
        <v>0</v>
      </c>
      <c r="M43" s="82">
        <f t="shared" si="6"/>
        <v>0</v>
      </c>
      <c r="N43" s="82">
        <f t="shared" si="6"/>
        <v>0</v>
      </c>
      <c r="O43" s="82">
        <f t="shared" si="6"/>
        <v>0</v>
      </c>
      <c r="P43" s="82">
        <f t="shared" si="6"/>
        <v>0</v>
      </c>
      <c r="Q43" s="82">
        <f t="shared" si="6"/>
        <v>0</v>
      </c>
    </row>
    <row r="44" spans="3:17" x14ac:dyDescent="0.25">
      <c r="C44" s="158"/>
      <c r="D44" s="100" t="s">
        <v>675</v>
      </c>
      <c r="E44" s="82">
        <f t="shared" si="6"/>
        <v>0</v>
      </c>
      <c r="F44" s="82">
        <f t="shared" si="6"/>
        <v>0</v>
      </c>
      <c r="G44" s="82">
        <f t="shared" si="6"/>
        <v>0</v>
      </c>
      <c r="H44" s="82">
        <f t="shared" si="6"/>
        <v>0</v>
      </c>
      <c r="I44" s="82">
        <f t="shared" si="6"/>
        <v>0</v>
      </c>
      <c r="J44" s="82">
        <f t="shared" si="6"/>
        <v>0</v>
      </c>
      <c r="K44" s="82">
        <f t="shared" si="6"/>
        <v>0</v>
      </c>
      <c r="L44" s="82">
        <f t="shared" si="6"/>
        <v>0</v>
      </c>
      <c r="M44" s="82">
        <f t="shared" si="6"/>
        <v>0</v>
      </c>
      <c r="N44" s="82">
        <f t="shared" si="6"/>
        <v>0</v>
      </c>
      <c r="O44" s="82">
        <f t="shared" si="6"/>
        <v>0</v>
      </c>
      <c r="P44" s="82">
        <f t="shared" si="6"/>
        <v>0</v>
      </c>
      <c r="Q44" s="82">
        <f t="shared" si="6"/>
        <v>0</v>
      </c>
    </row>
    <row r="45" spans="3:17" x14ac:dyDescent="0.25">
      <c r="C45" s="158"/>
      <c r="D45" s="100" t="s">
        <v>676</v>
      </c>
      <c r="E45" s="82">
        <f t="shared" si="6"/>
        <v>0</v>
      </c>
      <c r="F45" s="82">
        <f t="shared" si="6"/>
        <v>0</v>
      </c>
      <c r="G45" s="82">
        <f t="shared" si="6"/>
        <v>0</v>
      </c>
      <c r="H45" s="82">
        <f t="shared" si="6"/>
        <v>0</v>
      </c>
      <c r="I45" s="82">
        <f t="shared" si="6"/>
        <v>0</v>
      </c>
      <c r="J45" s="82">
        <f t="shared" si="6"/>
        <v>0</v>
      </c>
      <c r="K45" s="82">
        <f t="shared" si="6"/>
        <v>0</v>
      </c>
      <c r="L45" s="82">
        <f t="shared" si="6"/>
        <v>0</v>
      </c>
      <c r="M45" s="82">
        <f t="shared" si="6"/>
        <v>0</v>
      </c>
      <c r="N45" s="82">
        <f t="shared" si="6"/>
        <v>0</v>
      </c>
      <c r="O45" s="82">
        <f t="shared" si="6"/>
        <v>0</v>
      </c>
      <c r="P45" s="82">
        <f t="shared" si="6"/>
        <v>0</v>
      </c>
      <c r="Q45" s="82">
        <f t="shared" si="6"/>
        <v>0</v>
      </c>
    </row>
    <row r="46" spans="3:17" x14ac:dyDescent="0.25">
      <c r="C46" s="158" t="s">
        <v>705</v>
      </c>
      <c r="D46" s="100" t="s">
        <v>677</v>
      </c>
      <c r="E46" s="82">
        <f t="shared" si="6"/>
        <v>0</v>
      </c>
      <c r="F46" s="82">
        <f t="shared" si="6"/>
        <v>0</v>
      </c>
      <c r="G46" s="82">
        <f t="shared" si="6"/>
        <v>0</v>
      </c>
      <c r="H46" s="82">
        <f t="shared" si="6"/>
        <v>0</v>
      </c>
      <c r="I46" s="82">
        <f t="shared" si="6"/>
        <v>0</v>
      </c>
      <c r="J46" s="82">
        <f t="shared" si="6"/>
        <v>0</v>
      </c>
      <c r="K46" s="82">
        <f t="shared" si="6"/>
        <v>0</v>
      </c>
      <c r="L46" s="82">
        <f t="shared" si="6"/>
        <v>0</v>
      </c>
      <c r="M46" s="82">
        <f t="shared" si="6"/>
        <v>0</v>
      </c>
      <c r="N46" s="82">
        <f t="shared" si="6"/>
        <v>0</v>
      </c>
      <c r="O46" s="82">
        <f t="shared" si="6"/>
        <v>0</v>
      </c>
      <c r="P46" s="82">
        <f t="shared" si="6"/>
        <v>0</v>
      </c>
      <c r="Q46" s="82">
        <f t="shared" si="6"/>
        <v>0</v>
      </c>
    </row>
    <row r="47" spans="3:17" x14ac:dyDescent="0.25">
      <c r="C47" s="449" t="s">
        <v>225</v>
      </c>
      <c r="D47" s="450"/>
      <c r="E47" s="140">
        <f>SUM(E33:E46)</f>
        <v>0</v>
      </c>
      <c r="F47" s="140">
        <f t="shared" ref="F47:P47" si="7">SUM(F33:F46)</f>
        <v>0</v>
      </c>
      <c r="G47" s="140">
        <f t="shared" si="7"/>
        <v>0</v>
      </c>
      <c r="H47" s="140">
        <f t="shared" si="7"/>
        <v>0</v>
      </c>
      <c r="I47" s="140">
        <f t="shared" si="7"/>
        <v>0</v>
      </c>
      <c r="J47" s="140">
        <f t="shared" si="7"/>
        <v>0</v>
      </c>
      <c r="K47" s="140">
        <f t="shared" si="7"/>
        <v>0</v>
      </c>
      <c r="L47" s="140">
        <f t="shared" si="7"/>
        <v>0</v>
      </c>
      <c r="M47" s="140">
        <f t="shared" si="7"/>
        <v>0</v>
      </c>
      <c r="N47" s="140">
        <f t="shared" si="7"/>
        <v>0</v>
      </c>
      <c r="O47" s="140">
        <f t="shared" si="7"/>
        <v>0</v>
      </c>
      <c r="P47" s="140">
        <f t="shared" si="7"/>
        <v>0</v>
      </c>
      <c r="Q47" s="123">
        <f>Q134+Q235</f>
        <v>0</v>
      </c>
    </row>
    <row r="48" spans="3:17" x14ac:dyDescent="0.25">
      <c r="C48" s="428" t="s">
        <v>354</v>
      </c>
      <c r="D48" s="429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</row>
    <row r="49" spans="3:17" x14ac:dyDescent="0.25">
      <c r="C49" s="158" t="s">
        <v>706</v>
      </c>
      <c r="D49" s="100" t="s">
        <v>678</v>
      </c>
      <c r="E49" s="82">
        <f t="shared" ref="E49:Q53" si="8">E137+E225</f>
        <v>0</v>
      </c>
      <c r="F49" s="82">
        <f t="shared" si="8"/>
        <v>0</v>
      </c>
      <c r="G49" s="82">
        <f t="shared" si="8"/>
        <v>0</v>
      </c>
      <c r="H49" s="82">
        <f t="shared" si="8"/>
        <v>0</v>
      </c>
      <c r="I49" s="82">
        <f t="shared" si="8"/>
        <v>0</v>
      </c>
      <c r="J49" s="82">
        <f t="shared" si="8"/>
        <v>0</v>
      </c>
      <c r="K49" s="82">
        <f t="shared" si="8"/>
        <v>0</v>
      </c>
      <c r="L49" s="82">
        <f t="shared" si="8"/>
        <v>0</v>
      </c>
      <c r="M49" s="82">
        <f t="shared" si="8"/>
        <v>0</v>
      </c>
      <c r="N49" s="82">
        <f t="shared" si="8"/>
        <v>0</v>
      </c>
      <c r="O49" s="82">
        <f t="shared" si="8"/>
        <v>0</v>
      </c>
      <c r="P49" s="82">
        <f t="shared" si="8"/>
        <v>0</v>
      </c>
      <c r="Q49" s="82">
        <f t="shared" si="8"/>
        <v>0</v>
      </c>
    </row>
    <row r="50" spans="3:17" x14ac:dyDescent="0.25">
      <c r="C50" s="158" t="s">
        <v>706</v>
      </c>
      <c r="D50" s="100" t="s">
        <v>679</v>
      </c>
      <c r="E50" s="82">
        <f t="shared" si="8"/>
        <v>0</v>
      </c>
      <c r="F50" s="82">
        <f t="shared" si="8"/>
        <v>0</v>
      </c>
      <c r="G50" s="82">
        <f t="shared" si="8"/>
        <v>0</v>
      </c>
      <c r="H50" s="82">
        <f t="shared" si="8"/>
        <v>0</v>
      </c>
      <c r="I50" s="82">
        <f t="shared" si="8"/>
        <v>0</v>
      </c>
      <c r="J50" s="82">
        <f t="shared" si="8"/>
        <v>0</v>
      </c>
      <c r="K50" s="82">
        <f t="shared" si="8"/>
        <v>0</v>
      </c>
      <c r="L50" s="82">
        <f t="shared" si="8"/>
        <v>0</v>
      </c>
      <c r="M50" s="82">
        <f t="shared" si="8"/>
        <v>0</v>
      </c>
      <c r="N50" s="82">
        <f t="shared" si="8"/>
        <v>0</v>
      </c>
      <c r="O50" s="82">
        <f t="shared" si="8"/>
        <v>0</v>
      </c>
      <c r="P50" s="82">
        <f t="shared" si="8"/>
        <v>0</v>
      </c>
      <c r="Q50" s="82">
        <f t="shared" si="8"/>
        <v>0</v>
      </c>
    </row>
    <row r="51" spans="3:17" x14ac:dyDescent="0.25">
      <c r="C51" s="158" t="s">
        <v>706</v>
      </c>
      <c r="D51" s="100" t="s">
        <v>680</v>
      </c>
      <c r="E51" s="82">
        <f t="shared" si="8"/>
        <v>0</v>
      </c>
      <c r="F51" s="82">
        <f t="shared" si="8"/>
        <v>0</v>
      </c>
      <c r="G51" s="82">
        <f t="shared" si="8"/>
        <v>0</v>
      </c>
      <c r="H51" s="82">
        <f t="shared" si="8"/>
        <v>0</v>
      </c>
      <c r="I51" s="82">
        <f t="shared" si="8"/>
        <v>0</v>
      </c>
      <c r="J51" s="82">
        <f t="shared" si="8"/>
        <v>0</v>
      </c>
      <c r="K51" s="82">
        <f t="shared" si="8"/>
        <v>0</v>
      </c>
      <c r="L51" s="82">
        <f t="shared" si="8"/>
        <v>0</v>
      </c>
      <c r="M51" s="82">
        <f t="shared" si="8"/>
        <v>0</v>
      </c>
      <c r="N51" s="82">
        <f t="shared" si="8"/>
        <v>0</v>
      </c>
      <c r="O51" s="82">
        <f t="shared" si="8"/>
        <v>0</v>
      </c>
      <c r="P51" s="82">
        <f t="shared" si="8"/>
        <v>0</v>
      </c>
      <c r="Q51" s="82">
        <f t="shared" si="8"/>
        <v>0</v>
      </c>
    </row>
    <row r="52" spans="3:17" x14ac:dyDescent="0.25">
      <c r="C52" s="158" t="s">
        <v>706</v>
      </c>
      <c r="D52" s="20" t="s">
        <v>681</v>
      </c>
      <c r="E52" s="82">
        <f t="shared" si="8"/>
        <v>0</v>
      </c>
      <c r="F52" s="82">
        <f t="shared" si="8"/>
        <v>0</v>
      </c>
      <c r="G52" s="82">
        <f t="shared" si="8"/>
        <v>0</v>
      </c>
      <c r="H52" s="82">
        <f t="shared" si="8"/>
        <v>0</v>
      </c>
      <c r="I52" s="82">
        <f t="shared" si="8"/>
        <v>0</v>
      </c>
      <c r="J52" s="82">
        <f t="shared" si="8"/>
        <v>0</v>
      </c>
      <c r="K52" s="82">
        <f t="shared" si="8"/>
        <v>0</v>
      </c>
      <c r="L52" s="82">
        <f t="shared" si="8"/>
        <v>0</v>
      </c>
      <c r="M52" s="82">
        <f t="shared" si="8"/>
        <v>0</v>
      </c>
      <c r="N52" s="82">
        <f t="shared" si="8"/>
        <v>0</v>
      </c>
      <c r="O52" s="82">
        <f t="shared" si="8"/>
        <v>0</v>
      </c>
      <c r="P52" s="82">
        <f t="shared" si="8"/>
        <v>0</v>
      </c>
      <c r="Q52" s="82">
        <f t="shared" si="8"/>
        <v>0</v>
      </c>
    </row>
    <row r="53" spans="3:17" x14ac:dyDescent="0.25">
      <c r="C53" s="158" t="s">
        <v>706</v>
      </c>
      <c r="D53" s="20" t="s">
        <v>682</v>
      </c>
      <c r="E53" s="82">
        <f t="shared" si="8"/>
        <v>0</v>
      </c>
      <c r="F53" s="82">
        <f t="shared" si="8"/>
        <v>0</v>
      </c>
      <c r="G53" s="82">
        <f t="shared" si="8"/>
        <v>0</v>
      </c>
      <c r="H53" s="82">
        <f t="shared" si="8"/>
        <v>0</v>
      </c>
      <c r="I53" s="82">
        <f t="shared" si="8"/>
        <v>0</v>
      </c>
      <c r="J53" s="82">
        <f t="shared" si="8"/>
        <v>0</v>
      </c>
      <c r="K53" s="82">
        <f t="shared" si="8"/>
        <v>0</v>
      </c>
      <c r="L53" s="82">
        <f t="shared" si="8"/>
        <v>0</v>
      </c>
      <c r="M53" s="82">
        <f t="shared" si="8"/>
        <v>0</v>
      </c>
      <c r="N53" s="82">
        <f t="shared" si="8"/>
        <v>0</v>
      </c>
      <c r="O53" s="82">
        <f t="shared" si="8"/>
        <v>0</v>
      </c>
      <c r="P53" s="82">
        <f t="shared" si="8"/>
        <v>0</v>
      </c>
      <c r="Q53" s="82">
        <f t="shared" si="8"/>
        <v>0</v>
      </c>
    </row>
    <row r="54" spans="3:17" x14ac:dyDescent="0.25">
      <c r="C54" s="449" t="s">
        <v>225</v>
      </c>
      <c r="D54" s="450"/>
      <c r="E54" s="140">
        <f>SUM(E49:E53)</f>
        <v>0</v>
      </c>
      <c r="F54" s="140">
        <f t="shared" ref="F54:P54" si="9">SUM(F49:F53)</f>
        <v>0</v>
      </c>
      <c r="G54" s="140">
        <f t="shared" si="9"/>
        <v>0</v>
      </c>
      <c r="H54" s="140">
        <f t="shared" si="9"/>
        <v>0</v>
      </c>
      <c r="I54" s="140">
        <f t="shared" si="9"/>
        <v>0</v>
      </c>
      <c r="J54" s="140">
        <f t="shared" si="9"/>
        <v>0</v>
      </c>
      <c r="K54" s="140">
        <f t="shared" si="9"/>
        <v>0</v>
      </c>
      <c r="L54" s="140">
        <f t="shared" si="9"/>
        <v>0</v>
      </c>
      <c r="M54" s="140">
        <f t="shared" si="9"/>
        <v>0</v>
      </c>
      <c r="N54" s="140">
        <f t="shared" si="9"/>
        <v>0</v>
      </c>
      <c r="O54" s="140">
        <f t="shared" si="9"/>
        <v>0</v>
      </c>
      <c r="P54" s="140">
        <f t="shared" si="9"/>
        <v>0</v>
      </c>
      <c r="Q54" s="123">
        <f>Q141+Q256</f>
        <v>0</v>
      </c>
    </row>
    <row r="55" spans="3:17" x14ac:dyDescent="0.25">
      <c r="C55" s="449" t="s">
        <v>353</v>
      </c>
      <c r="D55" s="450"/>
      <c r="E55" s="140">
        <f>E54+E47</f>
        <v>0</v>
      </c>
      <c r="F55" s="140">
        <f t="shared" ref="F55:P55" si="10">F54+F47</f>
        <v>0</v>
      </c>
      <c r="G55" s="140">
        <f t="shared" si="10"/>
        <v>0</v>
      </c>
      <c r="H55" s="140">
        <f t="shared" si="10"/>
        <v>0</v>
      </c>
      <c r="I55" s="140">
        <f t="shared" si="10"/>
        <v>0</v>
      </c>
      <c r="J55" s="140">
        <f t="shared" si="10"/>
        <v>0</v>
      </c>
      <c r="K55" s="140">
        <f t="shared" si="10"/>
        <v>0</v>
      </c>
      <c r="L55" s="140">
        <f t="shared" si="10"/>
        <v>0</v>
      </c>
      <c r="M55" s="140">
        <f t="shared" si="10"/>
        <v>0</v>
      </c>
      <c r="N55" s="140">
        <f t="shared" si="10"/>
        <v>0</v>
      </c>
      <c r="O55" s="140">
        <f t="shared" si="10"/>
        <v>0</v>
      </c>
      <c r="P55" s="140">
        <f t="shared" si="10"/>
        <v>0</v>
      </c>
      <c r="Q55" s="123">
        <f>Q142+Q257</f>
        <v>0</v>
      </c>
    </row>
    <row r="56" spans="3:17" x14ac:dyDescent="0.25">
      <c r="C56" s="446" t="s">
        <v>358</v>
      </c>
      <c r="D56" s="447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</row>
    <row r="57" spans="3:17" x14ac:dyDescent="0.25">
      <c r="C57" s="18"/>
      <c r="D57" s="18" t="s">
        <v>683</v>
      </c>
      <c r="E57" s="82">
        <f t="shared" ref="E57:Q58" si="11">E145+E233</f>
        <v>0</v>
      </c>
      <c r="F57" s="82">
        <f t="shared" si="11"/>
        <v>0</v>
      </c>
      <c r="G57" s="82">
        <f t="shared" si="11"/>
        <v>0</v>
      </c>
      <c r="H57" s="82">
        <f t="shared" si="11"/>
        <v>0</v>
      </c>
      <c r="I57" s="82">
        <f t="shared" si="11"/>
        <v>0</v>
      </c>
      <c r="J57" s="82">
        <f t="shared" si="11"/>
        <v>0</v>
      </c>
      <c r="K57" s="82">
        <f t="shared" si="11"/>
        <v>0</v>
      </c>
      <c r="L57" s="82">
        <f t="shared" si="11"/>
        <v>0</v>
      </c>
      <c r="M57" s="82">
        <f t="shared" si="11"/>
        <v>0</v>
      </c>
      <c r="N57" s="82">
        <f t="shared" si="11"/>
        <v>0</v>
      </c>
      <c r="O57" s="82">
        <f t="shared" si="11"/>
        <v>0</v>
      </c>
      <c r="P57" s="82">
        <f t="shared" si="11"/>
        <v>0</v>
      </c>
      <c r="Q57" s="82">
        <f t="shared" si="11"/>
        <v>0</v>
      </c>
    </row>
    <row r="58" spans="3:17" x14ac:dyDescent="0.25">
      <c r="C58" s="18"/>
      <c r="D58" s="18" t="s">
        <v>684</v>
      </c>
      <c r="E58" s="82">
        <f t="shared" si="11"/>
        <v>0</v>
      </c>
      <c r="F58" s="82">
        <f t="shared" si="11"/>
        <v>0</v>
      </c>
      <c r="G58" s="82">
        <f t="shared" si="11"/>
        <v>0</v>
      </c>
      <c r="H58" s="82">
        <f t="shared" si="11"/>
        <v>0</v>
      </c>
      <c r="I58" s="82">
        <f t="shared" si="11"/>
        <v>0</v>
      </c>
      <c r="J58" s="82">
        <f t="shared" si="11"/>
        <v>0</v>
      </c>
      <c r="K58" s="82">
        <f t="shared" si="11"/>
        <v>0</v>
      </c>
      <c r="L58" s="82">
        <f t="shared" si="11"/>
        <v>0</v>
      </c>
      <c r="M58" s="82">
        <f t="shared" si="11"/>
        <v>0</v>
      </c>
      <c r="N58" s="82">
        <f t="shared" si="11"/>
        <v>0</v>
      </c>
      <c r="O58" s="82">
        <f t="shared" si="11"/>
        <v>0</v>
      </c>
      <c r="P58" s="82">
        <f t="shared" si="11"/>
        <v>0</v>
      </c>
      <c r="Q58" s="82">
        <f t="shared" si="11"/>
        <v>0</v>
      </c>
    </row>
    <row r="59" spans="3:17" x14ac:dyDescent="0.25">
      <c r="C59" s="449" t="s">
        <v>355</v>
      </c>
      <c r="D59" s="450"/>
      <c r="E59" s="140">
        <f>SUM(E57:E58)</f>
        <v>0</v>
      </c>
      <c r="F59" s="140">
        <f t="shared" ref="F59:P59" si="12">SUM(F57:F58)</f>
        <v>0</v>
      </c>
      <c r="G59" s="140">
        <f t="shared" si="12"/>
        <v>0</v>
      </c>
      <c r="H59" s="140">
        <f t="shared" si="12"/>
        <v>0</v>
      </c>
      <c r="I59" s="140">
        <f t="shared" si="12"/>
        <v>0</v>
      </c>
      <c r="J59" s="140">
        <f t="shared" si="12"/>
        <v>0</v>
      </c>
      <c r="K59" s="140">
        <f t="shared" si="12"/>
        <v>0</v>
      </c>
      <c r="L59" s="140">
        <f t="shared" si="12"/>
        <v>0</v>
      </c>
      <c r="M59" s="140">
        <f t="shared" si="12"/>
        <v>0</v>
      </c>
      <c r="N59" s="140">
        <f t="shared" si="12"/>
        <v>0</v>
      </c>
      <c r="O59" s="140">
        <f t="shared" si="12"/>
        <v>0</v>
      </c>
      <c r="P59" s="140">
        <f t="shared" si="12"/>
        <v>0</v>
      </c>
      <c r="Q59" s="123">
        <f>Q146+Q261</f>
        <v>0</v>
      </c>
    </row>
    <row r="60" spans="3:17" x14ac:dyDescent="0.25">
      <c r="C60" s="446" t="s">
        <v>357</v>
      </c>
      <c r="D60" s="447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</row>
    <row r="61" spans="3:17" x14ac:dyDescent="0.25">
      <c r="C61" s="95"/>
      <c r="D61" s="100" t="s">
        <v>685</v>
      </c>
      <c r="E61" s="82">
        <f t="shared" ref="E61:Q64" si="13">E149+E237</f>
        <v>0</v>
      </c>
      <c r="F61" s="82">
        <f t="shared" si="13"/>
        <v>0</v>
      </c>
      <c r="G61" s="82">
        <f t="shared" si="13"/>
        <v>0</v>
      </c>
      <c r="H61" s="82">
        <f t="shared" si="13"/>
        <v>0</v>
      </c>
      <c r="I61" s="82">
        <f t="shared" si="13"/>
        <v>0</v>
      </c>
      <c r="J61" s="82">
        <f t="shared" si="13"/>
        <v>0</v>
      </c>
      <c r="K61" s="82">
        <f t="shared" si="13"/>
        <v>0</v>
      </c>
      <c r="L61" s="82">
        <f t="shared" si="13"/>
        <v>0</v>
      </c>
      <c r="M61" s="82">
        <f t="shared" si="13"/>
        <v>0</v>
      </c>
      <c r="N61" s="82">
        <f t="shared" si="13"/>
        <v>0</v>
      </c>
      <c r="O61" s="82">
        <f t="shared" si="13"/>
        <v>0</v>
      </c>
      <c r="P61" s="82">
        <f t="shared" si="13"/>
        <v>0</v>
      </c>
      <c r="Q61" s="82">
        <f t="shared" si="13"/>
        <v>0</v>
      </c>
    </row>
    <row r="62" spans="3:17" x14ac:dyDescent="0.25">
      <c r="C62" s="95"/>
      <c r="D62" s="100" t="s">
        <v>686</v>
      </c>
      <c r="E62" s="82">
        <f t="shared" si="13"/>
        <v>0</v>
      </c>
      <c r="F62" s="82">
        <f t="shared" si="13"/>
        <v>0</v>
      </c>
      <c r="G62" s="82">
        <f t="shared" si="13"/>
        <v>0</v>
      </c>
      <c r="H62" s="82">
        <f t="shared" si="13"/>
        <v>0</v>
      </c>
      <c r="I62" s="82">
        <f t="shared" si="13"/>
        <v>0</v>
      </c>
      <c r="J62" s="82">
        <f t="shared" si="13"/>
        <v>0</v>
      </c>
      <c r="K62" s="82">
        <f t="shared" si="13"/>
        <v>0</v>
      </c>
      <c r="L62" s="82">
        <f t="shared" si="13"/>
        <v>0</v>
      </c>
      <c r="M62" s="82">
        <f t="shared" si="13"/>
        <v>0</v>
      </c>
      <c r="N62" s="82">
        <f t="shared" si="13"/>
        <v>0</v>
      </c>
      <c r="O62" s="82">
        <f t="shared" si="13"/>
        <v>0</v>
      </c>
      <c r="P62" s="82">
        <f t="shared" si="13"/>
        <v>0</v>
      </c>
      <c r="Q62" s="82">
        <f t="shared" si="13"/>
        <v>0</v>
      </c>
    </row>
    <row r="63" spans="3:17" x14ac:dyDescent="0.25">
      <c r="C63" s="18"/>
      <c r="D63" s="100" t="s">
        <v>687</v>
      </c>
      <c r="E63" s="82">
        <f t="shared" si="13"/>
        <v>0</v>
      </c>
      <c r="F63" s="82">
        <f t="shared" si="13"/>
        <v>0</v>
      </c>
      <c r="G63" s="82">
        <f t="shared" si="13"/>
        <v>0</v>
      </c>
      <c r="H63" s="82">
        <f t="shared" si="13"/>
        <v>0</v>
      </c>
      <c r="I63" s="82">
        <f t="shared" si="13"/>
        <v>0</v>
      </c>
      <c r="J63" s="82">
        <f t="shared" si="13"/>
        <v>0</v>
      </c>
      <c r="K63" s="82">
        <f t="shared" si="13"/>
        <v>0</v>
      </c>
      <c r="L63" s="82">
        <f t="shared" si="13"/>
        <v>0</v>
      </c>
      <c r="M63" s="82">
        <f t="shared" si="13"/>
        <v>0</v>
      </c>
      <c r="N63" s="82">
        <f t="shared" si="13"/>
        <v>0</v>
      </c>
      <c r="O63" s="82">
        <f t="shared" si="13"/>
        <v>0</v>
      </c>
      <c r="P63" s="82">
        <f t="shared" si="13"/>
        <v>0</v>
      </c>
      <c r="Q63" s="82">
        <f t="shared" si="13"/>
        <v>0</v>
      </c>
    </row>
    <row r="64" spans="3:17" x14ac:dyDescent="0.25">
      <c r="C64" s="18"/>
      <c r="D64" s="18" t="s">
        <v>688</v>
      </c>
      <c r="E64" s="82">
        <f t="shared" si="13"/>
        <v>0</v>
      </c>
      <c r="F64" s="82">
        <f t="shared" si="13"/>
        <v>0</v>
      </c>
      <c r="G64" s="82">
        <f t="shared" si="13"/>
        <v>0</v>
      </c>
      <c r="H64" s="82">
        <f t="shared" si="13"/>
        <v>0</v>
      </c>
      <c r="I64" s="82">
        <f t="shared" si="13"/>
        <v>0</v>
      </c>
      <c r="J64" s="82">
        <f t="shared" si="13"/>
        <v>0</v>
      </c>
      <c r="K64" s="82">
        <f t="shared" si="13"/>
        <v>0</v>
      </c>
      <c r="L64" s="82">
        <f t="shared" si="13"/>
        <v>0</v>
      </c>
      <c r="M64" s="82">
        <f t="shared" si="13"/>
        <v>0</v>
      </c>
      <c r="N64" s="82">
        <f t="shared" si="13"/>
        <v>0</v>
      </c>
      <c r="O64" s="82">
        <f t="shared" si="13"/>
        <v>0</v>
      </c>
      <c r="P64" s="82">
        <f t="shared" si="13"/>
        <v>0</v>
      </c>
      <c r="Q64" s="82">
        <f t="shared" si="13"/>
        <v>0</v>
      </c>
    </row>
    <row r="65" spans="3:17" x14ac:dyDescent="0.25">
      <c r="C65" s="449" t="s">
        <v>356</v>
      </c>
      <c r="D65" s="450"/>
      <c r="E65" s="140">
        <f>SUM(E61:E64)</f>
        <v>0</v>
      </c>
      <c r="F65" s="140">
        <f t="shared" ref="F65:P65" si="14">SUM(F61:F64)</f>
        <v>0</v>
      </c>
      <c r="G65" s="140">
        <f t="shared" si="14"/>
        <v>0</v>
      </c>
      <c r="H65" s="140">
        <f t="shared" si="14"/>
        <v>0</v>
      </c>
      <c r="I65" s="140">
        <f t="shared" si="14"/>
        <v>0</v>
      </c>
      <c r="J65" s="140">
        <f t="shared" si="14"/>
        <v>0</v>
      </c>
      <c r="K65" s="140">
        <f t="shared" si="14"/>
        <v>0</v>
      </c>
      <c r="L65" s="140">
        <f t="shared" si="14"/>
        <v>0</v>
      </c>
      <c r="M65" s="140">
        <f t="shared" si="14"/>
        <v>0</v>
      </c>
      <c r="N65" s="140">
        <f t="shared" si="14"/>
        <v>0</v>
      </c>
      <c r="O65" s="140">
        <f t="shared" si="14"/>
        <v>0</v>
      </c>
      <c r="P65" s="140">
        <f t="shared" si="14"/>
        <v>0</v>
      </c>
      <c r="Q65" s="123">
        <f>Q154+Q267</f>
        <v>0</v>
      </c>
    </row>
    <row r="66" spans="3:17" x14ac:dyDescent="0.25">
      <c r="C66" s="446" t="s">
        <v>361</v>
      </c>
      <c r="D66" s="447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</row>
    <row r="67" spans="3:17" x14ac:dyDescent="0.25">
      <c r="C67" s="95"/>
      <c r="D67" s="100" t="s">
        <v>690</v>
      </c>
      <c r="E67" s="82">
        <f t="shared" ref="E67:Q80" si="15">E155+E243</f>
        <v>0</v>
      </c>
      <c r="F67" s="82">
        <f t="shared" si="15"/>
        <v>0</v>
      </c>
      <c r="G67" s="82">
        <f t="shared" si="15"/>
        <v>0</v>
      </c>
      <c r="H67" s="82">
        <f t="shared" si="15"/>
        <v>0</v>
      </c>
      <c r="I67" s="82">
        <f t="shared" si="15"/>
        <v>0</v>
      </c>
      <c r="J67" s="82">
        <f t="shared" si="15"/>
        <v>0</v>
      </c>
      <c r="K67" s="82">
        <f t="shared" si="15"/>
        <v>0</v>
      </c>
      <c r="L67" s="82">
        <f t="shared" si="15"/>
        <v>0</v>
      </c>
      <c r="M67" s="82">
        <f t="shared" si="15"/>
        <v>0</v>
      </c>
      <c r="N67" s="82">
        <f t="shared" si="15"/>
        <v>0</v>
      </c>
      <c r="O67" s="82">
        <f t="shared" si="15"/>
        <v>0</v>
      </c>
      <c r="P67" s="82">
        <f t="shared" si="15"/>
        <v>0</v>
      </c>
      <c r="Q67" s="82">
        <f t="shared" si="15"/>
        <v>0</v>
      </c>
    </row>
    <row r="68" spans="3:17" x14ac:dyDescent="0.25">
      <c r="C68" s="95"/>
      <c r="D68" s="100" t="s">
        <v>691</v>
      </c>
      <c r="E68" s="82">
        <f t="shared" si="15"/>
        <v>0</v>
      </c>
      <c r="F68" s="82">
        <f t="shared" si="15"/>
        <v>0</v>
      </c>
      <c r="G68" s="82">
        <f t="shared" si="15"/>
        <v>0</v>
      </c>
      <c r="H68" s="82">
        <f t="shared" si="15"/>
        <v>0</v>
      </c>
      <c r="I68" s="82">
        <f t="shared" si="15"/>
        <v>0</v>
      </c>
      <c r="J68" s="82">
        <f t="shared" si="15"/>
        <v>0</v>
      </c>
      <c r="K68" s="82">
        <f t="shared" si="15"/>
        <v>0</v>
      </c>
      <c r="L68" s="82">
        <f t="shared" si="15"/>
        <v>0</v>
      </c>
      <c r="M68" s="82">
        <f t="shared" si="15"/>
        <v>0</v>
      </c>
      <c r="N68" s="82">
        <f t="shared" si="15"/>
        <v>0</v>
      </c>
      <c r="O68" s="82">
        <f t="shared" si="15"/>
        <v>0</v>
      </c>
      <c r="P68" s="82">
        <f t="shared" si="15"/>
        <v>0</v>
      </c>
      <c r="Q68" s="82">
        <f t="shared" si="15"/>
        <v>0</v>
      </c>
    </row>
    <row r="69" spans="3:17" x14ac:dyDescent="0.25">
      <c r="C69" s="95"/>
      <c r="D69" s="100" t="s">
        <v>692</v>
      </c>
      <c r="E69" s="82">
        <f t="shared" si="15"/>
        <v>0</v>
      </c>
      <c r="F69" s="82">
        <f t="shared" si="15"/>
        <v>0</v>
      </c>
      <c r="G69" s="82">
        <f t="shared" si="15"/>
        <v>0</v>
      </c>
      <c r="H69" s="82">
        <f t="shared" si="15"/>
        <v>0</v>
      </c>
      <c r="I69" s="82">
        <f t="shared" si="15"/>
        <v>0</v>
      </c>
      <c r="J69" s="82">
        <f t="shared" si="15"/>
        <v>0</v>
      </c>
      <c r="K69" s="82">
        <f t="shared" si="15"/>
        <v>0</v>
      </c>
      <c r="L69" s="82">
        <f t="shared" si="15"/>
        <v>0</v>
      </c>
      <c r="M69" s="82">
        <f t="shared" si="15"/>
        <v>0</v>
      </c>
      <c r="N69" s="82">
        <f t="shared" si="15"/>
        <v>0</v>
      </c>
      <c r="O69" s="82">
        <f t="shared" si="15"/>
        <v>0</v>
      </c>
      <c r="P69" s="82">
        <f t="shared" si="15"/>
        <v>0</v>
      </c>
      <c r="Q69" s="82">
        <f t="shared" si="15"/>
        <v>0</v>
      </c>
    </row>
    <row r="70" spans="3:17" x14ac:dyDescent="0.25">
      <c r="C70" s="95"/>
      <c r="D70" s="100" t="s">
        <v>693</v>
      </c>
      <c r="E70" s="82">
        <f t="shared" si="15"/>
        <v>0</v>
      </c>
      <c r="F70" s="82">
        <f t="shared" si="15"/>
        <v>0</v>
      </c>
      <c r="G70" s="82">
        <f t="shared" si="15"/>
        <v>0</v>
      </c>
      <c r="H70" s="82">
        <f t="shared" si="15"/>
        <v>0</v>
      </c>
      <c r="I70" s="82">
        <f t="shared" si="15"/>
        <v>0</v>
      </c>
      <c r="J70" s="82">
        <f t="shared" si="15"/>
        <v>0</v>
      </c>
      <c r="K70" s="82">
        <f t="shared" si="15"/>
        <v>0</v>
      </c>
      <c r="L70" s="82">
        <f t="shared" si="15"/>
        <v>0</v>
      </c>
      <c r="M70" s="82">
        <f t="shared" si="15"/>
        <v>0</v>
      </c>
      <c r="N70" s="82">
        <f t="shared" si="15"/>
        <v>0</v>
      </c>
      <c r="O70" s="82">
        <f t="shared" si="15"/>
        <v>0</v>
      </c>
      <c r="P70" s="82">
        <f t="shared" si="15"/>
        <v>0</v>
      </c>
      <c r="Q70" s="82">
        <f t="shared" si="15"/>
        <v>0</v>
      </c>
    </row>
    <row r="71" spans="3:17" x14ac:dyDescent="0.25">
      <c r="C71" s="95"/>
      <c r="D71" s="100" t="s">
        <v>694</v>
      </c>
      <c r="E71" s="82">
        <f t="shared" si="15"/>
        <v>0</v>
      </c>
      <c r="F71" s="82">
        <f t="shared" si="15"/>
        <v>0</v>
      </c>
      <c r="G71" s="82">
        <f t="shared" si="15"/>
        <v>0</v>
      </c>
      <c r="H71" s="82">
        <f t="shared" si="15"/>
        <v>0</v>
      </c>
      <c r="I71" s="82">
        <f t="shared" si="15"/>
        <v>0</v>
      </c>
      <c r="J71" s="82">
        <f t="shared" si="15"/>
        <v>0</v>
      </c>
      <c r="K71" s="82">
        <f t="shared" si="15"/>
        <v>0</v>
      </c>
      <c r="L71" s="82">
        <f t="shared" si="15"/>
        <v>0</v>
      </c>
      <c r="M71" s="82">
        <f t="shared" si="15"/>
        <v>0</v>
      </c>
      <c r="N71" s="82">
        <f t="shared" si="15"/>
        <v>0</v>
      </c>
      <c r="O71" s="82">
        <f t="shared" si="15"/>
        <v>0</v>
      </c>
      <c r="P71" s="82">
        <f t="shared" si="15"/>
        <v>0</v>
      </c>
      <c r="Q71" s="82">
        <f t="shared" si="15"/>
        <v>0</v>
      </c>
    </row>
    <row r="72" spans="3:17" x14ac:dyDescent="0.25">
      <c r="C72" s="95"/>
      <c r="D72" s="100" t="s">
        <v>663</v>
      </c>
      <c r="E72" s="82">
        <f t="shared" si="15"/>
        <v>0</v>
      </c>
      <c r="F72" s="82">
        <f t="shared" si="15"/>
        <v>0</v>
      </c>
      <c r="G72" s="82">
        <f t="shared" si="15"/>
        <v>0</v>
      </c>
      <c r="H72" s="82">
        <f t="shared" si="15"/>
        <v>0</v>
      </c>
      <c r="I72" s="82">
        <f t="shared" si="15"/>
        <v>0</v>
      </c>
      <c r="J72" s="82">
        <f t="shared" si="15"/>
        <v>0</v>
      </c>
      <c r="K72" s="82">
        <f t="shared" si="15"/>
        <v>0</v>
      </c>
      <c r="L72" s="82">
        <f t="shared" si="15"/>
        <v>0</v>
      </c>
      <c r="M72" s="82">
        <f t="shared" si="15"/>
        <v>0</v>
      </c>
      <c r="N72" s="82">
        <f t="shared" si="15"/>
        <v>0</v>
      </c>
      <c r="O72" s="82">
        <f t="shared" si="15"/>
        <v>0</v>
      </c>
      <c r="P72" s="82">
        <f t="shared" si="15"/>
        <v>0</v>
      </c>
      <c r="Q72" s="82">
        <f t="shared" si="15"/>
        <v>0</v>
      </c>
    </row>
    <row r="73" spans="3:17" x14ac:dyDescent="0.25">
      <c r="C73" s="158" t="s">
        <v>707</v>
      </c>
      <c r="D73" s="100" t="s">
        <v>695</v>
      </c>
      <c r="E73" s="82">
        <f t="shared" si="15"/>
        <v>0</v>
      </c>
      <c r="F73" s="82">
        <f t="shared" si="15"/>
        <v>0</v>
      </c>
      <c r="G73" s="82">
        <f t="shared" si="15"/>
        <v>0</v>
      </c>
      <c r="H73" s="82">
        <f t="shared" si="15"/>
        <v>0</v>
      </c>
      <c r="I73" s="82">
        <f t="shared" si="15"/>
        <v>0</v>
      </c>
      <c r="J73" s="82">
        <f t="shared" si="15"/>
        <v>0</v>
      </c>
      <c r="K73" s="82">
        <f t="shared" si="15"/>
        <v>0</v>
      </c>
      <c r="L73" s="82">
        <f t="shared" si="15"/>
        <v>0</v>
      </c>
      <c r="M73" s="82">
        <f t="shared" si="15"/>
        <v>0</v>
      </c>
      <c r="N73" s="82">
        <f t="shared" si="15"/>
        <v>0</v>
      </c>
      <c r="O73" s="82">
        <f t="shared" si="15"/>
        <v>0</v>
      </c>
      <c r="P73" s="82">
        <f t="shared" si="15"/>
        <v>0</v>
      </c>
      <c r="Q73" s="82">
        <f t="shared" si="15"/>
        <v>0</v>
      </c>
    </row>
    <row r="74" spans="3:17" x14ac:dyDescent="0.25">
      <c r="C74" s="158" t="s">
        <v>707</v>
      </c>
      <c r="D74" s="100" t="s">
        <v>696</v>
      </c>
      <c r="E74" s="82">
        <f t="shared" si="15"/>
        <v>0</v>
      </c>
      <c r="F74" s="82">
        <f t="shared" si="15"/>
        <v>0</v>
      </c>
      <c r="G74" s="82">
        <f t="shared" si="15"/>
        <v>0</v>
      </c>
      <c r="H74" s="82">
        <f t="shared" si="15"/>
        <v>0</v>
      </c>
      <c r="I74" s="82">
        <f t="shared" si="15"/>
        <v>0</v>
      </c>
      <c r="J74" s="82">
        <f t="shared" si="15"/>
        <v>0</v>
      </c>
      <c r="K74" s="82">
        <f t="shared" si="15"/>
        <v>0</v>
      </c>
      <c r="L74" s="82">
        <f t="shared" si="15"/>
        <v>0</v>
      </c>
      <c r="M74" s="82">
        <f t="shared" si="15"/>
        <v>0</v>
      </c>
      <c r="N74" s="82">
        <f t="shared" si="15"/>
        <v>0</v>
      </c>
      <c r="O74" s="82">
        <f t="shared" si="15"/>
        <v>0</v>
      </c>
      <c r="P74" s="82">
        <f t="shared" si="15"/>
        <v>0</v>
      </c>
      <c r="Q74" s="82">
        <f t="shared" si="15"/>
        <v>0</v>
      </c>
    </row>
    <row r="75" spans="3:17" x14ac:dyDescent="0.25">
      <c r="C75" s="158" t="s">
        <v>707</v>
      </c>
      <c r="D75" s="100" t="s">
        <v>697</v>
      </c>
      <c r="E75" s="82">
        <f t="shared" si="15"/>
        <v>0</v>
      </c>
      <c r="F75" s="82">
        <f t="shared" si="15"/>
        <v>0</v>
      </c>
      <c r="G75" s="82">
        <f t="shared" si="15"/>
        <v>0</v>
      </c>
      <c r="H75" s="82">
        <f t="shared" si="15"/>
        <v>0</v>
      </c>
      <c r="I75" s="82">
        <f t="shared" si="15"/>
        <v>0</v>
      </c>
      <c r="J75" s="82">
        <f t="shared" si="15"/>
        <v>0</v>
      </c>
      <c r="K75" s="82">
        <f t="shared" si="15"/>
        <v>0</v>
      </c>
      <c r="L75" s="82">
        <f t="shared" si="15"/>
        <v>0</v>
      </c>
      <c r="M75" s="82">
        <f t="shared" si="15"/>
        <v>0</v>
      </c>
      <c r="N75" s="82">
        <f t="shared" si="15"/>
        <v>0</v>
      </c>
      <c r="O75" s="82">
        <f t="shared" si="15"/>
        <v>0</v>
      </c>
      <c r="P75" s="82">
        <f t="shared" si="15"/>
        <v>0</v>
      </c>
      <c r="Q75" s="82">
        <f t="shared" si="15"/>
        <v>0</v>
      </c>
    </row>
    <row r="76" spans="3:17" x14ac:dyDescent="0.25">
      <c r="C76" s="158" t="s">
        <v>707</v>
      </c>
      <c r="D76" s="100" t="s">
        <v>698</v>
      </c>
      <c r="E76" s="82">
        <f t="shared" si="15"/>
        <v>0</v>
      </c>
      <c r="F76" s="82">
        <f t="shared" si="15"/>
        <v>0</v>
      </c>
      <c r="G76" s="82">
        <f t="shared" si="15"/>
        <v>0</v>
      </c>
      <c r="H76" s="82">
        <f t="shared" si="15"/>
        <v>0</v>
      </c>
      <c r="I76" s="82">
        <f t="shared" si="15"/>
        <v>0</v>
      </c>
      <c r="J76" s="82">
        <f t="shared" si="15"/>
        <v>0</v>
      </c>
      <c r="K76" s="82">
        <f t="shared" si="15"/>
        <v>0</v>
      </c>
      <c r="L76" s="82">
        <f t="shared" si="15"/>
        <v>0</v>
      </c>
      <c r="M76" s="82">
        <f t="shared" si="15"/>
        <v>0</v>
      </c>
      <c r="N76" s="82">
        <f t="shared" si="15"/>
        <v>0</v>
      </c>
      <c r="O76" s="82">
        <f t="shared" si="15"/>
        <v>0</v>
      </c>
      <c r="P76" s="82">
        <f t="shared" si="15"/>
        <v>0</v>
      </c>
      <c r="Q76" s="82">
        <f t="shared" si="15"/>
        <v>0</v>
      </c>
    </row>
    <row r="77" spans="3:17" x14ac:dyDescent="0.25">
      <c r="C77" s="158" t="s">
        <v>707</v>
      </c>
      <c r="D77" s="100" t="s">
        <v>699</v>
      </c>
      <c r="E77" s="82">
        <f t="shared" si="15"/>
        <v>0</v>
      </c>
      <c r="F77" s="82">
        <f t="shared" si="15"/>
        <v>0</v>
      </c>
      <c r="G77" s="82">
        <f t="shared" si="15"/>
        <v>0</v>
      </c>
      <c r="H77" s="82">
        <f t="shared" si="15"/>
        <v>0</v>
      </c>
      <c r="I77" s="82">
        <f t="shared" si="15"/>
        <v>0</v>
      </c>
      <c r="J77" s="82">
        <f t="shared" si="15"/>
        <v>0</v>
      </c>
      <c r="K77" s="82">
        <f t="shared" si="15"/>
        <v>0</v>
      </c>
      <c r="L77" s="82">
        <f t="shared" si="15"/>
        <v>0</v>
      </c>
      <c r="M77" s="82">
        <f t="shared" si="15"/>
        <v>0</v>
      </c>
      <c r="N77" s="82">
        <f t="shared" si="15"/>
        <v>0</v>
      </c>
      <c r="O77" s="82">
        <f t="shared" si="15"/>
        <v>0</v>
      </c>
      <c r="P77" s="82">
        <f t="shared" si="15"/>
        <v>0</v>
      </c>
      <c r="Q77" s="82">
        <f t="shared" si="15"/>
        <v>0</v>
      </c>
    </row>
    <row r="78" spans="3:17" x14ac:dyDescent="0.25">
      <c r="C78" s="158" t="s">
        <v>707</v>
      </c>
      <c r="D78" s="100" t="s">
        <v>700</v>
      </c>
      <c r="E78" s="82">
        <f t="shared" si="15"/>
        <v>0</v>
      </c>
      <c r="F78" s="82">
        <f t="shared" si="15"/>
        <v>0</v>
      </c>
      <c r="G78" s="82">
        <f t="shared" si="15"/>
        <v>0</v>
      </c>
      <c r="H78" s="82">
        <f t="shared" si="15"/>
        <v>0</v>
      </c>
      <c r="I78" s="82">
        <f t="shared" si="15"/>
        <v>0</v>
      </c>
      <c r="J78" s="82">
        <f t="shared" si="15"/>
        <v>0</v>
      </c>
      <c r="K78" s="82">
        <f t="shared" si="15"/>
        <v>0</v>
      </c>
      <c r="L78" s="82">
        <f t="shared" si="15"/>
        <v>0</v>
      </c>
      <c r="M78" s="82">
        <f t="shared" si="15"/>
        <v>0</v>
      </c>
      <c r="N78" s="82">
        <f t="shared" si="15"/>
        <v>0</v>
      </c>
      <c r="O78" s="82">
        <f t="shared" si="15"/>
        <v>0</v>
      </c>
      <c r="P78" s="82">
        <f t="shared" si="15"/>
        <v>0</v>
      </c>
      <c r="Q78" s="82">
        <f t="shared" si="15"/>
        <v>0</v>
      </c>
    </row>
    <row r="79" spans="3:17" x14ac:dyDescent="0.25">
      <c r="C79" s="158" t="s">
        <v>707</v>
      </c>
      <c r="D79" s="18" t="s">
        <v>701</v>
      </c>
      <c r="E79" s="82">
        <f t="shared" si="15"/>
        <v>0</v>
      </c>
      <c r="F79" s="82">
        <f t="shared" si="15"/>
        <v>0</v>
      </c>
      <c r="G79" s="82">
        <f t="shared" si="15"/>
        <v>0</v>
      </c>
      <c r="H79" s="82">
        <f t="shared" si="15"/>
        <v>0</v>
      </c>
      <c r="I79" s="82">
        <f t="shared" si="15"/>
        <v>0</v>
      </c>
      <c r="J79" s="82">
        <f t="shared" si="15"/>
        <v>0</v>
      </c>
      <c r="K79" s="82">
        <f t="shared" si="15"/>
        <v>0</v>
      </c>
      <c r="L79" s="82">
        <f t="shared" si="15"/>
        <v>0</v>
      </c>
      <c r="M79" s="82">
        <f t="shared" si="15"/>
        <v>0</v>
      </c>
      <c r="N79" s="82">
        <f t="shared" si="15"/>
        <v>0</v>
      </c>
      <c r="O79" s="82">
        <f t="shared" si="15"/>
        <v>0</v>
      </c>
      <c r="P79" s="82">
        <f t="shared" si="15"/>
        <v>0</v>
      </c>
      <c r="Q79" s="82">
        <f t="shared" si="15"/>
        <v>0</v>
      </c>
    </row>
    <row r="80" spans="3:17" x14ac:dyDescent="0.25">
      <c r="C80" s="158" t="s">
        <v>707</v>
      </c>
      <c r="D80" s="18" t="s">
        <v>702</v>
      </c>
      <c r="E80" s="82">
        <f t="shared" si="15"/>
        <v>0</v>
      </c>
      <c r="F80" s="82">
        <f t="shared" si="15"/>
        <v>0</v>
      </c>
      <c r="G80" s="82">
        <f t="shared" si="15"/>
        <v>0</v>
      </c>
      <c r="H80" s="82">
        <f t="shared" si="15"/>
        <v>0</v>
      </c>
      <c r="I80" s="82">
        <f t="shared" si="15"/>
        <v>0</v>
      </c>
      <c r="J80" s="82">
        <f t="shared" si="15"/>
        <v>0</v>
      </c>
      <c r="K80" s="82">
        <f t="shared" si="15"/>
        <v>0</v>
      </c>
      <c r="L80" s="82">
        <f t="shared" si="15"/>
        <v>0</v>
      </c>
      <c r="M80" s="82">
        <f t="shared" si="15"/>
        <v>0</v>
      </c>
      <c r="N80" s="82">
        <f t="shared" si="15"/>
        <v>0</v>
      </c>
      <c r="O80" s="82">
        <f t="shared" si="15"/>
        <v>0</v>
      </c>
      <c r="P80" s="82">
        <f t="shared" si="15"/>
        <v>0</v>
      </c>
      <c r="Q80" s="82">
        <f t="shared" si="15"/>
        <v>0</v>
      </c>
    </row>
    <row r="81" spans="3:17" x14ac:dyDescent="0.25">
      <c r="C81" s="449" t="s">
        <v>359</v>
      </c>
      <c r="D81" s="450"/>
      <c r="E81" s="140">
        <f>SUM(E67:E80)</f>
        <v>0</v>
      </c>
      <c r="F81" s="140">
        <f t="shared" ref="F81:P81" si="16">SUM(F67:F80)</f>
        <v>0</v>
      </c>
      <c r="G81" s="140">
        <f t="shared" si="16"/>
        <v>0</v>
      </c>
      <c r="H81" s="140">
        <f t="shared" si="16"/>
        <v>0</v>
      </c>
      <c r="I81" s="140">
        <f t="shared" si="16"/>
        <v>0</v>
      </c>
      <c r="J81" s="140">
        <f t="shared" si="16"/>
        <v>0</v>
      </c>
      <c r="K81" s="140">
        <f t="shared" si="16"/>
        <v>0</v>
      </c>
      <c r="L81" s="140">
        <f t="shared" si="16"/>
        <v>0</v>
      </c>
      <c r="M81" s="140">
        <f t="shared" si="16"/>
        <v>0</v>
      </c>
      <c r="N81" s="140">
        <f t="shared" si="16"/>
        <v>0</v>
      </c>
      <c r="O81" s="140">
        <f t="shared" si="16"/>
        <v>0</v>
      </c>
      <c r="P81" s="140">
        <f t="shared" si="16"/>
        <v>0</v>
      </c>
      <c r="Q81" s="123">
        <f>Q182+Q283</f>
        <v>0</v>
      </c>
    </row>
    <row r="82" spans="3:17" x14ac:dyDescent="0.25">
      <c r="C82" s="446" t="s">
        <v>360</v>
      </c>
      <c r="D82" s="447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</row>
    <row r="83" spans="3:17" x14ac:dyDescent="0.25">
      <c r="C83" s="18"/>
      <c r="D83" s="159" t="s">
        <v>689</v>
      </c>
      <c r="E83" s="82">
        <f t="shared" ref="E83:P83" si="17">E171+E259</f>
        <v>0</v>
      </c>
      <c r="F83" s="82">
        <f t="shared" si="17"/>
        <v>0</v>
      </c>
      <c r="G83" s="82">
        <f t="shared" si="17"/>
        <v>0</v>
      </c>
      <c r="H83" s="82">
        <f t="shared" si="17"/>
        <v>0</v>
      </c>
      <c r="I83" s="82">
        <f t="shared" si="17"/>
        <v>0</v>
      </c>
      <c r="J83" s="82">
        <f t="shared" si="17"/>
        <v>0</v>
      </c>
      <c r="K83" s="82">
        <f t="shared" si="17"/>
        <v>0</v>
      </c>
      <c r="L83" s="82">
        <f t="shared" si="17"/>
        <v>0</v>
      </c>
      <c r="M83" s="82">
        <f t="shared" si="17"/>
        <v>0</v>
      </c>
      <c r="N83" s="82">
        <f t="shared" si="17"/>
        <v>0</v>
      </c>
      <c r="O83" s="82">
        <f t="shared" si="17"/>
        <v>0</v>
      </c>
      <c r="P83" s="82">
        <f t="shared" si="17"/>
        <v>0</v>
      </c>
      <c r="Q83" s="82">
        <f>Q171+Q259</f>
        <v>0</v>
      </c>
    </row>
    <row r="84" spans="3:17" x14ac:dyDescent="0.25"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</row>
    <row r="85" spans="3:17" x14ac:dyDescent="0.25">
      <c r="C85" s="449" t="s">
        <v>362</v>
      </c>
      <c r="D85" s="450"/>
      <c r="E85" s="140">
        <f>SUM(E83:E84)</f>
        <v>0</v>
      </c>
      <c r="F85" s="140">
        <f t="shared" ref="F85:P85" si="18">SUM(F83:F84)</f>
        <v>0</v>
      </c>
      <c r="G85" s="140">
        <f t="shared" si="18"/>
        <v>0</v>
      </c>
      <c r="H85" s="140">
        <f t="shared" si="18"/>
        <v>0</v>
      </c>
      <c r="I85" s="140">
        <f t="shared" si="18"/>
        <v>0</v>
      </c>
      <c r="J85" s="140">
        <f t="shared" si="18"/>
        <v>0</v>
      </c>
      <c r="K85" s="140">
        <f t="shared" si="18"/>
        <v>0</v>
      </c>
      <c r="L85" s="140">
        <f t="shared" si="18"/>
        <v>0</v>
      </c>
      <c r="M85" s="140">
        <f t="shared" si="18"/>
        <v>0</v>
      </c>
      <c r="N85" s="140">
        <f t="shared" si="18"/>
        <v>0</v>
      </c>
      <c r="O85" s="140">
        <f t="shared" si="18"/>
        <v>0</v>
      </c>
      <c r="P85" s="140">
        <f t="shared" si="18"/>
        <v>0</v>
      </c>
      <c r="Q85" s="123">
        <f>Q186+Q287</f>
        <v>0</v>
      </c>
    </row>
    <row r="86" spans="3:17" x14ac:dyDescent="0.25">
      <c r="C86" s="446" t="s">
        <v>363</v>
      </c>
      <c r="D86" s="447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</row>
    <row r="87" spans="3:17" x14ac:dyDescent="0.25">
      <c r="C87" s="18" t="s">
        <v>365</v>
      </c>
      <c r="D87" s="18" t="s">
        <v>366</v>
      </c>
      <c r="E87" s="82">
        <f t="shared" ref="E87:P88" si="19">E175+E263</f>
        <v>0</v>
      </c>
      <c r="F87" s="82">
        <f t="shared" si="19"/>
        <v>0</v>
      </c>
      <c r="G87" s="82">
        <f t="shared" si="19"/>
        <v>0</v>
      </c>
      <c r="H87" s="82">
        <f t="shared" si="19"/>
        <v>0</v>
      </c>
      <c r="I87" s="82">
        <f t="shared" si="19"/>
        <v>0</v>
      </c>
      <c r="J87" s="82">
        <f t="shared" si="19"/>
        <v>0</v>
      </c>
      <c r="K87" s="82">
        <f t="shared" si="19"/>
        <v>0</v>
      </c>
      <c r="L87" s="82">
        <f t="shared" si="19"/>
        <v>0</v>
      </c>
      <c r="M87" s="82">
        <f t="shared" si="19"/>
        <v>0</v>
      </c>
      <c r="N87" s="82">
        <f t="shared" si="19"/>
        <v>0</v>
      </c>
      <c r="O87" s="82">
        <f t="shared" si="19"/>
        <v>0</v>
      </c>
      <c r="P87" s="82">
        <f t="shared" si="19"/>
        <v>0</v>
      </c>
      <c r="Q87" s="82">
        <f>Q175+Q263</f>
        <v>0</v>
      </c>
    </row>
    <row r="88" spans="3:17" x14ac:dyDescent="0.25">
      <c r="C88" s="18" t="s">
        <v>365</v>
      </c>
      <c r="D88" s="18" t="s">
        <v>367</v>
      </c>
      <c r="E88" s="82">
        <f t="shared" si="19"/>
        <v>0</v>
      </c>
      <c r="F88" s="82">
        <f t="shared" si="19"/>
        <v>0</v>
      </c>
      <c r="G88" s="82">
        <f t="shared" si="19"/>
        <v>0</v>
      </c>
      <c r="H88" s="82">
        <f t="shared" si="19"/>
        <v>0</v>
      </c>
      <c r="I88" s="82">
        <f t="shared" si="19"/>
        <v>0</v>
      </c>
      <c r="J88" s="82">
        <f t="shared" si="19"/>
        <v>0</v>
      </c>
      <c r="K88" s="82">
        <f t="shared" si="19"/>
        <v>0</v>
      </c>
      <c r="L88" s="82">
        <f t="shared" si="19"/>
        <v>0</v>
      </c>
      <c r="M88" s="82">
        <f t="shared" si="19"/>
        <v>0</v>
      </c>
      <c r="N88" s="82">
        <f t="shared" si="19"/>
        <v>0</v>
      </c>
      <c r="O88" s="82">
        <f t="shared" si="19"/>
        <v>0</v>
      </c>
      <c r="P88" s="82">
        <f t="shared" si="19"/>
        <v>0</v>
      </c>
      <c r="Q88" s="82">
        <f>Q176+Q264</f>
        <v>0</v>
      </c>
    </row>
    <row r="89" spans="3:17" x14ac:dyDescent="0.25">
      <c r="C89" s="449" t="s">
        <v>364</v>
      </c>
      <c r="D89" s="450"/>
      <c r="E89" s="140">
        <f>E87-E88</f>
        <v>0</v>
      </c>
      <c r="F89" s="140">
        <f t="shared" ref="F89:P89" si="20">F87-F88</f>
        <v>0</v>
      </c>
      <c r="G89" s="140">
        <f t="shared" si="20"/>
        <v>0</v>
      </c>
      <c r="H89" s="140">
        <f t="shared" si="20"/>
        <v>0</v>
      </c>
      <c r="I89" s="140">
        <f t="shared" si="20"/>
        <v>0</v>
      </c>
      <c r="J89" s="140">
        <f t="shared" si="20"/>
        <v>0</v>
      </c>
      <c r="K89" s="140">
        <f t="shared" si="20"/>
        <v>0</v>
      </c>
      <c r="L89" s="140">
        <f t="shared" si="20"/>
        <v>0</v>
      </c>
      <c r="M89" s="140">
        <f t="shared" si="20"/>
        <v>0</v>
      </c>
      <c r="N89" s="140">
        <f t="shared" si="20"/>
        <v>0</v>
      </c>
      <c r="O89" s="140">
        <f t="shared" si="20"/>
        <v>0</v>
      </c>
      <c r="P89" s="140">
        <f t="shared" si="20"/>
        <v>0</v>
      </c>
      <c r="Q89" s="123">
        <f>Q190+Q291</f>
        <v>0</v>
      </c>
    </row>
    <row r="90" spans="3:17" x14ac:dyDescent="0.25">
      <c r="C90" s="449" t="s">
        <v>261</v>
      </c>
      <c r="D90" s="450"/>
      <c r="E90" s="140">
        <f>E89+E85+E81+E65+E59+E55+E30</f>
        <v>0</v>
      </c>
      <c r="F90" s="140">
        <f t="shared" ref="F90:P90" si="21">F89+F85+F81+F65+F59+F55+F30</f>
        <v>0</v>
      </c>
      <c r="G90" s="140">
        <f t="shared" si="21"/>
        <v>0</v>
      </c>
      <c r="H90" s="140">
        <f t="shared" si="21"/>
        <v>0</v>
      </c>
      <c r="I90" s="140">
        <f t="shared" si="21"/>
        <v>0</v>
      </c>
      <c r="J90" s="140">
        <f t="shared" si="21"/>
        <v>0</v>
      </c>
      <c r="K90" s="140">
        <f t="shared" si="21"/>
        <v>0</v>
      </c>
      <c r="L90" s="140">
        <f t="shared" si="21"/>
        <v>0</v>
      </c>
      <c r="M90" s="140">
        <f t="shared" si="21"/>
        <v>0</v>
      </c>
      <c r="N90" s="140">
        <f t="shared" si="21"/>
        <v>0</v>
      </c>
      <c r="O90" s="140">
        <f t="shared" si="21"/>
        <v>0</v>
      </c>
      <c r="P90" s="140">
        <f t="shared" si="21"/>
        <v>0</v>
      </c>
      <c r="Q90" s="123">
        <f>Q191+Q292</f>
        <v>0</v>
      </c>
    </row>
    <row r="92" spans="3:17" x14ac:dyDescent="0.25">
      <c r="C92" s="24" t="s">
        <v>387</v>
      </c>
      <c r="J92" s="27"/>
    </row>
    <row r="93" spans="3:17" x14ac:dyDescent="0.25">
      <c r="C93" s="15"/>
      <c r="Q93" s="27" t="s">
        <v>4</v>
      </c>
    </row>
    <row r="94" spans="3:17" ht="15" customHeight="1" x14ac:dyDescent="0.25">
      <c r="C94" s="431" t="s">
        <v>343</v>
      </c>
      <c r="D94" s="431" t="s">
        <v>344</v>
      </c>
      <c r="E94" s="421" t="s">
        <v>324</v>
      </c>
      <c r="F94" s="421"/>
      <c r="G94" s="421"/>
      <c r="H94" s="421"/>
      <c r="I94" s="421"/>
      <c r="J94" s="421"/>
      <c r="K94" s="421"/>
      <c r="L94" s="421"/>
      <c r="M94" s="421"/>
      <c r="N94" s="421"/>
      <c r="O94" s="421"/>
      <c r="P94" s="421"/>
      <c r="Q94" s="421"/>
    </row>
    <row r="95" spans="3:17" x14ac:dyDescent="0.25">
      <c r="C95" s="433"/>
      <c r="D95" s="433"/>
      <c r="E95" s="14" t="s">
        <v>110</v>
      </c>
      <c r="F95" s="14" t="s">
        <v>111</v>
      </c>
      <c r="G95" s="14" t="s">
        <v>112</v>
      </c>
      <c r="H95" s="14" t="s">
        <v>113</v>
      </c>
      <c r="I95" s="14" t="s">
        <v>114</v>
      </c>
      <c r="J95" s="14" t="s">
        <v>115</v>
      </c>
      <c r="K95" s="14" t="s">
        <v>116</v>
      </c>
      <c r="L95" s="14" t="s">
        <v>117</v>
      </c>
      <c r="M95" s="14" t="s">
        <v>118</v>
      </c>
      <c r="N95" s="14" t="s">
        <v>119</v>
      </c>
      <c r="O95" s="14" t="s">
        <v>120</v>
      </c>
      <c r="P95" s="14" t="s">
        <v>121</v>
      </c>
      <c r="Q95" s="14" t="s">
        <v>108</v>
      </c>
    </row>
    <row r="96" spans="3:17" ht="14.25" customHeight="1" x14ac:dyDescent="0.25">
      <c r="C96" s="435"/>
      <c r="D96" s="435"/>
      <c r="E96" s="14" t="s">
        <v>3</v>
      </c>
      <c r="F96" s="14" t="s">
        <v>3</v>
      </c>
      <c r="G96" s="14" t="s">
        <v>3</v>
      </c>
      <c r="H96" s="14" t="s">
        <v>3</v>
      </c>
      <c r="I96" s="14" t="s">
        <v>3</v>
      </c>
      <c r="J96" s="14" t="s">
        <v>3</v>
      </c>
      <c r="K96" s="14" t="s">
        <v>5</v>
      </c>
      <c r="L96" s="14" t="s">
        <v>5</v>
      </c>
      <c r="M96" s="14" t="s">
        <v>5</v>
      </c>
      <c r="N96" s="14" t="s">
        <v>5</v>
      </c>
      <c r="O96" s="14" t="s">
        <v>5</v>
      </c>
      <c r="P96" s="14" t="s">
        <v>5</v>
      </c>
      <c r="Q96" s="14" t="s">
        <v>5</v>
      </c>
    </row>
    <row r="97" spans="2:17" x14ac:dyDescent="0.25">
      <c r="B97" s="74"/>
      <c r="C97" s="446" t="s">
        <v>348</v>
      </c>
      <c r="D97" s="447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</row>
    <row r="98" spans="2:17" x14ac:dyDescent="0.25">
      <c r="C98" s="428" t="s">
        <v>350</v>
      </c>
      <c r="D98" s="429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</row>
    <row r="99" spans="2:17" x14ac:dyDescent="0.25">
      <c r="C99" s="158" t="s">
        <v>703</v>
      </c>
      <c r="D99" s="100" t="s">
        <v>648</v>
      </c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</row>
    <row r="100" spans="2:17" x14ac:dyDescent="0.25">
      <c r="C100" s="158" t="s">
        <v>703</v>
      </c>
      <c r="D100" s="100" t="s">
        <v>649</v>
      </c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</row>
    <row r="101" spans="2:17" x14ac:dyDescent="0.25">
      <c r="C101" s="158" t="s">
        <v>703</v>
      </c>
      <c r="D101" s="100" t="s">
        <v>650</v>
      </c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</row>
    <row r="102" spans="2:17" x14ac:dyDescent="0.25">
      <c r="C102" s="158" t="s">
        <v>703</v>
      </c>
      <c r="D102" s="100" t="s">
        <v>651</v>
      </c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</row>
    <row r="103" spans="2:17" x14ac:dyDescent="0.25">
      <c r="C103" s="158" t="s">
        <v>703</v>
      </c>
      <c r="D103" s="100" t="s">
        <v>652</v>
      </c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</row>
    <row r="104" spans="2:17" x14ac:dyDescent="0.25">
      <c r="C104" s="158" t="s">
        <v>703</v>
      </c>
      <c r="D104" s="100" t="s">
        <v>653</v>
      </c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</row>
    <row r="105" spans="2:17" x14ac:dyDescent="0.25">
      <c r="C105" s="158" t="s">
        <v>703</v>
      </c>
      <c r="D105" s="100" t="s">
        <v>654</v>
      </c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</row>
    <row r="106" spans="2:17" ht="14.25" customHeight="1" x14ac:dyDescent="0.25">
      <c r="B106" s="74"/>
      <c r="C106" s="158" t="s">
        <v>703</v>
      </c>
      <c r="D106" s="100" t="s">
        <v>655</v>
      </c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</row>
    <row r="107" spans="2:17" x14ac:dyDescent="0.25">
      <c r="C107" s="158" t="s">
        <v>703</v>
      </c>
      <c r="D107" s="20" t="s">
        <v>656</v>
      </c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</row>
    <row r="108" spans="2:17" x14ac:dyDescent="0.25">
      <c r="C108" s="449" t="s">
        <v>225</v>
      </c>
      <c r="D108" s="450"/>
      <c r="E108" s="140">
        <f>SUM(E99:E107)</f>
        <v>0</v>
      </c>
      <c r="F108" s="140">
        <f t="shared" ref="F108:P108" si="22">SUM(F99:F107)</f>
        <v>0</v>
      </c>
      <c r="G108" s="140">
        <f t="shared" si="22"/>
        <v>0</v>
      </c>
      <c r="H108" s="140">
        <f t="shared" si="22"/>
        <v>0</v>
      </c>
      <c r="I108" s="140">
        <f t="shared" si="22"/>
        <v>0</v>
      </c>
      <c r="J108" s="140">
        <f t="shared" si="22"/>
        <v>0</v>
      </c>
      <c r="K108" s="140">
        <f t="shared" si="22"/>
        <v>0</v>
      </c>
      <c r="L108" s="140">
        <f t="shared" si="22"/>
        <v>0</v>
      </c>
      <c r="M108" s="140">
        <f t="shared" si="22"/>
        <v>0</v>
      </c>
      <c r="N108" s="140">
        <f t="shared" si="22"/>
        <v>0</v>
      </c>
      <c r="O108" s="140">
        <f t="shared" si="22"/>
        <v>0</v>
      </c>
      <c r="P108" s="140">
        <f t="shared" si="22"/>
        <v>0</v>
      </c>
      <c r="Q108" s="123">
        <f>SUM(E108:P108)</f>
        <v>0</v>
      </c>
    </row>
    <row r="109" spans="2:17" x14ac:dyDescent="0.25">
      <c r="C109" s="428" t="s">
        <v>351</v>
      </c>
      <c r="D109" s="429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</row>
    <row r="110" spans="2:17" x14ac:dyDescent="0.25">
      <c r="C110" s="158" t="s">
        <v>703</v>
      </c>
      <c r="D110" s="100" t="s">
        <v>657</v>
      </c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</row>
    <row r="111" spans="2:17" x14ac:dyDescent="0.25">
      <c r="C111" s="158" t="s">
        <v>703</v>
      </c>
      <c r="D111" s="100" t="s">
        <v>658</v>
      </c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</row>
    <row r="112" spans="2:17" x14ac:dyDescent="0.25">
      <c r="C112" s="158" t="s">
        <v>703</v>
      </c>
      <c r="D112" s="100" t="s">
        <v>659</v>
      </c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</row>
    <row r="113" spans="3:17" x14ac:dyDescent="0.25">
      <c r="C113" s="158" t="s">
        <v>703</v>
      </c>
      <c r="D113" s="100" t="s">
        <v>660</v>
      </c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</row>
    <row r="114" spans="3:17" x14ac:dyDescent="0.25">
      <c r="C114" s="158" t="s">
        <v>703</v>
      </c>
      <c r="D114" s="100" t="s">
        <v>661</v>
      </c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</row>
    <row r="115" spans="3:17" x14ac:dyDescent="0.25">
      <c r="C115" s="158" t="s">
        <v>703</v>
      </c>
      <c r="D115" s="20" t="s">
        <v>662</v>
      </c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</row>
    <row r="116" spans="3:17" x14ac:dyDescent="0.25">
      <c r="C116" s="158" t="s">
        <v>703</v>
      </c>
      <c r="D116" s="20" t="s">
        <v>663</v>
      </c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</row>
    <row r="117" spans="3:17" x14ac:dyDescent="0.25">
      <c r="C117" s="449" t="s">
        <v>225</v>
      </c>
      <c r="D117" s="450"/>
      <c r="E117" s="140">
        <f>SUM(E110:E116)</f>
        <v>0</v>
      </c>
      <c r="F117" s="140">
        <f t="shared" ref="F117:P117" si="23">SUM(F110:F116)</f>
        <v>0</v>
      </c>
      <c r="G117" s="140">
        <f t="shared" si="23"/>
        <v>0</v>
      </c>
      <c r="H117" s="140">
        <f t="shared" si="23"/>
        <v>0</v>
      </c>
      <c r="I117" s="140">
        <f t="shared" si="23"/>
        <v>0</v>
      </c>
      <c r="J117" s="140">
        <f t="shared" si="23"/>
        <v>0</v>
      </c>
      <c r="K117" s="140">
        <f t="shared" si="23"/>
        <v>0</v>
      </c>
      <c r="L117" s="140">
        <f t="shared" si="23"/>
        <v>0</v>
      </c>
      <c r="M117" s="140">
        <f t="shared" si="23"/>
        <v>0</v>
      </c>
      <c r="N117" s="140">
        <f t="shared" si="23"/>
        <v>0</v>
      </c>
      <c r="O117" s="140">
        <f t="shared" si="23"/>
        <v>0</v>
      </c>
      <c r="P117" s="140">
        <f t="shared" si="23"/>
        <v>0</v>
      </c>
      <c r="Q117" s="123">
        <f>SUM(E117:P117)</f>
        <v>0</v>
      </c>
    </row>
    <row r="118" spans="3:17" x14ac:dyDescent="0.25">
      <c r="C118" s="449" t="s">
        <v>349</v>
      </c>
      <c r="D118" s="450"/>
      <c r="E118" s="140">
        <f>E117+E108</f>
        <v>0</v>
      </c>
      <c r="F118" s="140">
        <f t="shared" ref="F118:P118" si="24">F117+F108</f>
        <v>0</v>
      </c>
      <c r="G118" s="140">
        <f t="shared" si="24"/>
        <v>0</v>
      </c>
      <c r="H118" s="140">
        <f t="shared" si="24"/>
        <v>0</v>
      </c>
      <c r="I118" s="140">
        <f t="shared" si="24"/>
        <v>0</v>
      </c>
      <c r="J118" s="140">
        <f t="shared" si="24"/>
        <v>0</v>
      </c>
      <c r="K118" s="140">
        <f t="shared" si="24"/>
        <v>0</v>
      </c>
      <c r="L118" s="140">
        <f t="shared" si="24"/>
        <v>0</v>
      </c>
      <c r="M118" s="140">
        <f t="shared" si="24"/>
        <v>0</v>
      </c>
      <c r="N118" s="140">
        <f t="shared" si="24"/>
        <v>0</v>
      </c>
      <c r="O118" s="140">
        <f t="shared" si="24"/>
        <v>0</v>
      </c>
      <c r="P118" s="140">
        <f t="shared" si="24"/>
        <v>0</v>
      </c>
      <c r="Q118" s="123">
        <f>Q108+Q117</f>
        <v>0</v>
      </c>
    </row>
    <row r="119" spans="3:17" x14ac:dyDescent="0.25">
      <c r="C119" s="446" t="s">
        <v>352</v>
      </c>
      <c r="D119" s="447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</row>
    <row r="120" spans="3:17" x14ac:dyDescent="0.25">
      <c r="C120" s="428" t="s">
        <v>350</v>
      </c>
      <c r="D120" s="429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</row>
    <row r="121" spans="3:17" x14ac:dyDescent="0.25">
      <c r="C121" s="158" t="s">
        <v>704</v>
      </c>
      <c r="D121" s="100" t="s">
        <v>664</v>
      </c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</row>
    <row r="122" spans="3:17" x14ac:dyDescent="0.25">
      <c r="C122" s="158" t="s">
        <v>704</v>
      </c>
      <c r="D122" s="100" t="s">
        <v>665</v>
      </c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</row>
    <row r="123" spans="3:17" x14ac:dyDescent="0.25">
      <c r="C123" s="158" t="s">
        <v>704</v>
      </c>
      <c r="D123" s="100" t="s">
        <v>666</v>
      </c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</row>
    <row r="124" spans="3:17" x14ac:dyDescent="0.25">
      <c r="C124" s="158" t="s">
        <v>704</v>
      </c>
      <c r="D124" s="100" t="s">
        <v>667</v>
      </c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</row>
    <row r="125" spans="3:17" x14ac:dyDescent="0.25">
      <c r="C125" s="158" t="s">
        <v>704</v>
      </c>
      <c r="D125" s="100" t="s">
        <v>668</v>
      </c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</row>
    <row r="126" spans="3:17" x14ac:dyDescent="0.25">
      <c r="C126" s="158" t="s">
        <v>704</v>
      </c>
      <c r="D126" s="100" t="s">
        <v>669</v>
      </c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</row>
    <row r="127" spans="3:17" x14ac:dyDescent="0.25">
      <c r="C127" s="158" t="s">
        <v>705</v>
      </c>
      <c r="D127" s="100" t="s">
        <v>670</v>
      </c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</row>
    <row r="128" spans="3:17" x14ac:dyDescent="0.25">
      <c r="C128" s="158" t="s">
        <v>705</v>
      </c>
      <c r="D128" s="100" t="s">
        <v>671</v>
      </c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</row>
    <row r="129" spans="3:17" x14ac:dyDescent="0.25">
      <c r="C129" s="158"/>
      <c r="D129" s="100" t="s">
        <v>672</v>
      </c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</row>
    <row r="130" spans="3:17" x14ac:dyDescent="0.25">
      <c r="C130" s="158"/>
      <c r="D130" s="100" t="s">
        <v>673</v>
      </c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</row>
    <row r="131" spans="3:17" x14ac:dyDescent="0.25">
      <c r="C131" s="158"/>
      <c r="D131" s="100" t="s">
        <v>674</v>
      </c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</row>
    <row r="132" spans="3:17" x14ac:dyDescent="0.25">
      <c r="C132" s="158"/>
      <c r="D132" s="100" t="s">
        <v>675</v>
      </c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</row>
    <row r="133" spans="3:17" x14ac:dyDescent="0.25">
      <c r="C133" s="158"/>
      <c r="D133" s="100" t="s">
        <v>676</v>
      </c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</row>
    <row r="134" spans="3:17" x14ac:dyDescent="0.25">
      <c r="C134" s="158" t="s">
        <v>705</v>
      </c>
      <c r="D134" s="100" t="s">
        <v>677</v>
      </c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</row>
    <row r="135" spans="3:17" x14ac:dyDescent="0.25">
      <c r="C135" s="449" t="s">
        <v>225</v>
      </c>
      <c r="D135" s="450"/>
      <c r="E135" s="140">
        <f>SUM(E121:E134)</f>
        <v>0</v>
      </c>
      <c r="F135" s="140">
        <f t="shared" ref="F135:P135" si="25">SUM(F121:F134)</f>
        <v>0</v>
      </c>
      <c r="G135" s="140">
        <f t="shared" si="25"/>
        <v>0</v>
      </c>
      <c r="H135" s="140">
        <f t="shared" si="25"/>
        <v>0</v>
      </c>
      <c r="I135" s="140">
        <f t="shared" si="25"/>
        <v>0</v>
      </c>
      <c r="J135" s="140">
        <f t="shared" si="25"/>
        <v>0</v>
      </c>
      <c r="K135" s="140">
        <f t="shared" si="25"/>
        <v>0</v>
      </c>
      <c r="L135" s="140">
        <f t="shared" si="25"/>
        <v>0</v>
      </c>
      <c r="M135" s="140">
        <f t="shared" si="25"/>
        <v>0</v>
      </c>
      <c r="N135" s="140">
        <f t="shared" si="25"/>
        <v>0</v>
      </c>
      <c r="O135" s="140">
        <f t="shared" si="25"/>
        <v>0</v>
      </c>
      <c r="P135" s="140">
        <f t="shared" si="25"/>
        <v>0</v>
      </c>
      <c r="Q135" s="123">
        <f>SUM(E135:P135)</f>
        <v>0</v>
      </c>
    </row>
    <row r="136" spans="3:17" x14ac:dyDescent="0.25">
      <c r="C136" s="428" t="s">
        <v>354</v>
      </c>
      <c r="D136" s="429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</row>
    <row r="137" spans="3:17" x14ac:dyDescent="0.25">
      <c r="C137" s="158" t="s">
        <v>706</v>
      </c>
      <c r="D137" s="100" t="s">
        <v>678</v>
      </c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</row>
    <row r="138" spans="3:17" x14ac:dyDescent="0.25">
      <c r="C138" s="158" t="s">
        <v>706</v>
      </c>
      <c r="D138" s="100" t="s">
        <v>679</v>
      </c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</row>
    <row r="139" spans="3:17" x14ac:dyDescent="0.25">
      <c r="C139" s="158" t="s">
        <v>706</v>
      </c>
      <c r="D139" s="100" t="s">
        <v>680</v>
      </c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</row>
    <row r="140" spans="3:17" x14ac:dyDescent="0.25">
      <c r="C140" s="158" t="s">
        <v>706</v>
      </c>
      <c r="D140" s="20" t="s">
        <v>681</v>
      </c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</row>
    <row r="141" spans="3:17" x14ac:dyDescent="0.25">
      <c r="C141" s="158" t="s">
        <v>706</v>
      </c>
      <c r="D141" s="20" t="s">
        <v>682</v>
      </c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</row>
    <row r="142" spans="3:17" x14ac:dyDescent="0.25">
      <c r="C142" s="449" t="s">
        <v>225</v>
      </c>
      <c r="D142" s="450"/>
      <c r="E142" s="140">
        <f>SUM(E137:E141)</f>
        <v>0</v>
      </c>
      <c r="F142" s="140">
        <f t="shared" ref="F142:P142" si="26">SUM(F137:F141)</f>
        <v>0</v>
      </c>
      <c r="G142" s="140">
        <f t="shared" si="26"/>
        <v>0</v>
      </c>
      <c r="H142" s="140">
        <f t="shared" si="26"/>
        <v>0</v>
      </c>
      <c r="I142" s="140">
        <f t="shared" si="26"/>
        <v>0</v>
      </c>
      <c r="J142" s="140">
        <f t="shared" si="26"/>
        <v>0</v>
      </c>
      <c r="K142" s="140">
        <f t="shared" si="26"/>
        <v>0</v>
      </c>
      <c r="L142" s="140">
        <f t="shared" si="26"/>
        <v>0</v>
      </c>
      <c r="M142" s="140">
        <f t="shared" si="26"/>
        <v>0</v>
      </c>
      <c r="N142" s="140">
        <f t="shared" si="26"/>
        <v>0</v>
      </c>
      <c r="O142" s="140">
        <f t="shared" si="26"/>
        <v>0</v>
      </c>
      <c r="P142" s="140">
        <f t="shared" si="26"/>
        <v>0</v>
      </c>
      <c r="Q142" s="123">
        <f>SUM(E142:P142)</f>
        <v>0</v>
      </c>
    </row>
    <row r="143" spans="3:17" x14ac:dyDescent="0.25">
      <c r="C143" s="449" t="s">
        <v>353</v>
      </c>
      <c r="D143" s="450"/>
      <c r="E143" s="140">
        <f>E142+E135</f>
        <v>0</v>
      </c>
      <c r="F143" s="140">
        <f t="shared" ref="F143:P143" si="27">F142+F135</f>
        <v>0</v>
      </c>
      <c r="G143" s="140">
        <f t="shared" si="27"/>
        <v>0</v>
      </c>
      <c r="H143" s="140">
        <f t="shared" si="27"/>
        <v>0</v>
      </c>
      <c r="I143" s="140">
        <f t="shared" si="27"/>
        <v>0</v>
      </c>
      <c r="J143" s="140">
        <f t="shared" si="27"/>
        <v>0</v>
      </c>
      <c r="K143" s="140">
        <f t="shared" si="27"/>
        <v>0</v>
      </c>
      <c r="L143" s="140">
        <f t="shared" si="27"/>
        <v>0</v>
      </c>
      <c r="M143" s="140">
        <f t="shared" si="27"/>
        <v>0</v>
      </c>
      <c r="N143" s="140">
        <f t="shared" si="27"/>
        <v>0</v>
      </c>
      <c r="O143" s="140">
        <f t="shared" si="27"/>
        <v>0</v>
      </c>
      <c r="P143" s="140">
        <f t="shared" si="27"/>
        <v>0</v>
      </c>
      <c r="Q143" s="123">
        <f>Q135+Q142</f>
        <v>0</v>
      </c>
    </row>
    <row r="144" spans="3:17" x14ac:dyDescent="0.25">
      <c r="C144" s="446" t="s">
        <v>358</v>
      </c>
      <c r="D144" s="447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</row>
    <row r="145" spans="3:17" x14ac:dyDescent="0.25">
      <c r="C145" s="18"/>
      <c r="D145" s="18" t="s">
        <v>683</v>
      </c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</row>
    <row r="146" spans="3:17" x14ac:dyDescent="0.25">
      <c r="C146" s="18"/>
      <c r="D146" s="18" t="s">
        <v>684</v>
      </c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</row>
    <row r="147" spans="3:17" x14ac:dyDescent="0.25">
      <c r="C147" s="449" t="s">
        <v>355</v>
      </c>
      <c r="D147" s="450"/>
      <c r="E147" s="140">
        <f>SUM(E145:E146)</f>
        <v>0</v>
      </c>
      <c r="F147" s="140">
        <f t="shared" ref="F147:P147" si="28">SUM(F145:F146)</f>
        <v>0</v>
      </c>
      <c r="G147" s="140">
        <f t="shared" si="28"/>
        <v>0</v>
      </c>
      <c r="H147" s="140">
        <f t="shared" si="28"/>
        <v>0</v>
      </c>
      <c r="I147" s="140">
        <f t="shared" si="28"/>
        <v>0</v>
      </c>
      <c r="J147" s="140">
        <f t="shared" si="28"/>
        <v>0</v>
      </c>
      <c r="K147" s="140">
        <f t="shared" si="28"/>
        <v>0</v>
      </c>
      <c r="L147" s="140">
        <f t="shared" si="28"/>
        <v>0</v>
      </c>
      <c r="M147" s="140">
        <f t="shared" si="28"/>
        <v>0</v>
      </c>
      <c r="N147" s="140">
        <f t="shared" si="28"/>
        <v>0</v>
      </c>
      <c r="O147" s="140">
        <f t="shared" si="28"/>
        <v>0</v>
      </c>
      <c r="P147" s="140">
        <f t="shared" si="28"/>
        <v>0</v>
      </c>
      <c r="Q147" s="123">
        <f>SUM(E147:P147)</f>
        <v>0</v>
      </c>
    </row>
    <row r="148" spans="3:17" x14ac:dyDescent="0.25">
      <c r="C148" s="446" t="s">
        <v>357</v>
      </c>
      <c r="D148" s="447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</row>
    <row r="149" spans="3:17" x14ac:dyDescent="0.25">
      <c r="C149" s="95"/>
      <c r="D149" s="100" t="s">
        <v>685</v>
      </c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</row>
    <row r="150" spans="3:17" x14ac:dyDescent="0.25">
      <c r="C150" s="95"/>
      <c r="D150" s="100" t="s">
        <v>686</v>
      </c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</row>
    <row r="151" spans="3:17" x14ac:dyDescent="0.25">
      <c r="C151" s="18"/>
      <c r="D151" s="100" t="s">
        <v>687</v>
      </c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</row>
    <row r="152" spans="3:17" x14ac:dyDescent="0.25">
      <c r="C152" s="18"/>
      <c r="D152" s="18" t="s">
        <v>688</v>
      </c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</row>
    <row r="153" spans="3:17" x14ac:dyDescent="0.25">
      <c r="C153" s="449" t="s">
        <v>356</v>
      </c>
      <c r="D153" s="450"/>
      <c r="E153" s="140">
        <f>SUM(E149:E152)</f>
        <v>0</v>
      </c>
      <c r="F153" s="140">
        <f t="shared" ref="F153:P153" si="29">SUM(F149:F152)</f>
        <v>0</v>
      </c>
      <c r="G153" s="140">
        <f t="shared" si="29"/>
        <v>0</v>
      </c>
      <c r="H153" s="140">
        <f t="shared" si="29"/>
        <v>0</v>
      </c>
      <c r="I153" s="140">
        <f t="shared" si="29"/>
        <v>0</v>
      </c>
      <c r="J153" s="140">
        <f t="shared" si="29"/>
        <v>0</v>
      </c>
      <c r="K153" s="140">
        <f t="shared" si="29"/>
        <v>0</v>
      </c>
      <c r="L153" s="140">
        <f t="shared" si="29"/>
        <v>0</v>
      </c>
      <c r="M153" s="140">
        <f t="shared" si="29"/>
        <v>0</v>
      </c>
      <c r="N153" s="140">
        <f t="shared" si="29"/>
        <v>0</v>
      </c>
      <c r="O153" s="140">
        <f t="shared" si="29"/>
        <v>0</v>
      </c>
      <c r="P153" s="140">
        <f t="shared" si="29"/>
        <v>0</v>
      </c>
      <c r="Q153" s="123">
        <f>SUM(E153:P153)</f>
        <v>0</v>
      </c>
    </row>
    <row r="154" spans="3:17" x14ac:dyDescent="0.25">
      <c r="C154" s="446" t="s">
        <v>361</v>
      </c>
      <c r="D154" s="447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</row>
    <row r="155" spans="3:17" x14ac:dyDescent="0.25">
      <c r="C155" s="95"/>
      <c r="D155" s="100" t="s">
        <v>690</v>
      </c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</row>
    <row r="156" spans="3:17" x14ac:dyDescent="0.25">
      <c r="C156" s="95"/>
      <c r="D156" s="100" t="s">
        <v>691</v>
      </c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</row>
    <row r="157" spans="3:17" x14ac:dyDescent="0.25">
      <c r="C157" s="95"/>
      <c r="D157" s="100" t="s">
        <v>692</v>
      </c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</row>
    <row r="158" spans="3:17" x14ac:dyDescent="0.25">
      <c r="C158" s="95"/>
      <c r="D158" s="100" t="s">
        <v>693</v>
      </c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</row>
    <row r="159" spans="3:17" x14ac:dyDescent="0.25">
      <c r="C159" s="95"/>
      <c r="D159" s="100" t="s">
        <v>694</v>
      </c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</row>
    <row r="160" spans="3:17" x14ac:dyDescent="0.25">
      <c r="C160" s="95"/>
      <c r="D160" s="100" t="s">
        <v>663</v>
      </c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</row>
    <row r="161" spans="3:17" x14ac:dyDescent="0.25">
      <c r="C161" s="158" t="s">
        <v>707</v>
      </c>
      <c r="D161" s="100" t="s">
        <v>695</v>
      </c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</row>
    <row r="162" spans="3:17" x14ac:dyDescent="0.25">
      <c r="C162" s="158" t="s">
        <v>707</v>
      </c>
      <c r="D162" s="100" t="s">
        <v>696</v>
      </c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</row>
    <row r="163" spans="3:17" x14ac:dyDescent="0.25">
      <c r="C163" s="158" t="s">
        <v>707</v>
      </c>
      <c r="D163" s="100" t="s">
        <v>697</v>
      </c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</row>
    <row r="164" spans="3:17" x14ac:dyDescent="0.25">
      <c r="C164" s="158" t="s">
        <v>707</v>
      </c>
      <c r="D164" s="100" t="s">
        <v>698</v>
      </c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</row>
    <row r="165" spans="3:17" x14ac:dyDescent="0.25">
      <c r="C165" s="158" t="s">
        <v>707</v>
      </c>
      <c r="D165" s="100" t="s">
        <v>699</v>
      </c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</row>
    <row r="166" spans="3:17" x14ac:dyDescent="0.25">
      <c r="C166" s="158" t="s">
        <v>707</v>
      </c>
      <c r="D166" s="100" t="s">
        <v>700</v>
      </c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</row>
    <row r="167" spans="3:17" x14ac:dyDescent="0.25">
      <c r="C167" s="158" t="s">
        <v>707</v>
      </c>
      <c r="D167" s="18" t="s">
        <v>701</v>
      </c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</row>
    <row r="168" spans="3:17" x14ac:dyDescent="0.25">
      <c r="C168" s="158" t="s">
        <v>707</v>
      </c>
      <c r="D168" s="18" t="s">
        <v>702</v>
      </c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</row>
    <row r="169" spans="3:17" x14ac:dyDescent="0.25">
      <c r="C169" s="449" t="s">
        <v>359</v>
      </c>
      <c r="D169" s="450"/>
      <c r="E169" s="140">
        <f>SUM(E155:E168)</f>
        <v>0</v>
      </c>
      <c r="F169" s="140">
        <f t="shared" ref="F169:P169" si="30">SUM(F155:F168)</f>
        <v>0</v>
      </c>
      <c r="G169" s="140">
        <f t="shared" si="30"/>
        <v>0</v>
      </c>
      <c r="H169" s="140">
        <f t="shared" si="30"/>
        <v>0</v>
      </c>
      <c r="I169" s="140">
        <f t="shared" si="30"/>
        <v>0</v>
      </c>
      <c r="J169" s="140">
        <f t="shared" si="30"/>
        <v>0</v>
      </c>
      <c r="K169" s="140">
        <f t="shared" si="30"/>
        <v>0</v>
      </c>
      <c r="L169" s="140">
        <f t="shared" si="30"/>
        <v>0</v>
      </c>
      <c r="M169" s="140">
        <f t="shared" si="30"/>
        <v>0</v>
      </c>
      <c r="N169" s="140">
        <f t="shared" si="30"/>
        <v>0</v>
      </c>
      <c r="O169" s="140">
        <f t="shared" si="30"/>
        <v>0</v>
      </c>
      <c r="P169" s="140">
        <f t="shared" si="30"/>
        <v>0</v>
      </c>
      <c r="Q169" s="123">
        <f>SUM(E169:P169)</f>
        <v>0</v>
      </c>
    </row>
    <row r="170" spans="3:17" x14ac:dyDescent="0.25">
      <c r="C170" s="446" t="s">
        <v>360</v>
      </c>
      <c r="D170" s="447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</row>
    <row r="171" spans="3:17" x14ac:dyDescent="0.25">
      <c r="C171" s="18"/>
      <c r="D171" s="159" t="s">
        <v>689</v>
      </c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</row>
    <row r="172" spans="3:17" x14ac:dyDescent="0.25"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</row>
    <row r="173" spans="3:17" x14ac:dyDescent="0.25">
      <c r="C173" s="449" t="s">
        <v>362</v>
      </c>
      <c r="D173" s="450"/>
      <c r="E173" s="140">
        <f>SUM(E171:E172)</f>
        <v>0</v>
      </c>
      <c r="F173" s="140">
        <f t="shared" ref="F173:P173" si="31">SUM(F171:F172)</f>
        <v>0</v>
      </c>
      <c r="G173" s="140">
        <f t="shared" si="31"/>
        <v>0</v>
      </c>
      <c r="H173" s="140">
        <f t="shared" si="31"/>
        <v>0</v>
      </c>
      <c r="I173" s="140">
        <f t="shared" si="31"/>
        <v>0</v>
      </c>
      <c r="J173" s="140">
        <f t="shared" si="31"/>
        <v>0</v>
      </c>
      <c r="K173" s="140">
        <f t="shared" si="31"/>
        <v>0</v>
      </c>
      <c r="L173" s="140">
        <f t="shared" si="31"/>
        <v>0</v>
      </c>
      <c r="M173" s="140">
        <f t="shared" si="31"/>
        <v>0</v>
      </c>
      <c r="N173" s="140">
        <f t="shared" si="31"/>
        <v>0</v>
      </c>
      <c r="O173" s="140">
        <f t="shared" si="31"/>
        <v>0</v>
      </c>
      <c r="P173" s="140">
        <f t="shared" si="31"/>
        <v>0</v>
      </c>
      <c r="Q173" s="123">
        <f>SUM(E173:P173)</f>
        <v>0</v>
      </c>
    </row>
    <row r="174" spans="3:17" x14ac:dyDescent="0.25">
      <c r="C174" s="446" t="s">
        <v>363</v>
      </c>
      <c r="D174" s="447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</row>
    <row r="175" spans="3:17" x14ac:dyDescent="0.25">
      <c r="C175" s="18" t="s">
        <v>365</v>
      </c>
      <c r="D175" s="18" t="s">
        <v>366</v>
      </c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</row>
    <row r="176" spans="3:17" x14ac:dyDescent="0.25">
      <c r="C176" s="18" t="s">
        <v>365</v>
      </c>
      <c r="D176" s="18" t="s">
        <v>367</v>
      </c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</row>
    <row r="177" spans="2:17" x14ac:dyDescent="0.25">
      <c r="C177" s="449" t="s">
        <v>364</v>
      </c>
      <c r="D177" s="450"/>
      <c r="E177" s="140">
        <f>E175-E176</f>
        <v>0</v>
      </c>
      <c r="F177" s="140">
        <f t="shared" ref="F177:P177" si="32">F175-F176</f>
        <v>0</v>
      </c>
      <c r="G177" s="140">
        <f t="shared" si="32"/>
        <v>0</v>
      </c>
      <c r="H177" s="140">
        <f t="shared" si="32"/>
        <v>0</v>
      </c>
      <c r="I177" s="140">
        <f t="shared" si="32"/>
        <v>0</v>
      </c>
      <c r="J177" s="140">
        <f t="shared" si="32"/>
        <v>0</v>
      </c>
      <c r="K177" s="140">
        <f t="shared" si="32"/>
        <v>0</v>
      </c>
      <c r="L177" s="140">
        <f t="shared" si="32"/>
        <v>0</v>
      </c>
      <c r="M177" s="140">
        <f t="shared" si="32"/>
        <v>0</v>
      </c>
      <c r="N177" s="140">
        <f t="shared" si="32"/>
        <v>0</v>
      </c>
      <c r="O177" s="140">
        <f t="shared" si="32"/>
        <v>0</v>
      </c>
      <c r="P177" s="140">
        <f t="shared" si="32"/>
        <v>0</v>
      </c>
      <c r="Q177" s="123">
        <f>Q175-Q176</f>
        <v>0</v>
      </c>
    </row>
    <row r="178" spans="2:17" x14ac:dyDescent="0.25">
      <c r="C178" s="449" t="s">
        <v>261</v>
      </c>
      <c r="D178" s="450"/>
      <c r="E178" s="140">
        <f>E177+E173+E169+E153+E147+E143+E118</f>
        <v>0</v>
      </c>
      <c r="F178" s="140">
        <f t="shared" ref="F178:P178" si="33">F177+F173+F169+F153+F147+F143+F118</f>
        <v>0</v>
      </c>
      <c r="G178" s="140">
        <f t="shared" si="33"/>
        <v>0</v>
      </c>
      <c r="H178" s="140">
        <f t="shared" si="33"/>
        <v>0</v>
      </c>
      <c r="I178" s="140">
        <f t="shared" si="33"/>
        <v>0</v>
      </c>
      <c r="J178" s="140">
        <f t="shared" si="33"/>
        <v>0</v>
      </c>
      <c r="K178" s="140">
        <f t="shared" si="33"/>
        <v>0</v>
      </c>
      <c r="L178" s="140">
        <f t="shared" si="33"/>
        <v>0</v>
      </c>
      <c r="M178" s="140">
        <f t="shared" si="33"/>
        <v>0</v>
      </c>
      <c r="N178" s="140">
        <f t="shared" si="33"/>
        <v>0</v>
      </c>
      <c r="O178" s="140">
        <f t="shared" si="33"/>
        <v>0</v>
      </c>
      <c r="P178" s="140">
        <f t="shared" si="33"/>
        <v>0</v>
      </c>
      <c r="Q178" s="123">
        <f>Q118+Q143+Q147+Q153+Q169+Q173+Q177</f>
        <v>0</v>
      </c>
    </row>
    <row r="179" spans="2:17" x14ac:dyDescent="0.25">
      <c r="D179" s="24"/>
    </row>
    <row r="180" spans="2:17" x14ac:dyDescent="0.25">
      <c r="C180" s="24" t="s">
        <v>388</v>
      </c>
      <c r="J180" s="27"/>
    </row>
    <row r="181" spans="2:17" x14ac:dyDescent="0.25">
      <c r="C181" s="15"/>
      <c r="Q181" s="27" t="s">
        <v>4</v>
      </c>
    </row>
    <row r="182" spans="2:17" ht="15" customHeight="1" x14ac:dyDescent="0.25">
      <c r="C182" s="431" t="s">
        <v>343</v>
      </c>
      <c r="D182" s="431" t="s">
        <v>344</v>
      </c>
      <c r="E182" s="421" t="s">
        <v>324</v>
      </c>
      <c r="F182" s="421"/>
      <c r="G182" s="421"/>
      <c r="H182" s="421"/>
      <c r="I182" s="421"/>
      <c r="J182" s="421"/>
      <c r="K182" s="421"/>
      <c r="L182" s="421"/>
      <c r="M182" s="421"/>
      <c r="N182" s="421"/>
      <c r="O182" s="421"/>
      <c r="P182" s="421"/>
      <c r="Q182" s="421"/>
    </row>
    <row r="183" spans="2:17" x14ac:dyDescent="0.25">
      <c r="C183" s="433"/>
      <c r="D183" s="433"/>
      <c r="E183" s="14" t="s">
        <v>110</v>
      </c>
      <c r="F183" s="14" t="s">
        <v>111</v>
      </c>
      <c r="G183" s="14" t="s">
        <v>112</v>
      </c>
      <c r="H183" s="14" t="s">
        <v>113</v>
      </c>
      <c r="I183" s="14" t="s">
        <v>114</v>
      </c>
      <c r="J183" s="14" t="s">
        <v>115</v>
      </c>
      <c r="K183" s="14" t="s">
        <v>116</v>
      </c>
      <c r="L183" s="14" t="s">
        <v>117</v>
      </c>
      <c r="M183" s="14" t="s">
        <v>118</v>
      </c>
      <c r="N183" s="14" t="s">
        <v>119</v>
      </c>
      <c r="O183" s="14" t="s">
        <v>120</v>
      </c>
      <c r="P183" s="14" t="s">
        <v>121</v>
      </c>
      <c r="Q183" s="14" t="s">
        <v>108</v>
      </c>
    </row>
    <row r="184" spans="2:17" ht="14.25" customHeight="1" x14ac:dyDescent="0.25">
      <c r="C184" s="435"/>
      <c r="D184" s="435"/>
      <c r="E184" s="14" t="s">
        <v>3</v>
      </c>
      <c r="F184" s="14" t="s">
        <v>3</v>
      </c>
      <c r="G184" s="14" t="s">
        <v>3</v>
      </c>
      <c r="H184" s="14" t="s">
        <v>3</v>
      </c>
      <c r="I184" s="14" t="s">
        <v>3</v>
      </c>
      <c r="J184" s="14" t="s">
        <v>3</v>
      </c>
      <c r="K184" s="14" t="s">
        <v>5</v>
      </c>
      <c r="L184" s="14" t="s">
        <v>5</v>
      </c>
      <c r="M184" s="14" t="s">
        <v>5</v>
      </c>
      <c r="N184" s="14" t="s">
        <v>5</v>
      </c>
      <c r="O184" s="14" t="s">
        <v>5</v>
      </c>
      <c r="P184" s="14" t="s">
        <v>5</v>
      </c>
      <c r="Q184" s="14" t="s">
        <v>5</v>
      </c>
    </row>
    <row r="185" spans="2:17" x14ac:dyDescent="0.25">
      <c r="B185" s="74"/>
      <c r="C185" s="446" t="s">
        <v>348</v>
      </c>
      <c r="D185" s="447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</row>
    <row r="186" spans="2:17" x14ac:dyDescent="0.25">
      <c r="C186" s="428" t="s">
        <v>350</v>
      </c>
      <c r="D186" s="429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</row>
    <row r="187" spans="2:17" x14ac:dyDescent="0.25">
      <c r="C187" s="158" t="s">
        <v>703</v>
      </c>
      <c r="D187" s="100" t="s">
        <v>648</v>
      </c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</row>
    <row r="188" spans="2:17" x14ac:dyDescent="0.25">
      <c r="C188" s="158" t="s">
        <v>703</v>
      </c>
      <c r="D188" s="100" t="s">
        <v>649</v>
      </c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</row>
    <row r="189" spans="2:17" x14ac:dyDescent="0.25">
      <c r="C189" s="158" t="s">
        <v>703</v>
      </c>
      <c r="D189" s="100" t="s">
        <v>650</v>
      </c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</row>
    <row r="190" spans="2:17" x14ac:dyDescent="0.25">
      <c r="C190" s="158" t="s">
        <v>703</v>
      </c>
      <c r="D190" s="100" t="s">
        <v>651</v>
      </c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</row>
    <row r="191" spans="2:17" x14ac:dyDescent="0.25">
      <c r="C191" s="158" t="s">
        <v>703</v>
      </c>
      <c r="D191" s="100" t="s">
        <v>652</v>
      </c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</row>
    <row r="192" spans="2:17" x14ac:dyDescent="0.25">
      <c r="C192" s="158" t="s">
        <v>703</v>
      </c>
      <c r="D192" s="100" t="s">
        <v>653</v>
      </c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</row>
    <row r="193" spans="2:17" x14ac:dyDescent="0.25">
      <c r="C193" s="158" t="s">
        <v>703</v>
      </c>
      <c r="D193" s="100" t="s">
        <v>654</v>
      </c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</row>
    <row r="194" spans="2:17" ht="14.25" customHeight="1" x14ac:dyDescent="0.25">
      <c r="B194" s="74"/>
      <c r="C194" s="158" t="s">
        <v>703</v>
      </c>
      <c r="D194" s="100" t="s">
        <v>655</v>
      </c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</row>
    <row r="195" spans="2:17" x14ac:dyDescent="0.25">
      <c r="C195" s="158" t="s">
        <v>703</v>
      </c>
      <c r="D195" s="20" t="s">
        <v>656</v>
      </c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</row>
    <row r="196" spans="2:17" x14ac:dyDescent="0.25">
      <c r="C196" s="449" t="s">
        <v>225</v>
      </c>
      <c r="D196" s="450"/>
      <c r="E196" s="140">
        <f>SUM(E187:E195)</f>
        <v>0</v>
      </c>
      <c r="F196" s="140">
        <f t="shared" ref="F196:P196" si="34">SUM(F187:F195)</f>
        <v>0</v>
      </c>
      <c r="G196" s="140">
        <f t="shared" si="34"/>
        <v>0</v>
      </c>
      <c r="H196" s="140">
        <f t="shared" si="34"/>
        <v>0</v>
      </c>
      <c r="I196" s="140">
        <f t="shared" si="34"/>
        <v>0</v>
      </c>
      <c r="J196" s="140">
        <f t="shared" si="34"/>
        <v>0</v>
      </c>
      <c r="K196" s="140">
        <f t="shared" si="34"/>
        <v>0</v>
      </c>
      <c r="L196" s="140">
        <f t="shared" si="34"/>
        <v>0</v>
      </c>
      <c r="M196" s="140">
        <f t="shared" si="34"/>
        <v>0</v>
      </c>
      <c r="N196" s="140">
        <f t="shared" si="34"/>
        <v>0</v>
      </c>
      <c r="O196" s="140">
        <f t="shared" si="34"/>
        <v>0</v>
      </c>
      <c r="P196" s="140">
        <f t="shared" si="34"/>
        <v>0</v>
      </c>
      <c r="Q196" s="123">
        <f>SUM(E196:P196)</f>
        <v>0</v>
      </c>
    </row>
    <row r="197" spans="2:17" x14ac:dyDescent="0.25">
      <c r="C197" s="428" t="s">
        <v>351</v>
      </c>
      <c r="D197" s="429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</row>
    <row r="198" spans="2:17" x14ac:dyDescent="0.25">
      <c r="C198" s="158" t="s">
        <v>703</v>
      </c>
      <c r="D198" s="100" t="s">
        <v>657</v>
      </c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</row>
    <row r="199" spans="2:17" x14ac:dyDescent="0.25">
      <c r="C199" s="158" t="s">
        <v>703</v>
      </c>
      <c r="D199" s="100" t="s">
        <v>658</v>
      </c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</row>
    <row r="200" spans="2:17" x14ac:dyDescent="0.25">
      <c r="C200" s="158" t="s">
        <v>703</v>
      </c>
      <c r="D200" s="100" t="s">
        <v>659</v>
      </c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</row>
    <row r="201" spans="2:17" x14ac:dyDescent="0.25">
      <c r="C201" s="158" t="s">
        <v>703</v>
      </c>
      <c r="D201" s="100" t="s">
        <v>660</v>
      </c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</row>
    <row r="202" spans="2:17" x14ac:dyDescent="0.25">
      <c r="C202" s="158" t="s">
        <v>703</v>
      </c>
      <c r="D202" s="100" t="s">
        <v>661</v>
      </c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</row>
    <row r="203" spans="2:17" x14ac:dyDescent="0.25">
      <c r="C203" s="158" t="s">
        <v>703</v>
      </c>
      <c r="D203" s="20" t="s">
        <v>662</v>
      </c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</row>
    <row r="204" spans="2:17" x14ac:dyDescent="0.25">
      <c r="C204" s="158" t="s">
        <v>703</v>
      </c>
      <c r="D204" s="20" t="s">
        <v>663</v>
      </c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</row>
    <row r="205" spans="2:17" x14ac:dyDescent="0.25">
      <c r="C205" s="449" t="s">
        <v>225</v>
      </c>
      <c r="D205" s="450"/>
      <c r="E205" s="140">
        <f>SUM(E198:E204)</f>
        <v>0</v>
      </c>
      <c r="F205" s="140">
        <f t="shared" ref="F205:P205" si="35">SUM(F198:F204)</f>
        <v>0</v>
      </c>
      <c r="G205" s="140">
        <f t="shared" si="35"/>
        <v>0</v>
      </c>
      <c r="H205" s="140">
        <f t="shared" si="35"/>
        <v>0</v>
      </c>
      <c r="I205" s="140">
        <f t="shared" si="35"/>
        <v>0</v>
      </c>
      <c r="J205" s="140">
        <f t="shared" si="35"/>
        <v>0</v>
      </c>
      <c r="K205" s="140">
        <f t="shared" si="35"/>
        <v>0</v>
      </c>
      <c r="L205" s="140">
        <f t="shared" si="35"/>
        <v>0</v>
      </c>
      <c r="M205" s="140">
        <f t="shared" si="35"/>
        <v>0</v>
      </c>
      <c r="N205" s="140">
        <f t="shared" si="35"/>
        <v>0</v>
      </c>
      <c r="O205" s="140">
        <f t="shared" si="35"/>
        <v>0</v>
      </c>
      <c r="P205" s="140">
        <f t="shared" si="35"/>
        <v>0</v>
      </c>
      <c r="Q205" s="123">
        <f>SUM(E205:P205)</f>
        <v>0</v>
      </c>
    </row>
    <row r="206" spans="2:17" x14ac:dyDescent="0.25">
      <c r="C206" s="449" t="s">
        <v>349</v>
      </c>
      <c r="D206" s="450"/>
      <c r="E206" s="140">
        <f>E205+E196</f>
        <v>0</v>
      </c>
      <c r="F206" s="140">
        <f t="shared" ref="F206:P206" si="36">F205+F196</f>
        <v>0</v>
      </c>
      <c r="G206" s="140">
        <f t="shared" si="36"/>
        <v>0</v>
      </c>
      <c r="H206" s="140">
        <f t="shared" si="36"/>
        <v>0</v>
      </c>
      <c r="I206" s="140">
        <f t="shared" si="36"/>
        <v>0</v>
      </c>
      <c r="J206" s="140">
        <f t="shared" si="36"/>
        <v>0</v>
      </c>
      <c r="K206" s="140">
        <f t="shared" si="36"/>
        <v>0</v>
      </c>
      <c r="L206" s="140">
        <f t="shared" si="36"/>
        <v>0</v>
      </c>
      <c r="M206" s="140">
        <f t="shared" si="36"/>
        <v>0</v>
      </c>
      <c r="N206" s="140">
        <f t="shared" si="36"/>
        <v>0</v>
      </c>
      <c r="O206" s="140">
        <f t="shared" si="36"/>
        <v>0</v>
      </c>
      <c r="P206" s="140">
        <f t="shared" si="36"/>
        <v>0</v>
      </c>
      <c r="Q206" s="123">
        <f>Q196+Q205</f>
        <v>0</v>
      </c>
    </row>
    <row r="207" spans="2:17" x14ac:dyDescent="0.25">
      <c r="C207" s="446" t="s">
        <v>352</v>
      </c>
      <c r="D207" s="447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</row>
    <row r="208" spans="2:17" x14ac:dyDescent="0.25">
      <c r="C208" s="428" t="s">
        <v>350</v>
      </c>
      <c r="D208" s="429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</row>
    <row r="209" spans="3:17" x14ac:dyDescent="0.25">
      <c r="C209" s="158" t="s">
        <v>704</v>
      </c>
      <c r="D209" s="100" t="s">
        <v>664</v>
      </c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</row>
    <row r="210" spans="3:17" x14ac:dyDescent="0.25">
      <c r="C210" s="158" t="s">
        <v>704</v>
      </c>
      <c r="D210" s="100" t="s">
        <v>665</v>
      </c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</row>
    <row r="211" spans="3:17" x14ac:dyDescent="0.25">
      <c r="C211" s="158" t="s">
        <v>704</v>
      </c>
      <c r="D211" s="100" t="s">
        <v>666</v>
      </c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</row>
    <row r="212" spans="3:17" x14ac:dyDescent="0.25">
      <c r="C212" s="158" t="s">
        <v>704</v>
      </c>
      <c r="D212" s="100" t="s">
        <v>667</v>
      </c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</row>
    <row r="213" spans="3:17" x14ac:dyDescent="0.25">
      <c r="C213" s="158" t="s">
        <v>704</v>
      </c>
      <c r="D213" s="100" t="s">
        <v>668</v>
      </c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</row>
    <row r="214" spans="3:17" x14ac:dyDescent="0.25">
      <c r="C214" s="158" t="s">
        <v>704</v>
      </c>
      <c r="D214" s="100" t="s">
        <v>669</v>
      </c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</row>
    <row r="215" spans="3:17" x14ac:dyDescent="0.25">
      <c r="C215" s="158" t="s">
        <v>705</v>
      </c>
      <c r="D215" s="100" t="s">
        <v>670</v>
      </c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</row>
    <row r="216" spans="3:17" x14ac:dyDescent="0.25">
      <c r="C216" s="158" t="s">
        <v>705</v>
      </c>
      <c r="D216" s="100" t="s">
        <v>671</v>
      </c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</row>
    <row r="217" spans="3:17" x14ac:dyDescent="0.25">
      <c r="C217" s="158"/>
      <c r="D217" s="100" t="s">
        <v>672</v>
      </c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</row>
    <row r="218" spans="3:17" x14ac:dyDescent="0.25">
      <c r="C218" s="158"/>
      <c r="D218" s="100" t="s">
        <v>673</v>
      </c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</row>
    <row r="219" spans="3:17" x14ac:dyDescent="0.25">
      <c r="C219" s="158"/>
      <c r="D219" s="100" t="s">
        <v>674</v>
      </c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</row>
    <row r="220" spans="3:17" x14ac:dyDescent="0.25">
      <c r="C220" s="158"/>
      <c r="D220" s="100" t="s">
        <v>675</v>
      </c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</row>
    <row r="221" spans="3:17" x14ac:dyDescent="0.25">
      <c r="C221" s="158"/>
      <c r="D221" s="100" t="s">
        <v>676</v>
      </c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</row>
    <row r="222" spans="3:17" x14ac:dyDescent="0.25">
      <c r="C222" s="158" t="s">
        <v>705</v>
      </c>
      <c r="D222" s="100" t="s">
        <v>677</v>
      </c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</row>
    <row r="223" spans="3:17" x14ac:dyDescent="0.25">
      <c r="C223" s="449" t="s">
        <v>225</v>
      </c>
      <c r="D223" s="450"/>
      <c r="E223" s="140">
        <f>SUM(E209:E222)</f>
        <v>0</v>
      </c>
      <c r="F223" s="140">
        <f t="shared" ref="F223:P223" si="37">SUM(F209:F222)</f>
        <v>0</v>
      </c>
      <c r="G223" s="140">
        <f t="shared" si="37"/>
        <v>0</v>
      </c>
      <c r="H223" s="140">
        <f t="shared" si="37"/>
        <v>0</v>
      </c>
      <c r="I223" s="140">
        <f t="shared" si="37"/>
        <v>0</v>
      </c>
      <c r="J223" s="140">
        <f t="shared" si="37"/>
        <v>0</v>
      </c>
      <c r="K223" s="140">
        <f t="shared" si="37"/>
        <v>0</v>
      </c>
      <c r="L223" s="140">
        <f t="shared" si="37"/>
        <v>0</v>
      </c>
      <c r="M223" s="140">
        <f t="shared" si="37"/>
        <v>0</v>
      </c>
      <c r="N223" s="140">
        <f t="shared" si="37"/>
        <v>0</v>
      </c>
      <c r="O223" s="140">
        <f t="shared" si="37"/>
        <v>0</v>
      </c>
      <c r="P223" s="140">
        <f t="shared" si="37"/>
        <v>0</v>
      </c>
      <c r="Q223" s="123">
        <f>SUM(E223:P223)</f>
        <v>0</v>
      </c>
    </row>
    <row r="224" spans="3:17" x14ac:dyDescent="0.25">
      <c r="C224" s="428" t="s">
        <v>354</v>
      </c>
      <c r="D224" s="429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</row>
    <row r="225" spans="3:17" x14ac:dyDescent="0.25">
      <c r="C225" s="158" t="s">
        <v>706</v>
      </c>
      <c r="D225" s="100" t="s">
        <v>678</v>
      </c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</row>
    <row r="226" spans="3:17" x14ac:dyDescent="0.25">
      <c r="C226" s="158" t="s">
        <v>706</v>
      </c>
      <c r="D226" s="100" t="s">
        <v>679</v>
      </c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</row>
    <row r="227" spans="3:17" x14ac:dyDescent="0.25">
      <c r="C227" s="158" t="s">
        <v>706</v>
      </c>
      <c r="D227" s="100" t="s">
        <v>680</v>
      </c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</row>
    <row r="228" spans="3:17" x14ac:dyDescent="0.25">
      <c r="C228" s="158" t="s">
        <v>706</v>
      </c>
      <c r="D228" s="20" t="s">
        <v>681</v>
      </c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</row>
    <row r="229" spans="3:17" x14ac:dyDescent="0.25">
      <c r="C229" s="158" t="s">
        <v>706</v>
      </c>
      <c r="D229" s="20" t="s">
        <v>682</v>
      </c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</row>
    <row r="230" spans="3:17" x14ac:dyDescent="0.25">
      <c r="C230" s="449" t="s">
        <v>225</v>
      </c>
      <c r="D230" s="450"/>
      <c r="E230" s="140">
        <f>SUM(E225:E229)</f>
        <v>0</v>
      </c>
      <c r="F230" s="140">
        <f t="shared" ref="F230:P230" si="38">SUM(F225:F229)</f>
        <v>0</v>
      </c>
      <c r="G230" s="140">
        <f t="shared" si="38"/>
        <v>0</v>
      </c>
      <c r="H230" s="140">
        <f t="shared" si="38"/>
        <v>0</v>
      </c>
      <c r="I230" s="140">
        <f t="shared" si="38"/>
        <v>0</v>
      </c>
      <c r="J230" s="140">
        <f t="shared" si="38"/>
        <v>0</v>
      </c>
      <c r="K230" s="140">
        <f t="shared" si="38"/>
        <v>0</v>
      </c>
      <c r="L230" s="140">
        <f t="shared" si="38"/>
        <v>0</v>
      </c>
      <c r="M230" s="140">
        <f t="shared" si="38"/>
        <v>0</v>
      </c>
      <c r="N230" s="140">
        <f t="shared" si="38"/>
        <v>0</v>
      </c>
      <c r="O230" s="140">
        <f t="shared" si="38"/>
        <v>0</v>
      </c>
      <c r="P230" s="140">
        <f t="shared" si="38"/>
        <v>0</v>
      </c>
      <c r="Q230" s="123">
        <f>SUM(E230:P230)</f>
        <v>0</v>
      </c>
    </row>
    <row r="231" spans="3:17" x14ac:dyDescent="0.25">
      <c r="C231" s="449" t="s">
        <v>353</v>
      </c>
      <c r="D231" s="450"/>
      <c r="E231" s="140">
        <f>E230+E223</f>
        <v>0</v>
      </c>
      <c r="F231" s="140">
        <f t="shared" ref="F231:P231" si="39">F230+F223</f>
        <v>0</v>
      </c>
      <c r="G231" s="140">
        <f t="shared" si="39"/>
        <v>0</v>
      </c>
      <c r="H231" s="140">
        <f t="shared" si="39"/>
        <v>0</v>
      </c>
      <c r="I231" s="140">
        <f t="shared" si="39"/>
        <v>0</v>
      </c>
      <c r="J231" s="140">
        <f t="shared" si="39"/>
        <v>0</v>
      </c>
      <c r="K231" s="140">
        <f t="shared" si="39"/>
        <v>0</v>
      </c>
      <c r="L231" s="140">
        <f t="shared" si="39"/>
        <v>0</v>
      </c>
      <c r="M231" s="140">
        <f t="shared" si="39"/>
        <v>0</v>
      </c>
      <c r="N231" s="140">
        <f t="shared" si="39"/>
        <v>0</v>
      </c>
      <c r="O231" s="140">
        <f t="shared" si="39"/>
        <v>0</v>
      </c>
      <c r="P231" s="140">
        <f t="shared" si="39"/>
        <v>0</v>
      </c>
      <c r="Q231" s="123">
        <f>Q223+Q230</f>
        <v>0</v>
      </c>
    </row>
    <row r="232" spans="3:17" x14ac:dyDescent="0.25">
      <c r="C232" s="446" t="s">
        <v>358</v>
      </c>
      <c r="D232" s="447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</row>
    <row r="233" spans="3:17" x14ac:dyDescent="0.25">
      <c r="C233" s="18"/>
      <c r="D233" s="18" t="s">
        <v>683</v>
      </c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</row>
    <row r="234" spans="3:17" x14ac:dyDescent="0.25">
      <c r="C234" s="18"/>
      <c r="D234" s="18" t="s">
        <v>684</v>
      </c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</row>
    <row r="235" spans="3:17" x14ac:dyDescent="0.25">
      <c r="C235" s="449" t="s">
        <v>355</v>
      </c>
      <c r="D235" s="450"/>
      <c r="E235" s="140">
        <f>SUM(E233:E234)</f>
        <v>0</v>
      </c>
      <c r="F235" s="140">
        <f t="shared" ref="F235:P235" si="40">SUM(F233:F234)</f>
        <v>0</v>
      </c>
      <c r="G235" s="140">
        <f t="shared" si="40"/>
        <v>0</v>
      </c>
      <c r="H235" s="140">
        <f t="shared" si="40"/>
        <v>0</v>
      </c>
      <c r="I235" s="140">
        <f t="shared" si="40"/>
        <v>0</v>
      </c>
      <c r="J235" s="140">
        <f t="shared" si="40"/>
        <v>0</v>
      </c>
      <c r="K235" s="140">
        <f t="shared" si="40"/>
        <v>0</v>
      </c>
      <c r="L235" s="140">
        <f t="shared" si="40"/>
        <v>0</v>
      </c>
      <c r="M235" s="140">
        <f t="shared" si="40"/>
        <v>0</v>
      </c>
      <c r="N235" s="140">
        <f t="shared" si="40"/>
        <v>0</v>
      </c>
      <c r="O235" s="140">
        <f t="shared" si="40"/>
        <v>0</v>
      </c>
      <c r="P235" s="140">
        <f t="shared" si="40"/>
        <v>0</v>
      </c>
      <c r="Q235" s="123">
        <f>SUM(E235:P235)</f>
        <v>0</v>
      </c>
    </row>
    <row r="236" spans="3:17" x14ac:dyDescent="0.25">
      <c r="C236" s="446" t="s">
        <v>357</v>
      </c>
      <c r="D236" s="447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</row>
    <row r="237" spans="3:17" x14ac:dyDescent="0.25">
      <c r="C237" s="95"/>
      <c r="D237" s="100" t="s">
        <v>685</v>
      </c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</row>
    <row r="238" spans="3:17" x14ac:dyDescent="0.25">
      <c r="C238" s="95"/>
      <c r="D238" s="100" t="s">
        <v>686</v>
      </c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</row>
    <row r="239" spans="3:17" x14ac:dyDescent="0.25">
      <c r="C239" s="18"/>
      <c r="D239" s="100" t="s">
        <v>687</v>
      </c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</row>
    <row r="240" spans="3:17" x14ac:dyDescent="0.25">
      <c r="C240" s="18"/>
      <c r="D240" s="18" t="s">
        <v>688</v>
      </c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</row>
    <row r="241" spans="3:17" x14ac:dyDescent="0.25">
      <c r="C241" s="449" t="s">
        <v>356</v>
      </c>
      <c r="D241" s="450"/>
      <c r="E241" s="140">
        <f>SUM(E237:E240)</f>
        <v>0</v>
      </c>
      <c r="F241" s="140">
        <f t="shared" ref="F241:P241" si="41">SUM(F237:F240)</f>
        <v>0</v>
      </c>
      <c r="G241" s="140">
        <f t="shared" si="41"/>
        <v>0</v>
      </c>
      <c r="H241" s="140">
        <f t="shared" si="41"/>
        <v>0</v>
      </c>
      <c r="I241" s="140">
        <f t="shared" si="41"/>
        <v>0</v>
      </c>
      <c r="J241" s="140">
        <f t="shared" si="41"/>
        <v>0</v>
      </c>
      <c r="K241" s="140">
        <f t="shared" si="41"/>
        <v>0</v>
      </c>
      <c r="L241" s="140">
        <f t="shared" si="41"/>
        <v>0</v>
      </c>
      <c r="M241" s="140">
        <f t="shared" si="41"/>
        <v>0</v>
      </c>
      <c r="N241" s="140">
        <f t="shared" si="41"/>
        <v>0</v>
      </c>
      <c r="O241" s="140">
        <f t="shared" si="41"/>
        <v>0</v>
      </c>
      <c r="P241" s="140">
        <f t="shared" si="41"/>
        <v>0</v>
      </c>
      <c r="Q241" s="123">
        <f>SUM(E241:P241)</f>
        <v>0</v>
      </c>
    </row>
    <row r="242" spans="3:17" x14ac:dyDescent="0.25">
      <c r="C242" s="446" t="s">
        <v>361</v>
      </c>
      <c r="D242" s="447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</row>
    <row r="243" spans="3:17" x14ac:dyDescent="0.25">
      <c r="C243" s="95"/>
      <c r="D243" s="100" t="s">
        <v>690</v>
      </c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</row>
    <row r="244" spans="3:17" x14ac:dyDescent="0.25">
      <c r="C244" s="95"/>
      <c r="D244" s="100" t="s">
        <v>691</v>
      </c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</row>
    <row r="245" spans="3:17" x14ac:dyDescent="0.25">
      <c r="C245" s="95"/>
      <c r="D245" s="100" t="s">
        <v>692</v>
      </c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</row>
    <row r="246" spans="3:17" x14ac:dyDescent="0.25">
      <c r="C246" s="95"/>
      <c r="D246" s="100" t="s">
        <v>693</v>
      </c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</row>
    <row r="247" spans="3:17" x14ac:dyDescent="0.25">
      <c r="C247" s="95"/>
      <c r="D247" s="100" t="s">
        <v>694</v>
      </c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</row>
    <row r="248" spans="3:17" x14ac:dyDescent="0.25">
      <c r="C248" s="95"/>
      <c r="D248" s="100" t="s">
        <v>663</v>
      </c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</row>
    <row r="249" spans="3:17" x14ac:dyDescent="0.25">
      <c r="C249" s="158" t="s">
        <v>707</v>
      </c>
      <c r="D249" s="100" t="s">
        <v>695</v>
      </c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</row>
    <row r="250" spans="3:17" x14ac:dyDescent="0.25">
      <c r="C250" s="158" t="s">
        <v>707</v>
      </c>
      <c r="D250" s="100" t="s">
        <v>696</v>
      </c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</row>
    <row r="251" spans="3:17" x14ac:dyDescent="0.25">
      <c r="C251" s="158" t="s">
        <v>707</v>
      </c>
      <c r="D251" s="100" t="s">
        <v>697</v>
      </c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</row>
    <row r="252" spans="3:17" x14ac:dyDescent="0.25">
      <c r="C252" s="158" t="s">
        <v>707</v>
      </c>
      <c r="D252" s="100" t="s">
        <v>698</v>
      </c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</row>
    <row r="253" spans="3:17" x14ac:dyDescent="0.25">
      <c r="C253" s="158" t="s">
        <v>707</v>
      </c>
      <c r="D253" s="100" t="s">
        <v>699</v>
      </c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</row>
    <row r="254" spans="3:17" x14ac:dyDescent="0.25">
      <c r="C254" s="158" t="s">
        <v>707</v>
      </c>
      <c r="D254" s="100" t="s">
        <v>700</v>
      </c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</row>
    <row r="255" spans="3:17" x14ac:dyDescent="0.25">
      <c r="C255" s="158" t="s">
        <v>707</v>
      </c>
      <c r="D255" s="18" t="s">
        <v>701</v>
      </c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</row>
    <row r="256" spans="3:17" x14ac:dyDescent="0.25">
      <c r="C256" s="158" t="s">
        <v>707</v>
      </c>
      <c r="D256" s="18" t="s">
        <v>702</v>
      </c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</row>
    <row r="257" spans="3:17" x14ac:dyDescent="0.25">
      <c r="C257" s="449" t="s">
        <v>359</v>
      </c>
      <c r="D257" s="450"/>
      <c r="E257" s="140">
        <f>SUM(E243:E256)</f>
        <v>0</v>
      </c>
      <c r="F257" s="140">
        <f t="shared" ref="F257:P257" si="42">SUM(F243:F256)</f>
        <v>0</v>
      </c>
      <c r="G257" s="140">
        <f t="shared" si="42"/>
        <v>0</v>
      </c>
      <c r="H257" s="140">
        <f t="shared" si="42"/>
        <v>0</v>
      </c>
      <c r="I257" s="140">
        <f t="shared" si="42"/>
        <v>0</v>
      </c>
      <c r="J257" s="140">
        <f t="shared" si="42"/>
        <v>0</v>
      </c>
      <c r="K257" s="140">
        <f t="shared" si="42"/>
        <v>0</v>
      </c>
      <c r="L257" s="140">
        <f t="shared" si="42"/>
        <v>0</v>
      </c>
      <c r="M257" s="140">
        <f t="shared" si="42"/>
        <v>0</v>
      </c>
      <c r="N257" s="140">
        <f t="shared" si="42"/>
        <v>0</v>
      </c>
      <c r="O257" s="140">
        <f t="shared" si="42"/>
        <v>0</v>
      </c>
      <c r="P257" s="140">
        <f t="shared" si="42"/>
        <v>0</v>
      </c>
      <c r="Q257" s="123">
        <f>SUM(E257:P257)</f>
        <v>0</v>
      </c>
    </row>
    <row r="258" spans="3:17" x14ac:dyDescent="0.25">
      <c r="C258" s="446" t="s">
        <v>360</v>
      </c>
      <c r="D258" s="447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</row>
    <row r="259" spans="3:17" x14ac:dyDescent="0.25">
      <c r="C259" s="18"/>
      <c r="D259" s="159" t="s">
        <v>689</v>
      </c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</row>
    <row r="260" spans="3:17" x14ac:dyDescent="0.25"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</row>
    <row r="261" spans="3:17" x14ac:dyDescent="0.25">
      <c r="C261" s="449" t="s">
        <v>362</v>
      </c>
      <c r="D261" s="450"/>
      <c r="E261" s="140">
        <f>SUM(E259:E260)</f>
        <v>0</v>
      </c>
      <c r="F261" s="140">
        <f t="shared" ref="F261:P261" si="43">SUM(F259:F260)</f>
        <v>0</v>
      </c>
      <c r="G261" s="140">
        <f t="shared" si="43"/>
        <v>0</v>
      </c>
      <c r="H261" s="140">
        <f t="shared" si="43"/>
        <v>0</v>
      </c>
      <c r="I261" s="140">
        <f t="shared" si="43"/>
        <v>0</v>
      </c>
      <c r="J261" s="140">
        <f t="shared" si="43"/>
        <v>0</v>
      </c>
      <c r="K261" s="140">
        <f t="shared" si="43"/>
        <v>0</v>
      </c>
      <c r="L261" s="140">
        <f t="shared" si="43"/>
        <v>0</v>
      </c>
      <c r="M261" s="140">
        <f t="shared" si="43"/>
        <v>0</v>
      </c>
      <c r="N261" s="140">
        <f t="shared" si="43"/>
        <v>0</v>
      </c>
      <c r="O261" s="140">
        <f t="shared" si="43"/>
        <v>0</v>
      </c>
      <c r="P261" s="140">
        <f t="shared" si="43"/>
        <v>0</v>
      </c>
      <c r="Q261" s="123">
        <f>SUM(E261:P261)</f>
        <v>0</v>
      </c>
    </row>
    <row r="262" spans="3:17" x14ac:dyDescent="0.25">
      <c r="C262" s="446" t="s">
        <v>363</v>
      </c>
      <c r="D262" s="447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</row>
    <row r="263" spans="3:17" x14ac:dyDescent="0.25">
      <c r="C263" s="18" t="s">
        <v>365</v>
      </c>
      <c r="D263" s="18" t="s">
        <v>366</v>
      </c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</row>
    <row r="264" spans="3:17" x14ac:dyDescent="0.25">
      <c r="C264" s="18" t="s">
        <v>365</v>
      </c>
      <c r="D264" s="18" t="s">
        <v>367</v>
      </c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</row>
    <row r="265" spans="3:17" x14ac:dyDescent="0.25">
      <c r="C265" s="449" t="s">
        <v>364</v>
      </c>
      <c r="D265" s="450"/>
      <c r="E265" s="140">
        <f>E263-E264</f>
        <v>0</v>
      </c>
      <c r="F265" s="140">
        <f t="shared" ref="F265:P265" si="44">F263-F264</f>
        <v>0</v>
      </c>
      <c r="G265" s="140">
        <f t="shared" si="44"/>
        <v>0</v>
      </c>
      <c r="H265" s="140">
        <f t="shared" si="44"/>
        <v>0</v>
      </c>
      <c r="I265" s="140">
        <f t="shared" si="44"/>
        <v>0</v>
      </c>
      <c r="J265" s="140">
        <f t="shared" si="44"/>
        <v>0</v>
      </c>
      <c r="K265" s="140">
        <f t="shared" si="44"/>
        <v>0</v>
      </c>
      <c r="L265" s="140">
        <f t="shared" si="44"/>
        <v>0</v>
      </c>
      <c r="M265" s="140">
        <f t="shared" si="44"/>
        <v>0</v>
      </c>
      <c r="N265" s="140">
        <f t="shared" si="44"/>
        <v>0</v>
      </c>
      <c r="O265" s="140">
        <f t="shared" si="44"/>
        <v>0</v>
      </c>
      <c r="P265" s="140">
        <f t="shared" si="44"/>
        <v>0</v>
      </c>
      <c r="Q265" s="123">
        <f>Q263-Q264</f>
        <v>0</v>
      </c>
    </row>
    <row r="266" spans="3:17" x14ac:dyDescent="0.25">
      <c r="C266" s="449" t="s">
        <v>261</v>
      </c>
      <c r="D266" s="450"/>
      <c r="E266" s="140">
        <f>E265+E261+E257+E241+E235+E231+E206</f>
        <v>0</v>
      </c>
      <c r="F266" s="140">
        <f t="shared" ref="F266:P266" si="45">F265+F261+F257+F241+F235+F231+F206</f>
        <v>0</v>
      </c>
      <c r="G266" s="140">
        <f t="shared" si="45"/>
        <v>0</v>
      </c>
      <c r="H266" s="140">
        <f t="shared" si="45"/>
        <v>0</v>
      </c>
      <c r="I266" s="140">
        <f t="shared" si="45"/>
        <v>0</v>
      </c>
      <c r="J266" s="140">
        <f t="shared" si="45"/>
        <v>0</v>
      </c>
      <c r="K266" s="140">
        <f t="shared" si="45"/>
        <v>0</v>
      </c>
      <c r="L266" s="140">
        <f t="shared" si="45"/>
        <v>0</v>
      </c>
      <c r="M266" s="140">
        <f t="shared" si="45"/>
        <v>0</v>
      </c>
      <c r="N266" s="140">
        <f t="shared" si="45"/>
        <v>0</v>
      </c>
      <c r="O266" s="140">
        <f t="shared" si="45"/>
        <v>0</v>
      </c>
      <c r="P266" s="140">
        <f t="shared" si="45"/>
        <v>0</v>
      </c>
      <c r="Q266" s="123">
        <f>Q206+Q231+Q235+Q241+Q257+Q261+Q265</f>
        <v>0</v>
      </c>
    </row>
    <row r="267" spans="3:17" x14ac:dyDescent="0.25">
      <c r="D267" s="26"/>
      <c r="E267" s="26"/>
    </row>
    <row r="268" spans="3:17" x14ac:dyDescent="0.25">
      <c r="E268" s="26"/>
    </row>
    <row r="269" spans="3:17" x14ac:dyDescent="0.25">
      <c r="E269" s="26"/>
    </row>
  </sheetData>
  <mergeCells count="78">
    <mergeCell ref="C266:D266"/>
    <mergeCell ref="C231:D231"/>
    <mergeCell ref="C232:D232"/>
    <mergeCell ref="C235:D235"/>
    <mergeCell ref="C236:D236"/>
    <mergeCell ref="C241:D241"/>
    <mergeCell ref="C242:D242"/>
    <mergeCell ref="C257:D257"/>
    <mergeCell ref="C258:D258"/>
    <mergeCell ref="C261:D261"/>
    <mergeCell ref="C262:D262"/>
    <mergeCell ref="C265:D265"/>
    <mergeCell ref="C230:D230"/>
    <mergeCell ref="C185:D185"/>
    <mergeCell ref="C186:D186"/>
    <mergeCell ref="C196:D196"/>
    <mergeCell ref="C197:D197"/>
    <mergeCell ref="C205:D205"/>
    <mergeCell ref="C206:D206"/>
    <mergeCell ref="C207:D207"/>
    <mergeCell ref="C208:D208"/>
    <mergeCell ref="C223:D223"/>
    <mergeCell ref="C224:D224"/>
    <mergeCell ref="C173:D173"/>
    <mergeCell ref="C174:D174"/>
    <mergeCell ref="C177:D177"/>
    <mergeCell ref="C178:D178"/>
    <mergeCell ref="C182:C184"/>
    <mergeCell ref="D182:D184"/>
    <mergeCell ref="C170:D170"/>
    <mergeCell ref="C120:D120"/>
    <mergeCell ref="C135:D135"/>
    <mergeCell ref="C136:D136"/>
    <mergeCell ref="C142:D142"/>
    <mergeCell ref="C143:D143"/>
    <mergeCell ref="C144:D144"/>
    <mergeCell ref="C147:D147"/>
    <mergeCell ref="C148:D148"/>
    <mergeCell ref="C153:D153"/>
    <mergeCell ref="C154:D154"/>
    <mergeCell ref="C169:D169"/>
    <mergeCell ref="C119:D119"/>
    <mergeCell ref="C89:D89"/>
    <mergeCell ref="C90:D90"/>
    <mergeCell ref="C94:C96"/>
    <mergeCell ref="D94:D96"/>
    <mergeCell ref="C98:D98"/>
    <mergeCell ref="C108:D108"/>
    <mergeCell ref="C109:D109"/>
    <mergeCell ref="C117:D117"/>
    <mergeCell ref="C118:D118"/>
    <mergeCell ref="C55:D55"/>
    <mergeCell ref="C56:D56"/>
    <mergeCell ref="C59:D59"/>
    <mergeCell ref="E94:Q94"/>
    <mergeCell ref="C97:D97"/>
    <mergeCell ref="C65:D65"/>
    <mergeCell ref="C66:D66"/>
    <mergeCell ref="C81:D81"/>
    <mergeCell ref="C82:D82"/>
    <mergeCell ref="C85:D85"/>
    <mergeCell ref="C86:D86"/>
    <mergeCell ref="E182:Q182"/>
    <mergeCell ref="C20:D20"/>
    <mergeCell ref="C6:C8"/>
    <mergeCell ref="D6:D8"/>
    <mergeCell ref="E6:Q6"/>
    <mergeCell ref="C9:D9"/>
    <mergeCell ref="C10:D10"/>
    <mergeCell ref="C60:D60"/>
    <mergeCell ref="C21:D21"/>
    <mergeCell ref="C29:D29"/>
    <mergeCell ref="C30:D30"/>
    <mergeCell ref="C31:D31"/>
    <mergeCell ref="C32:D32"/>
    <mergeCell ref="C47:D47"/>
    <mergeCell ref="C48:D48"/>
    <mergeCell ref="C54:D54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269"/>
  <sheetViews>
    <sheetView showGridLines="0" zoomScale="70" zoomScaleNormal="70" workbookViewId="0">
      <selection activeCell="E11" sqref="E11"/>
    </sheetView>
  </sheetViews>
  <sheetFormatPr defaultColWidth="9.109375" defaultRowHeight="13.8" x14ac:dyDescent="0.25"/>
  <cols>
    <col min="1" max="1" width="3.109375" style="4" customWidth="1"/>
    <col min="2" max="2" width="8.33203125" style="4" customWidth="1"/>
    <col min="3" max="3" width="22.33203125" style="4" customWidth="1"/>
    <col min="4" max="4" width="24.88671875" style="4" customWidth="1"/>
    <col min="5" max="5" width="13.6640625" style="4" bestFit="1" customWidth="1"/>
    <col min="6" max="6" width="12.5546875" style="4" bestFit="1" customWidth="1"/>
    <col min="7" max="7" width="13.44140625" style="4" bestFit="1" customWidth="1"/>
    <col min="8" max="8" width="13.6640625" style="4" bestFit="1" customWidth="1"/>
    <col min="9" max="9" width="12.5546875" style="4" bestFit="1" customWidth="1"/>
    <col min="10" max="10" width="14.6640625" style="4" customWidth="1"/>
    <col min="11" max="11" width="12.5546875" style="4" customWidth="1"/>
    <col min="12" max="12" width="11.88671875" style="4" bestFit="1" customWidth="1"/>
    <col min="13" max="13" width="13.88671875" style="4" bestFit="1" customWidth="1"/>
    <col min="14" max="16" width="11.88671875" style="4" bestFit="1" customWidth="1"/>
    <col min="17" max="17" width="11.44140625" style="4" bestFit="1" customWidth="1"/>
    <col min="18" max="18" width="12.44140625" style="4" customWidth="1"/>
    <col min="19" max="19" width="12.6640625" style="4" customWidth="1"/>
    <col min="20" max="16384" width="9.109375" style="4"/>
  </cols>
  <sheetData>
    <row r="2" spans="2:17" x14ac:dyDescent="0.25">
      <c r="J2" s="25" t="s">
        <v>240</v>
      </c>
    </row>
    <row r="3" spans="2:17" x14ac:dyDescent="0.25">
      <c r="J3" s="27" t="s">
        <v>419</v>
      </c>
    </row>
    <row r="4" spans="2:17" x14ac:dyDescent="0.25">
      <c r="C4" s="24" t="s">
        <v>386</v>
      </c>
      <c r="J4" s="27"/>
    </row>
    <row r="5" spans="2:17" x14ac:dyDescent="0.25">
      <c r="C5" s="15"/>
      <c r="Q5" s="27" t="s">
        <v>4</v>
      </c>
    </row>
    <row r="6" spans="2:17" ht="15" customHeight="1" x14ac:dyDescent="0.25">
      <c r="C6" s="431" t="s">
        <v>343</v>
      </c>
      <c r="D6" s="431" t="s">
        <v>344</v>
      </c>
      <c r="E6" s="421" t="s">
        <v>325</v>
      </c>
      <c r="F6" s="421"/>
      <c r="G6" s="421"/>
      <c r="H6" s="421"/>
      <c r="I6" s="421"/>
      <c r="J6" s="421"/>
      <c r="K6" s="421"/>
      <c r="L6" s="421"/>
      <c r="M6" s="421"/>
      <c r="N6" s="421"/>
      <c r="O6" s="421"/>
      <c r="P6" s="421"/>
      <c r="Q6" s="421"/>
    </row>
    <row r="7" spans="2:17" x14ac:dyDescent="0.25">
      <c r="C7" s="433"/>
      <c r="D7" s="433"/>
      <c r="E7" s="14" t="s">
        <v>110</v>
      </c>
      <c r="F7" s="14" t="s">
        <v>111</v>
      </c>
      <c r="G7" s="14" t="s">
        <v>112</v>
      </c>
      <c r="H7" s="14" t="s">
        <v>113</v>
      </c>
      <c r="I7" s="14" t="s">
        <v>114</v>
      </c>
      <c r="J7" s="14" t="s">
        <v>115</v>
      </c>
      <c r="K7" s="14" t="s">
        <v>116</v>
      </c>
      <c r="L7" s="14" t="s">
        <v>117</v>
      </c>
      <c r="M7" s="14" t="s">
        <v>118</v>
      </c>
      <c r="N7" s="14" t="s">
        <v>119</v>
      </c>
      <c r="O7" s="14" t="s">
        <v>120</v>
      </c>
      <c r="P7" s="14" t="s">
        <v>121</v>
      </c>
      <c r="Q7" s="14" t="s">
        <v>108</v>
      </c>
    </row>
    <row r="8" spans="2:17" ht="14.25" customHeight="1" x14ac:dyDescent="0.25">
      <c r="C8" s="435"/>
      <c r="D8" s="435"/>
      <c r="E8" s="82"/>
      <c r="F8" s="82"/>
      <c r="G8" s="82"/>
      <c r="H8" s="82"/>
      <c r="I8" s="82"/>
      <c r="J8" s="82"/>
      <c r="K8" s="82"/>
      <c r="L8" s="82"/>
      <c r="M8" s="82"/>
      <c r="N8" s="82"/>
      <c r="O8" s="82"/>
      <c r="P8" s="82"/>
      <c r="Q8" s="82"/>
    </row>
    <row r="9" spans="2:17" x14ac:dyDescent="0.25">
      <c r="B9" s="74"/>
      <c r="C9" s="446" t="s">
        <v>348</v>
      </c>
      <c r="D9" s="447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2:17" x14ac:dyDescent="0.25">
      <c r="C10" s="428" t="s">
        <v>350</v>
      </c>
      <c r="D10" s="429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2:17" x14ac:dyDescent="0.25">
      <c r="C11" s="158" t="s">
        <v>703</v>
      </c>
      <c r="D11" s="100" t="s">
        <v>648</v>
      </c>
      <c r="E11" s="82">
        <f>E99+E187</f>
        <v>0</v>
      </c>
      <c r="F11" s="82">
        <f t="shared" ref="F11:Q11" si="0">F99+F187</f>
        <v>0</v>
      </c>
      <c r="G11" s="82">
        <f t="shared" si="0"/>
        <v>0</v>
      </c>
      <c r="H11" s="82">
        <f t="shared" si="0"/>
        <v>0</v>
      </c>
      <c r="I11" s="82">
        <f t="shared" si="0"/>
        <v>0</v>
      </c>
      <c r="J11" s="82">
        <f t="shared" si="0"/>
        <v>0</v>
      </c>
      <c r="K11" s="82">
        <f t="shared" si="0"/>
        <v>0</v>
      </c>
      <c r="L11" s="82">
        <f t="shared" si="0"/>
        <v>0</v>
      </c>
      <c r="M11" s="82">
        <f t="shared" si="0"/>
        <v>0</v>
      </c>
      <c r="N11" s="82">
        <f t="shared" si="0"/>
        <v>0</v>
      </c>
      <c r="O11" s="82">
        <f t="shared" si="0"/>
        <v>0</v>
      </c>
      <c r="P11" s="82">
        <f t="shared" si="0"/>
        <v>0</v>
      </c>
      <c r="Q11" s="82">
        <f t="shared" si="0"/>
        <v>0</v>
      </c>
    </row>
    <row r="12" spans="2:17" x14ac:dyDescent="0.25">
      <c r="C12" s="158" t="s">
        <v>703</v>
      </c>
      <c r="D12" s="100" t="s">
        <v>649</v>
      </c>
      <c r="E12" s="82">
        <f t="shared" ref="E12:Q19" si="1">E100+E188</f>
        <v>0</v>
      </c>
      <c r="F12" s="82">
        <f t="shared" si="1"/>
        <v>0</v>
      </c>
      <c r="G12" s="82">
        <f t="shared" si="1"/>
        <v>0</v>
      </c>
      <c r="H12" s="82">
        <f t="shared" si="1"/>
        <v>0</v>
      </c>
      <c r="I12" s="82">
        <f t="shared" si="1"/>
        <v>0</v>
      </c>
      <c r="J12" s="82">
        <f t="shared" si="1"/>
        <v>0</v>
      </c>
      <c r="K12" s="82">
        <f t="shared" si="1"/>
        <v>0</v>
      </c>
      <c r="L12" s="82">
        <f t="shared" si="1"/>
        <v>0</v>
      </c>
      <c r="M12" s="82">
        <f t="shared" si="1"/>
        <v>0</v>
      </c>
      <c r="N12" s="82">
        <f t="shared" si="1"/>
        <v>0</v>
      </c>
      <c r="O12" s="82">
        <f t="shared" si="1"/>
        <v>0</v>
      </c>
      <c r="P12" s="82">
        <f t="shared" si="1"/>
        <v>0</v>
      </c>
      <c r="Q12" s="82">
        <f t="shared" si="1"/>
        <v>0</v>
      </c>
    </row>
    <row r="13" spans="2:17" x14ac:dyDescent="0.25">
      <c r="C13" s="158" t="s">
        <v>703</v>
      </c>
      <c r="D13" s="100" t="s">
        <v>650</v>
      </c>
      <c r="E13" s="82">
        <f t="shared" si="1"/>
        <v>0</v>
      </c>
      <c r="F13" s="82">
        <f t="shared" si="1"/>
        <v>0</v>
      </c>
      <c r="G13" s="82">
        <f t="shared" si="1"/>
        <v>0</v>
      </c>
      <c r="H13" s="82">
        <f t="shared" si="1"/>
        <v>0</v>
      </c>
      <c r="I13" s="82">
        <f t="shared" si="1"/>
        <v>0</v>
      </c>
      <c r="J13" s="82">
        <f t="shared" si="1"/>
        <v>0</v>
      </c>
      <c r="K13" s="82">
        <f t="shared" si="1"/>
        <v>0</v>
      </c>
      <c r="L13" s="82">
        <f t="shared" si="1"/>
        <v>0</v>
      </c>
      <c r="M13" s="82">
        <f t="shared" si="1"/>
        <v>0</v>
      </c>
      <c r="N13" s="82">
        <f t="shared" si="1"/>
        <v>0</v>
      </c>
      <c r="O13" s="82">
        <f t="shared" si="1"/>
        <v>0</v>
      </c>
      <c r="P13" s="82">
        <f t="shared" si="1"/>
        <v>0</v>
      </c>
      <c r="Q13" s="82">
        <f t="shared" si="1"/>
        <v>0</v>
      </c>
    </row>
    <row r="14" spans="2:17" x14ac:dyDescent="0.25">
      <c r="C14" s="158" t="s">
        <v>703</v>
      </c>
      <c r="D14" s="100" t="s">
        <v>651</v>
      </c>
      <c r="E14" s="82">
        <f t="shared" si="1"/>
        <v>0</v>
      </c>
      <c r="F14" s="82">
        <f t="shared" si="1"/>
        <v>0</v>
      </c>
      <c r="G14" s="82">
        <f t="shared" si="1"/>
        <v>0</v>
      </c>
      <c r="H14" s="82">
        <f t="shared" si="1"/>
        <v>0</v>
      </c>
      <c r="I14" s="82">
        <f t="shared" si="1"/>
        <v>0</v>
      </c>
      <c r="J14" s="82">
        <f t="shared" si="1"/>
        <v>0</v>
      </c>
      <c r="K14" s="82">
        <f t="shared" si="1"/>
        <v>0</v>
      </c>
      <c r="L14" s="82">
        <f t="shared" si="1"/>
        <v>0</v>
      </c>
      <c r="M14" s="82">
        <f t="shared" si="1"/>
        <v>0</v>
      </c>
      <c r="N14" s="82">
        <f t="shared" si="1"/>
        <v>0</v>
      </c>
      <c r="O14" s="82">
        <f t="shared" si="1"/>
        <v>0</v>
      </c>
      <c r="P14" s="82">
        <f t="shared" si="1"/>
        <v>0</v>
      </c>
      <c r="Q14" s="82">
        <f t="shared" si="1"/>
        <v>0</v>
      </c>
    </row>
    <row r="15" spans="2:17" x14ac:dyDescent="0.25">
      <c r="C15" s="158" t="s">
        <v>703</v>
      </c>
      <c r="D15" s="100" t="s">
        <v>652</v>
      </c>
      <c r="E15" s="82">
        <f t="shared" si="1"/>
        <v>0</v>
      </c>
      <c r="F15" s="82">
        <f t="shared" si="1"/>
        <v>0</v>
      </c>
      <c r="G15" s="82">
        <f t="shared" si="1"/>
        <v>0</v>
      </c>
      <c r="H15" s="82">
        <f t="shared" si="1"/>
        <v>0</v>
      </c>
      <c r="I15" s="82">
        <f t="shared" si="1"/>
        <v>0</v>
      </c>
      <c r="J15" s="82">
        <f t="shared" si="1"/>
        <v>0</v>
      </c>
      <c r="K15" s="82">
        <f t="shared" si="1"/>
        <v>0</v>
      </c>
      <c r="L15" s="82">
        <f t="shared" si="1"/>
        <v>0</v>
      </c>
      <c r="M15" s="82">
        <f t="shared" si="1"/>
        <v>0</v>
      </c>
      <c r="N15" s="82">
        <f t="shared" si="1"/>
        <v>0</v>
      </c>
      <c r="O15" s="82">
        <f t="shared" si="1"/>
        <v>0</v>
      </c>
      <c r="P15" s="82">
        <f t="shared" si="1"/>
        <v>0</v>
      </c>
      <c r="Q15" s="82">
        <f t="shared" si="1"/>
        <v>0</v>
      </c>
    </row>
    <row r="16" spans="2:17" x14ac:dyDescent="0.25">
      <c r="C16" s="158" t="s">
        <v>703</v>
      </c>
      <c r="D16" s="100" t="s">
        <v>653</v>
      </c>
      <c r="E16" s="82">
        <f t="shared" si="1"/>
        <v>0</v>
      </c>
      <c r="F16" s="82">
        <f t="shared" si="1"/>
        <v>0</v>
      </c>
      <c r="G16" s="82">
        <f t="shared" si="1"/>
        <v>0</v>
      </c>
      <c r="H16" s="82">
        <f t="shared" si="1"/>
        <v>0</v>
      </c>
      <c r="I16" s="82">
        <f t="shared" si="1"/>
        <v>0</v>
      </c>
      <c r="J16" s="82">
        <f t="shared" si="1"/>
        <v>0</v>
      </c>
      <c r="K16" s="82">
        <f t="shared" si="1"/>
        <v>0</v>
      </c>
      <c r="L16" s="82">
        <f t="shared" si="1"/>
        <v>0</v>
      </c>
      <c r="M16" s="82">
        <f t="shared" si="1"/>
        <v>0</v>
      </c>
      <c r="N16" s="82">
        <f t="shared" si="1"/>
        <v>0</v>
      </c>
      <c r="O16" s="82">
        <f t="shared" si="1"/>
        <v>0</v>
      </c>
      <c r="P16" s="82">
        <f t="shared" si="1"/>
        <v>0</v>
      </c>
      <c r="Q16" s="82">
        <f t="shared" si="1"/>
        <v>0</v>
      </c>
    </row>
    <row r="17" spans="2:17" x14ac:dyDescent="0.25">
      <c r="C17" s="158" t="s">
        <v>703</v>
      </c>
      <c r="D17" s="100" t="s">
        <v>654</v>
      </c>
      <c r="E17" s="82">
        <f t="shared" si="1"/>
        <v>0</v>
      </c>
      <c r="F17" s="82">
        <f t="shared" si="1"/>
        <v>0</v>
      </c>
      <c r="G17" s="82">
        <f t="shared" si="1"/>
        <v>0</v>
      </c>
      <c r="H17" s="82">
        <f t="shared" si="1"/>
        <v>0</v>
      </c>
      <c r="I17" s="82">
        <f t="shared" si="1"/>
        <v>0</v>
      </c>
      <c r="J17" s="82">
        <f t="shared" si="1"/>
        <v>0</v>
      </c>
      <c r="K17" s="82">
        <f t="shared" si="1"/>
        <v>0</v>
      </c>
      <c r="L17" s="82">
        <f t="shared" si="1"/>
        <v>0</v>
      </c>
      <c r="M17" s="82">
        <f t="shared" si="1"/>
        <v>0</v>
      </c>
      <c r="N17" s="82">
        <f t="shared" si="1"/>
        <v>0</v>
      </c>
      <c r="O17" s="82">
        <f t="shared" si="1"/>
        <v>0</v>
      </c>
      <c r="P17" s="82">
        <f t="shared" si="1"/>
        <v>0</v>
      </c>
      <c r="Q17" s="82">
        <f t="shared" si="1"/>
        <v>0</v>
      </c>
    </row>
    <row r="18" spans="2:17" ht="14.25" customHeight="1" x14ac:dyDescent="0.25">
      <c r="B18" s="74"/>
      <c r="C18" s="158" t="s">
        <v>703</v>
      </c>
      <c r="D18" s="100" t="s">
        <v>655</v>
      </c>
      <c r="E18" s="82">
        <f t="shared" si="1"/>
        <v>0</v>
      </c>
      <c r="F18" s="82">
        <f t="shared" si="1"/>
        <v>0</v>
      </c>
      <c r="G18" s="82">
        <f t="shared" si="1"/>
        <v>0</v>
      </c>
      <c r="H18" s="82">
        <f t="shared" si="1"/>
        <v>0</v>
      </c>
      <c r="I18" s="82">
        <f t="shared" si="1"/>
        <v>0</v>
      </c>
      <c r="J18" s="82">
        <f t="shared" si="1"/>
        <v>0</v>
      </c>
      <c r="K18" s="82">
        <f t="shared" si="1"/>
        <v>0</v>
      </c>
      <c r="L18" s="82">
        <f t="shared" si="1"/>
        <v>0</v>
      </c>
      <c r="M18" s="82">
        <f t="shared" si="1"/>
        <v>0</v>
      </c>
      <c r="N18" s="82">
        <f t="shared" si="1"/>
        <v>0</v>
      </c>
      <c r="O18" s="82">
        <f t="shared" si="1"/>
        <v>0</v>
      </c>
      <c r="P18" s="82">
        <f t="shared" si="1"/>
        <v>0</v>
      </c>
      <c r="Q18" s="82">
        <f t="shared" si="1"/>
        <v>0</v>
      </c>
    </row>
    <row r="19" spans="2:17" x14ac:dyDescent="0.25">
      <c r="C19" s="158" t="s">
        <v>703</v>
      </c>
      <c r="D19" s="20" t="s">
        <v>656</v>
      </c>
      <c r="E19" s="82">
        <f t="shared" si="1"/>
        <v>0</v>
      </c>
      <c r="F19" s="82">
        <f t="shared" si="1"/>
        <v>0</v>
      </c>
      <c r="G19" s="82">
        <f t="shared" si="1"/>
        <v>0</v>
      </c>
      <c r="H19" s="82">
        <f t="shared" si="1"/>
        <v>0</v>
      </c>
      <c r="I19" s="82">
        <f t="shared" si="1"/>
        <v>0</v>
      </c>
      <c r="J19" s="82">
        <f t="shared" si="1"/>
        <v>0</v>
      </c>
      <c r="K19" s="82">
        <f t="shared" si="1"/>
        <v>0</v>
      </c>
      <c r="L19" s="82">
        <f t="shared" si="1"/>
        <v>0</v>
      </c>
      <c r="M19" s="82">
        <f t="shared" si="1"/>
        <v>0</v>
      </c>
      <c r="N19" s="82">
        <f t="shared" si="1"/>
        <v>0</v>
      </c>
      <c r="O19" s="82">
        <f t="shared" si="1"/>
        <v>0</v>
      </c>
      <c r="P19" s="82">
        <f t="shared" si="1"/>
        <v>0</v>
      </c>
      <c r="Q19" s="82">
        <f>Q107+Q195</f>
        <v>0</v>
      </c>
    </row>
    <row r="20" spans="2:17" x14ac:dyDescent="0.25">
      <c r="C20" s="449" t="s">
        <v>225</v>
      </c>
      <c r="D20" s="450"/>
      <c r="E20" s="140">
        <f>SUM(E11:E19)</f>
        <v>0</v>
      </c>
      <c r="F20" s="140">
        <f t="shared" ref="F20:P20" si="2">SUM(F11:F19)</f>
        <v>0</v>
      </c>
      <c r="G20" s="140">
        <f t="shared" si="2"/>
        <v>0</v>
      </c>
      <c r="H20" s="140">
        <f t="shared" si="2"/>
        <v>0</v>
      </c>
      <c r="I20" s="140">
        <f t="shared" si="2"/>
        <v>0</v>
      </c>
      <c r="J20" s="140">
        <f t="shared" si="2"/>
        <v>0</v>
      </c>
      <c r="K20" s="140">
        <f t="shared" si="2"/>
        <v>0</v>
      </c>
      <c r="L20" s="140">
        <f t="shared" si="2"/>
        <v>0</v>
      </c>
      <c r="M20" s="140">
        <f t="shared" si="2"/>
        <v>0</v>
      </c>
      <c r="N20" s="140">
        <f t="shared" si="2"/>
        <v>0</v>
      </c>
      <c r="O20" s="140">
        <f t="shared" si="2"/>
        <v>0</v>
      </c>
      <c r="P20" s="140">
        <f t="shared" si="2"/>
        <v>0</v>
      </c>
      <c r="Q20" s="123">
        <f>Q107+Q208</f>
        <v>0</v>
      </c>
    </row>
    <row r="21" spans="2:17" x14ac:dyDescent="0.25">
      <c r="C21" s="428" t="s">
        <v>351</v>
      </c>
      <c r="D21" s="429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</row>
    <row r="22" spans="2:17" x14ac:dyDescent="0.25">
      <c r="C22" s="158" t="s">
        <v>703</v>
      </c>
      <c r="D22" s="100" t="s">
        <v>657</v>
      </c>
      <c r="E22" s="82">
        <f t="shared" ref="E22:Q28" si="3">E110+E198</f>
        <v>0</v>
      </c>
      <c r="F22" s="82">
        <f t="shared" si="3"/>
        <v>0</v>
      </c>
      <c r="G22" s="82">
        <f t="shared" si="3"/>
        <v>0</v>
      </c>
      <c r="H22" s="82">
        <f t="shared" si="3"/>
        <v>0</v>
      </c>
      <c r="I22" s="82">
        <f t="shared" si="3"/>
        <v>0</v>
      </c>
      <c r="J22" s="82">
        <f t="shared" si="3"/>
        <v>0</v>
      </c>
      <c r="K22" s="82">
        <f t="shared" si="3"/>
        <v>0</v>
      </c>
      <c r="L22" s="82">
        <f t="shared" si="3"/>
        <v>0</v>
      </c>
      <c r="M22" s="82">
        <f t="shared" si="3"/>
        <v>0</v>
      </c>
      <c r="N22" s="82">
        <f t="shared" si="3"/>
        <v>0</v>
      </c>
      <c r="O22" s="82">
        <f t="shared" si="3"/>
        <v>0</v>
      </c>
      <c r="P22" s="82">
        <f t="shared" si="3"/>
        <v>0</v>
      </c>
      <c r="Q22" s="82">
        <f t="shared" si="3"/>
        <v>0</v>
      </c>
    </row>
    <row r="23" spans="2:17" x14ac:dyDescent="0.25">
      <c r="C23" s="158" t="s">
        <v>703</v>
      </c>
      <c r="D23" s="100" t="s">
        <v>658</v>
      </c>
      <c r="E23" s="82">
        <f t="shared" si="3"/>
        <v>0</v>
      </c>
      <c r="F23" s="82">
        <f t="shared" si="3"/>
        <v>0</v>
      </c>
      <c r="G23" s="82">
        <f t="shared" si="3"/>
        <v>0</v>
      </c>
      <c r="H23" s="82">
        <f t="shared" si="3"/>
        <v>0</v>
      </c>
      <c r="I23" s="82">
        <f t="shared" si="3"/>
        <v>0</v>
      </c>
      <c r="J23" s="82">
        <f t="shared" si="3"/>
        <v>0</v>
      </c>
      <c r="K23" s="82">
        <f t="shared" si="3"/>
        <v>0</v>
      </c>
      <c r="L23" s="82">
        <f t="shared" si="3"/>
        <v>0</v>
      </c>
      <c r="M23" s="82">
        <f t="shared" si="3"/>
        <v>0</v>
      </c>
      <c r="N23" s="82">
        <f t="shared" si="3"/>
        <v>0</v>
      </c>
      <c r="O23" s="82">
        <f t="shared" si="3"/>
        <v>0</v>
      </c>
      <c r="P23" s="82">
        <f t="shared" si="3"/>
        <v>0</v>
      </c>
      <c r="Q23" s="82">
        <f t="shared" si="3"/>
        <v>0</v>
      </c>
    </row>
    <row r="24" spans="2:17" x14ac:dyDescent="0.25">
      <c r="C24" s="158" t="s">
        <v>703</v>
      </c>
      <c r="D24" s="100" t="s">
        <v>659</v>
      </c>
      <c r="E24" s="82">
        <f t="shared" si="3"/>
        <v>0</v>
      </c>
      <c r="F24" s="82">
        <f t="shared" si="3"/>
        <v>0</v>
      </c>
      <c r="G24" s="82">
        <f t="shared" si="3"/>
        <v>0</v>
      </c>
      <c r="H24" s="82">
        <f t="shared" si="3"/>
        <v>0</v>
      </c>
      <c r="I24" s="82">
        <f t="shared" si="3"/>
        <v>0</v>
      </c>
      <c r="J24" s="82">
        <f t="shared" si="3"/>
        <v>0</v>
      </c>
      <c r="K24" s="82">
        <f t="shared" si="3"/>
        <v>0</v>
      </c>
      <c r="L24" s="82">
        <f t="shared" si="3"/>
        <v>0</v>
      </c>
      <c r="M24" s="82">
        <f t="shared" si="3"/>
        <v>0</v>
      </c>
      <c r="N24" s="82">
        <f t="shared" si="3"/>
        <v>0</v>
      </c>
      <c r="O24" s="82">
        <f t="shared" si="3"/>
        <v>0</v>
      </c>
      <c r="P24" s="82">
        <f t="shared" si="3"/>
        <v>0</v>
      </c>
      <c r="Q24" s="82">
        <f t="shared" si="3"/>
        <v>0</v>
      </c>
    </row>
    <row r="25" spans="2:17" x14ac:dyDescent="0.25">
      <c r="C25" s="158" t="s">
        <v>703</v>
      </c>
      <c r="D25" s="100" t="s">
        <v>660</v>
      </c>
      <c r="E25" s="82">
        <f t="shared" si="3"/>
        <v>0</v>
      </c>
      <c r="F25" s="82">
        <f t="shared" si="3"/>
        <v>0</v>
      </c>
      <c r="G25" s="82">
        <f t="shared" si="3"/>
        <v>0</v>
      </c>
      <c r="H25" s="82">
        <f t="shared" si="3"/>
        <v>0</v>
      </c>
      <c r="I25" s="82">
        <f t="shared" si="3"/>
        <v>0</v>
      </c>
      <c r="J25" s="82">
        <f t="shared" si="3"/>
        <v>0</v>
      </c>
      <c r="K25" s="82">
        <f t="shared" si="3"/>
        <v>0</v>
      </c>
      <c r="L25" s="82">
        <f t="shared" si="3"/>
        <v>0</v>
      </c>
      <c r="M25" s="82">
        <f t="shared" si="3"/>
        <v>0</v>
      </c>
      <c r="N25" s="82">
        <f t="shared" si="3"/>
        <v>0</v>
      </c>
      <c r="O25" s="82">
        <f t="shared" si="3"/>
        <v>0</v>
      </c>
      <c r="P25" s="82">
        <f t="shared" si="3"/>
        <v>0</v>
      </c>
      <c r="Q25" s="82">
        <f t="shared" si="3"/>
        <v>0</v>
      </c>
    </row>
    <row r="26" spans="2:17" x14ac:dyDescent="0.25">
      <c r="C26" s="158" t="s">
        <v>703</v>
      </c>
      <c r="D26" s="100" t="s">
        <v>661</v>
      </c>
      <c r="E26" s="82">
        <f t="shared" si="3"/>
        <v>0</v>
      </c>
      <c r="F26" s="82">
        <f t="shared" si="3"/>
        <v>0</v>
      </c>
      <c r="G26" s="82">
        <f t="shared" si="3"/>
        <v>0</v>
      </c>
      <c r="H26" s="82">
        <f t="shared" si="3"/>
        <v>0</v>
      </c>
      <c r="I26" s="82">
        <f t="shared" si="3"/>
        <v>0</v>
      </c>
      <c r="J26" s="82">
        <f t="shared" si="3"/>
        <v>0</v>
      </c>
      <c r="K26" s="82">
        <f t="shared" si="3"/>
        <v>0</v>
      </c>
      <c r="L26" s="82">
        <f t="shared" si="3"/>
        <v>0</v>
      </c>
      <c r="M26" s="82">
        <f t="shared" si="3"/>
        <v>0</v>
      </c>
      <c r="N26" s="82">
        <f t="shared" si="3"/>
        <v>0</v>
      </c>
      <c r="O26" s="82">
        <f t="shared" si="3"/>
        <v>0</v>
      </c>
      <c r="P26" s="82">
        <f t="shared" si="3"/>
        <v>0</v>
      </c>
      <c r="Q26" s="82">
        <f t="shared" si="3"/>
        <v>0</v>
      </c>
    </row>
    <row r="27" spans="2:17" x14ac:dyDescent="0.25">
      <c r="C27" s="158" t="s">
        <v>703</v>
      </c>
      <c r="D27" s="20" t="s">
        <v>662</v>
      </c>
      <c r="E27" s="82">
        <f t="shared" si="3"/>
        <v>0</v>
      </c>
      <c r="F27" s="82">
        <f t="shared" si="3"/>
        <v>0</v>
      </c>
      <c r="G27" s="82">
        <f t="shared" si="3"/>
        <v>0</v>
      </c>
      <c r="H27" s="82">
        <f t="shared" si="3"/>
        <v>0</v>
      </c>
      <c r="I27" s="82">
        <f t="shared" si="3"/>
        <v>0</v>
      </c>
      <c r="J27" s="82">
        <f t="shared" si="3"/>
        <v>0</v>
      </c>
      <c r="K27" s="82">
        <f t="shared" si="3"/>
        <v>0</v>
      </c>
      <c r="L27" s="82">
        <f t="shared" si="3"/>
        <v>0</v>
      </c>
      <c r="M27" s="82">
        <f t="shared" si="3"/>
        <v>0</v>
      </c>
      <c r="N27" s="82">
        <f t="shared" si="3"/>
        <v>0</v>
      </c>
      <c r="O27" s="82">
        <f t="shared" si="3"/>
        <v>0</v>
      </c>
      <c r="P27" s="82">
        <f t="shared" si="3"/>
        <v>0</v>
      </c>
      <c r="Q27" s="82">
        <f t="shared" si="3"/>
        <v>0</v>
      </c>
    </row>
    <row r="28" spans="2:17" x14ac:dyDescent="0.25">
      <c r="C28" s="158" t="s">
        <v>703</v>
      </c>
      <c r="D28" s="20" t="s">
        <v>663</v>
      </c>
      <c r="E28" s="82">
        <f t="shared" si="3"/>
        <v>0</v>
      </c>
      <c r="F28" s="82">
        <f t="shared" si="3"/>
        <v>0</v>
      </c>
      <c r="G28" s="82">
        <f t="shared" si="3"/>
        <v>0</v>
      </c>
      <c r="H28" s="82">
        <f t="shared" si="3"/>
        <v>0</v>
      </c>
      <c r="I28" s="82">
        <f t="shared" si="3"/>
        <v>0</v>
      </c>
      <c r="J28" s="82">
        <f t="shared" si="3"/>
        <v>0</v>
      </c>
      <c r="K28" s="82">
        <f t="shared" si="3"/>
        <v>0</v>
      </c>
      <c r="L28" s="82">
        <f t="shared" si="3"/>
        <v>0</v>
      </c>
      <c r="M28" s="82">
        <f t="shared" si="3"/>
        <v>0</v>
      </c>
      <c r="N28" s="82">
        <f t="shared" si="3"/>
        <v>0</v>
      </c>
      <c r="O28" s="82">
        <f t="shared" si="3"/>
        <v>0</v>
      </c>
      <c r="P28" s="82">
        <f t="shared" si="3"/>
        <v>0</v>
      </c>
      <c r="Q28" s="82">
        <f t="shared" si="3"/>
        <v>0</v>
      </c>
    </row>
    <row r="29" spans="2:17" x14ac:dyDescent="0.25">
      <c r="C29" s="449" t="s">
        <v>225</v>
      </c>
      <c r="D29" s="450"/>
      <c r="E29" s="140">
        <f>SUM(E22:E28)</f>
        <v>0</v>
      </c>
      <c r="F29" s="140">
        <f t="shared" ref="F29:P29" si="4">SUM(F22:F28)</f>
        <v>0</v>
      </c>
      <c r="G29" s="140">
        <f t="shared" si="4"/>
        <v>0</v>
      </c>
      <c r="H29" s="140">
        <f t="shared" si="4"/>
        <v>0</v>
      </c>
      <c r="I29" s="140">
        <f t="shared" si="4"/>
        <v>0</v>
      </c>
      <c r="J29" s="140">
        <f t="shared" si="4"/>
        <v>0</v>
      </c>
      <c r="K29" s="140">
        <f t="shared" si="4"/>
        <v>0</v>
      </c>
      <c r="L29" s="140">
        <f t="shared" si="4"/>
        <v>0</v>
      </c>
      <c r="M29" s="140">
        <f t="shared" si="4"/>
        <v>0</v>
      </c>
      <c r="N29" s="140">
        <f t="shared" si="4"/>
        <v>0</v>
      </c>
      <c r="O29" s="140">
        <f t="shared" si="4"/>
        <v>0</v>
      </c>
      <c r="P29" s="140">
        <f t="shared" si="4"/>
        <v>0</v>
      </c>
      <c r="Q29" s="123">
        <f>Q116+Q217</f>
        <v>0</v>
      </c>
    </row>
    <row r="30" spans="2:17" x14ac:dyDescent="0.25">
      <c r="C30" s="449" t="s">
        <v>349</v>
      </c>
      <c r="D30" s="450"/>
      <c r="E30" s="140">
        <f>E29+E20</f>
        <v>0</v>
      </c>
      <c r="F30" s="140">
        <f t="shared" ref="F30:P30" si="5">F29+F20</f>
        <v>0</v>
      </c>
      <c r="G30" s="140">
        <f t="shared" si="5"/>
        <v>0</v>
      </c>
      <c r="H30" s="140">
        <f t="shared" si="5"/>
        <v>0</v>
      </c>
      <c r="I30" s="140">
        <f t="shared" si="5"/>
        <v>0</v>
      </c>
      <c r="J30" s="140">
        <f t="shared" si="5"/>
        <v>0</v>
      </c>
      <c r="K30" s="140">
        <f t="shared" si="5"/>
        <v>0</v>
      </c>
      <c r="L30" s="140">
        <f t="shared" si="5"/>
        <v>0</v>
      </c>
      <c r="M30" s="140">
        <f t="shared" si="5"/>
        <v>0</v>
      </c>
      <c r="N30" s="140">
        <f t="shared" si="5"/>
        <v>0</v>
      </c>
      <c r="O30" s="140">
        <f t="shared" si="5"/>
        <v>0</v>
      </c>
      <c r="P30" s="140">
        <f t="shared" si="5"/>
        <v>0</v>
      </c>
      <c r="Q30" s="123">
        <f>Q117+Q218</f>
        <v>0</v>
      </c>
    </row>
    <row r="31" spans="2:17" x14ac:dyDescent="0.25">
      <c r="C31" s="446" t="s">
        <v>352</v>
      </c>
      <c r="D31" s="447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</row>
    <row r="32" spans="2:17" x14ac:dyDescent="0.25">
      <c r="C32" s="428" t="s">
        <v>350</v>
      </c>
      <c r="D32" s="429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3:17" x14ac:dyDescent="0.25">
      <c r="C33" s="158" t="s">
        <v>704</v>
      </c>
      <c r="D33" s="100" t="s">
        <v>664</v>
      </c>
      <c r="E33" s="82">
        <f t="shared" ref="E33:Q46" si="6">E121+E209</f>
        <v>0</v>
      </c>
      <c r="F33" s="82">
        <f t="shared" si="6"/>
        <v>0</v>
      </c>
      <c r="G33" s="82">
        <f t="shared" si="6"/>
        <v>0</v>
      </c>
      <c r="H33" s="82">
        <f t="shared" si="6"/>
        <v>0</v>
      </c>
      <c r="I33" s="82">
        <f t="shared" si="6"/>
        <v>0</v>
      </c>
      <c r="J33" s="82">
        <f t="shared" si="6"/>
        <v>0</v>
      </c>
      <c r="K33" s="82">
        <f t="shared" si="6"/>
        <v>0</v>
      </c>
      <c r="L33" s="82">
        <f t="shared" si="6"/>
        <v>0</v>
      </c>
      <c r="M33" s="82">
        <f t="shared" si="6"/>
        <v>0</v>
      </c>
      <c r="N33" s="82">
        <f t="shared" si="6"/>
        <v>0</v>
      </c>
      <c r="O33" s="82">
        <f t="shared" si="6"/>
        <v>0</v>
      </c>
      <c r="P33" s="82">
        <f t="shared" si="6"/>
        <v>0</v>
      </c>
      <c r="Q33" s="82">
        <f t="shared" si="6"/>
        <v>0</v>
      </c>
    </row>
    <row r="34" spans="3:17" x14ac:dyDescent="0.25">
      <c r="C34" s="158" t="s">
        <v>704</v>
      </c>
      <c r="D34" s="100" t="s">
        <v>665</v>
      </c>
      <c r="E34" s="82">
        <f t="shared" si="6"/>
        <v>0</v>
      </c>
      <c r="F34" s="82">
        <f t="shared" si="6"/>
        <v>0</v>
      </c>
      <c r="G34" s="82">
        <f t="shared" si="6"/>
        <v>0</v>
      </c>
      <c r="H34" s="82">
        <f t="shared" si="6"/>
        <v>0</v>
      </c>
      <c r="I34" s="82">
        <f t="shared" si="6"/>
        <v>0</v>
      </c>
      <c r="J34" s="82">
        <f t="shared" si="6"/>
        <v>0</v>
      </c>
      <c r="K34" s="82">
        <f t="shared" si="6"/>
        <v>0</v>
      </c>
      <c r="L34" s="82">
        <f t="shared" si="6"/>
        <v>0</v>
      </c>
      <c r="M34" s="82">
        <f t="shared" si="6"/>
        <v>0</v>
      </c>
      <c r="N34" s="82">
        <f t="shared" si="6"/>
        <v>0</v>
      </c>
      <c r="O34" s="82">
        <f t="shared" si="6"/>
        <v>0</v>
      </c>
      <c r="P34" s="82">
        <f t="shared" si="6"/>
        <v>0</v>
      </c>
      <c r="Q34" s="82">
        <f t="shared" si="6"/>
        <v>0</v>
      </c>
    </row>
    <row r="35" spans="3:17" x14ac:dyDescent="0.25">
      <c r="C35" s="158" t="s">
        <v>704</v>
      </c>
      <c r="D35" s="100" t="s">
        <v>666</v>
      </c>
      <c r="E35" s="82">
        <f t="shared" si="6"/>
        <v>0</v>
      </c>
      <c r="F35" s="82">
        <f t="shared" si="6"/>
        <v>0</v>
      </c>
      <c r="G35" s="82">
        <f t="shared" si="6"/>
        <v>0</v>
      </c>
      <c r="H35" s="82">
        <f t="shared" si="6"/>
        <v>0</v>
      </c>
      <c r="I35" s="82">
        <f t="shared" si="6"/>
        <v>0</v>
      </c>
      <c r="J35" s="82">
        <f t="shared" si="6"/>
        <v>0</v>
      </c>
      <c r="K35" s="82">
        <f t="shared" si="6"/>
        <v>0</v>
      </c>
      <c r="L35" s="82">
        <f t="shared" si="6"/>
        <v>0</v>
      </c>
      <c r="M35" s="82">
        <f t="shared" si="6"/>
        <v>0</v>
      </c>
      <c r="N35" s="82">
        <f t="shared" si="6"/>
        <v>0</v>
      </c>
      <c r="O35" s="82">
        <f t="shared" si="6"/>
        <v>0</v>
      </c>
      <c r="P35" s="82">
        <f t="shared" si="6"/>
        <v>0</v>
      </c>
      <c r="Q35" s="82">
        <f t="shared" si="6"/>
        <v>0</v>
      </c>
    </row>
    <row r="36" spans="3:17" x14ac:dyDescent="0.25">
      <c r="C36" s="158" t="s">
        <v>704</v>
      </c>
      <c r="D36" s="100" t="s">
        <v>667</v>
      </c>
      <c r="E36" s="82">
        <f t="shared" si="6"/>
        <v>0</v>
      </c>
      <c r="F36" s="82">
        <f t="shared" si="6"/>
        <v>0</v>
      </c>
      <c r="G36" s="82">
        <f t="shared" si="6"/>
        <v>0</v>
      </c>
      <c r="H36" s="82">
        <f t="shared" si="6"/>
        <v>0</v>
      </c>
      <c r="I36" s="82">
        <f t="shared" si="6"/>
        <v>0</v>
      </c>
      <c r="J36" s="82">
        <f t="shared" si="6"/>
        <v>0</v>
      </c>
      <c r="K36" s="82">
        <f t="shared" si="6"/>
        <v>0</v>
      </c>
      <c r="L36" s="82">
        <f t="shared" si="6"/>
        <v>0</v>
      </c>
      <c r="M36" s="82">
        <f t="shared" si="6"/>
        <v>0</v>
      </c>
      <c r="N36" s="82">
        <f t="shared" si="6"/>
        <v>0</v>
      </c>
      <c r="O36" s="82">
        <f t="shared" si="6"/>
        <v>0</v>
      </c>
      <c r="P36" s="82">
        <f t="shared" si="6"/>
        <v>0</v>
      </c>
      <c r="Q36" s="82">
        <f t="shared" si="6"/>
        <v>0</v>
      </c>
    </row>
    <row r="37" spans="3:17" x14ac:dyDescent="0.25">
      <c r="C37" s="158" t="s">
        <v>704</v>
      </c>
      <c r="D37" s="100" t="s">
        <v>668</v>
      </c>
      <c r="E37" s="82">
        <f t="shared" si="6"/>
        <v>0</v>
      </c>
      <c r="F37" s="82">
        <f t="shared" si="6"/>
        <v>0</v>
      </c>
      <c r="G37" s="82">
        <f t="shared" si="6"/>
        <v>0</v>
      </c>
      <c r="H37" s="82">
        <f t="shared" si="6"/>
        <v>0</v>
      </c>
      <c r="I37" s="82">
        <f t="shared" si="6"/>
        <v>0</v>
      </c>
      <c r="J37" s="82">
        <f t="shared" si="6"/>
        <v>0</v>
      </c>
      <c r="K37" s="82">
        <f t="shared" si="6"/>
        <v>0</v>
      </c>
      <c r="L37" s="82">
        <f t="shared" si="6"/>
        <v>0</v>
      </c>
      <c r="M37" s="82">
        <f t="shared" si="6"/>
        <v>0</v>
      </c>
      <c r="N37" s="82">
        <f t="shared" si="6"/>
        <v>0</v>
      </c>
      <c r="O37" s="82">
        <f t="shared" si="6"/>
        <v>0</v>
      </c>
      <c r="P37" s="82">
        <f t="shared" si="6"/>
        <v>0</v>
      </c>
      <c r="Q37" s="82">
        <f t="shared" si="6"/>
        <v>0</v>
      </c>
    </row>
    <row r="38" spans="3:17" x14ac:dyDescent="0.25">
      <c r="C38" s="158" t="s">
        <v>704</v>
      </c>
      <c r="D38" s="100" t="s">
        <v>669</v>
      </c>
      <c r="E38" s="82">
        <f t="shared" si="6"/>
        <v>0</v>
      </c>
      <c r="F38" s="82">
        <f t="shared" si="6"/>
        <v>0</v>
      </c>
      <c r="G38" s="82">
        <f t="shared" si="6"/>
        <v>0</v>
      </c>
      <c r="H38" s="82">
        <f t="shared" si="6"/>
        <v>0</v>
      </c>
      <c r="I38" s="82">
        <f t="shared" si="6"/>
        <v>0</v>
      </c>
      <c r="J38" s="82">
        <f t="shared" si="6"/>
        <v>0</v>
      </c>
      <c r="K38" s="82">
        <f t="shared" si="6"/>
        <v>0</v>
      </c>
      <c r="L38" s="82">
        <f t="shared" si="6"/>
        <v>0</v>
      </c>
      <c r="M38" s="82">
        <f t="shared" si="6"/>
        <v>0</v>
      </c>
      <c r="N38" s="82">
        <f t="shared" si="6"/>
        <v>0</v>
      </c>
      <c r="O38" s="82">
        <f t="shared" si="6"/>
        <v>0</v>
      </c>
      <c r="P38" s="82">
        <f t="shared" si="6"/>
        <v>0</v>
      </c>
      <c r="Q38" s="82">
        <f t="shared" si="6"/>
        <v>0</v>
      </c>
    </row>
    <row r="39" spans="3:17" x14ac:dyDescent="0.25">
      <c r="C39" s="158" t="s">
        <v>705</v>
      </c>
      <c r="D39" s="100" t="s">
        <v>670</v>
      </c>
      <c r="E39" s="82">
        <f t="shared" si="6"/>
        <v>0</v>
      </c>
      <c r="F39" s="82">
        <f t="shared" si="6"/>
        <v>0</v>
      </c>
      <c r="G39" s="82">
        <f t="shared" si="6"/>
        <v>0</v>
      </c>
      <c r="H39" s="82">
        <f t="shared" si="6"/>
        <v>0</v>
      </c>
      <c r="I39" s="82">
        <f t="shared" si="6"/>
        <v>0</v>
      </c>
      <c r="J39" s="82">
        <f t="shared" si="6"/>
        <v>0</v>
      </c>
      <c r="K39" s="82">
        <f t="shared" si="6"/>
        <v>0</v>
      </c>
      <c r="L39" s="82">
        <f t="shared" si="6"/>
        <v>0</v>
      </c>
      <c r="M39" s="82">
        <f t="shared" si="6"/>
        <v>0</v>
      </c>
      <c r="N39" s="82">
        <f t="shared" si="6"/>
        <v>0</v>
      </c>
      <c r="O39" s="82">
        <f t="shared" si="6"/>
        <v>0</v>
      </c>
      <c r="P39" s="82">
        <f t="shared" si="6"/>
        <v>0</v>
      </c>
      <c r="Q39" s="82">
        <f t="shared" si="6"/>
        <v>0</v>
      </c>
    </row>
    <row r="40" spans="3:17" x14ac:dyDescent="0.25">
      <c r="C40" s="158" t="s">
        <v>705</v>
      </c>
      <c r="D40" s="100" t="s">
        <v>671</v>
      </c>
      <c r="E40" s="82">
        <f t="shared" si="6"/>
        <v>0</v>
      </c>
      <c r="F40" s="82">
        <f t="shared" si="6"/>
        <v>0</v>
      </c>
      <c r="G40" s="82">
        <f t="shared" si="6"/>
        <v>0</v>
      </c>
      <c r="H40" s="82">
        <f t="shared" si="6"/>
        <v>0</v>
      </c>
      <c r="I40" s="82">
        <f t="shared" si="6"/>
        <v>0</v>
      </c>
      <c r="J40" s="82">
        <f t="shared" si="6"/>
        <v>0</v>
      </c>
      <c r="K40" s="82">
        <f t="shared" si="6"/>
        <v>0</v>
      </c>
      <c r="L40" s="82">
        <f t="shared" si="6"/>
        <v>0</v>
      </c>
      <c r="M40" s="82">
        <f t="shared" si="6"/>
        <v>0</v>
      </c>
      <c r="N40" s="82">
        <f t="shared" si="6"/>
        <v>0</v>
      </c>
      <c r="O40" s="82">
        <f t="shared" si="6"/>
        <v>0</v>
      </c>
      <c r="P40" s="82">
        <f t="shared" si="6"/>
        <v>0</v>
      </c>
      <c r="Q40" s="82">
        <f t="shared" si="6"/>
        <v>0</v>
      </c>
    </row>
    <row r="41" spans="3:17" x14ac:dyDescent="0.25">
      <c r="C41" s="158"/>
      <c r="D41" s="100" t="s">
        <v>672</v>
      </c>
      <c r="E41" s="82">
        <f t="shared" si="6"/>
        <v>0</v>
      </c>
      <c r="F41" s="82">
        <f t="shared" si="6"/>
        <v>0</v>
      </c>
      <c r="G41" s="82">
        <f t="shared" si="6"/>
        <v>0</v>
      </c>
      <c r="H41" s="82">
        <f t="shared" si="6"/>
        <v>0</v>
      </c>
      <c r="I41" s="82">
        <f t="shared" si="6"/>
        <v>0</v>
      </c>
      <c r="J41" s="82">
        <f t="shared" si="6"/>
        <v>0</v>
      </c>
      <c r="K41" s="82">
        <f t="shared" si="6"/>
        <v>0</v>
      </c>
      <c r="L41" s="82">
        <f t="shared" si="6"/>
        <v>0</v>
      </c>
      <c r="M41" s="82">
        <f t="shared" si="6"/>
        <v>0</v>
      </c>
      <c r="N41" s="82">
        <f t="shared" si="6"/>
        <v>0</v>
      </c>
      <c r="O41" s="82">
        <f t="shared" si="6"/>
        <v>0</v>
      </c>
      <c r="P41" s="82">
        <f t="shared" si="6"/>
        <v>0</v>
      </c>
      <c r="Q41" s="82">
        <f t="shared" si="6"/>
        <v>0</v>
      </c>
    </row>
    <row r="42" spans="3:17" x14ac:dyDescent="0.25">
      <c r="C42" s="158"/>
      <c r="D42" s="100" t="s">
        <v>673</v>
      </c>
      <c r="E42" s="82">
        <f t="shared" si="6"/>
        <v>0</v>
      </c>
      <c r="F42" s="82">
        <f t="shared" si="6"/>
        <v>0</v>
      </c>
      <c r="G42" s="82">
        <f t="shared" si="6"/>
        <v>0</v>
      </c>
      <c r="H42" s="82">
        <f t="shared" si="6"/>
        <v>0</v>
      </c>
      <c r="I42" s="82">
        <f t="shared" si="6"/>
        <v>0</v>
      </c>
      <c r="J42" s="82">
        <f t="shared" si="6"/>
        <v>0</v>
      </c>
      <c r="K42" s="82">
        <f t="shared" si="6"/>
        <v>0</v>
      </c>
      <c r="L42" s="82">
        <f t="shared" si="6"/>
        <v>0</v>
      </c>
      <c r="M42" s="82">
        <f t="shared" si="6"/>
        <v>0</v>
      </c>
      <c r="N42" s="82">
        <f t="shared" si="6"/>
        <v>0</v>
      </c>
      <c r="O42" s="82">
        <f t="shared" si="6"/>
        <v>0</v>
      </c>
      <c r="P42" s="82">
        <f t="shared" si="6"/>
        <v>0</v>
      </c>
      <c r="Q42" s="82">
        <f t="shared" si="6"/>
        <v>0</v>
      </c>
    </row>
    <row r="43" spans="3:17" x14ac:dyDescent="0.25">
      <c r="C43" s="158"/>
      <c r="D43" s="100" t="s">
        <v>674</v>
      </c>
      <c r="E43" s="82">
        <f t="shared" si="6"/>
        <v>0</v>
      </c>
      <c r="F43" s="82">
        <f t="shared" si="6"/>
        <v>0</v>
      </c>
      <c r="G43" s="82">
        <f t="shared" si="6"/>
        <v>0</v>
      </c>
      <c r="H43" s="82">
        <f t="shared" si="6"/>
        <v>0</v>
      </c>
      <c r="I43" s="82">
        <f t="shared" si="6"/>
        <v>0</v>
      </c>
      <c r="J43" s="82">
        <f t="shared" si="6"/>
        <v>0</v>
      </c>
      <c r="K43" s="82">
        <f t="shared" si="6"/>
        <v>0</v>
      </c>
      <c r="L43" s="82">
        <f t="shared" si="6"/>
        <v>0</v>
      </c>
      <c r="M43" s="82">
        <f t="shared" si="6"/>
        <v>0</v>
      </c>
      <c r="N43" s="82">
        <f t="shared" si="6"/>
        <v>0</v>
      </c>
      <c r="O43" s="82">
        <f t="shared" si="6"/>
        <v>0</v>
      </c>
      <c r="P43" s="82">
        <f t="shared" si="6"/>
        <v>0</v>
      </c>
      <c r="Q43" s="82">
        <f t="shared" si="6"/>
        <v>0</v>
      </c>
    </row>
    <row r="44" spans="3:17" x14ac:dyDescent="0.25">
      <c r="C44" s="158"/>
      <c r="D44" s="100" t="s">
        <v>675</v>
      </c>
      <c r="E44" s="82">
        <f t="shared" si="6"/>
        <v>0</v>
      </c>
      <c r="F44" s="82">
        <f t="shared" si="6"/>
        <v>0</v>
      </c>
      <c r="G44" s="82">
        <f t="shared" si="6"/>
        <v>0</v>
      </c>
      <c r="H44" s="82">
        <f t="shared" si="6"/>
        <v>0</v>
      </c>
      <c r="I44" s="82">
        <f t="shared" si="6"/>
        <v>0</v>
      </c>
      <c r="J44" s="82">
        <f t="shared" si="6"/>
        <v>0</v>
      </c>
      <c r="K44" s="82">
        <f t="shared" si="6"/>
        <v>0</v>
      </c>
      <c r="L44" s="82">
        <f t="shared" si="6"/>
        <v>0</v>
      </c>
      <c r="M44" s="82">
        <f t="shared" si="6"/>
        <v>0</v>
      </c>
      <c r="N44" s="82">
        <f t="shared" si="6"/>
        <v>0</v>
      </c>
      <c r="O44" s="82">
        <f t="shared" si="6"/>
        <v>0</v>
      </c>
      <c r="P44" s="82">
        <f t="shared" si="6"/>
        <v>0</v>
      </c>
      <c r="Q44" s="82">
        <f t="shared" si="6"/>
        <v>0</v>
      </c>
    </row>
    <row r="45" spans="3:17" x14ac:dyDescent="0.25">
      <c r="C45" s="158"/>
      <c r="D45" s="100" t="s">
        <v>676</v>
      </c>
      <c r="E45" s="82">
        <f t="shared" si="6"/>
        <v>0</v>
      </c>
      <c r="F45" s="82">
        <f t="shared" si="6"/>
        <v>0</v>
      </c>
      <c r="G45" s="82">
        <f t="shared" si="6"/>
        <v>0</v>
      </c>
      <c r="H45" s="82">
        <f t="shared" si="6"/>
        <v>0</v>
      </c>
      <c r="I45" s="82">
        <f t="shared" si="6"/>
        <v>0</v>
      </c>
      <c r="J45" s="82">
        <f t="shared" si="6"/>
        <v>0</v>
      </c>
      <c r="K45" s="82">
        <f t="shared" si="6"/>
        <v>0</v>
      </c>
      <c r="L45" s="82">
        <f t="shared" si="6"/>
        <v>0</v>
      </c>
      <c r="M45" s="82">
        <f t="shared" si="6"/>
        <v>0</v>
      </c>
      <c r="N45" s="82">
        <f t="shared" si="6"/>
        <v>0</v>
      </c>
      <c r="O45" s="82">
        <f t="shared" si="6"/>
        <v>0</v>
      </c>
      <c r="P45" s="82">
        <f t="shared" si="6"/>
        <v>0</v>
      </c>
      <c r="Q45" s="82">
        <f t="shared" si="6"/>
        <v>0</v>
      </c>
    </row>
    <row r="46" spans="3:17" x14ac:dyDescent="0.25">
      <c r="C46" s="158" t="s">
        <v>705</v>
      </c>
      <c r="D46" s="100" t="s">
        <v>677</v>
      </c>
      <c r="E46" s="82">
        <f t="shared" si="6"/>
        <v>0</v>
      </c>
      <c r="F46" s="82">
        <f t="shared" si="6"/>
        <v>0</v>
      </c>
      <c r="G46" s="82">
        <f t="shared" si="6"/>
        <v>0</v>
      </c>
      <c r="H46" s="82">
        <f t="shared" si="6"/>
        <v>0</v>
      </c>
      <c r="I46" s="82">
        <f t="shared" si="6"/>
        <v>0</v>
      </c>
      <c r="J46" s="82">
        <f t="shared" si="6"/>
        <v>0</v>
      </c>
      <c r="K46" s="82">
        <f t="shared" si="6"/>
        <v>0</v>
      </c>
      <c r="L46" s="82">
        <f t="shared" si="6"/>
        <v>0</v>
      </c>
      <c r="M46" s="82">
        <f t="shared" si="6"/>
        <v>0</v>
      </c>
      <c r="N46" s="82">
        <f t="shared" si="6"/>
        <v>0</v>
      </c>
      <c r="O46" s="82">
        <f t="shared" si="6"/>
        <v>0</v>
      </c>
      <c r="P46" s="82">
        <f t="shared" si="6"/>
        <v>0</v>
      </c>
      <c r="Q46" s="82">
        <f t="shared" si="6"/>
        <v>0</v>
      </c>
    </row>
    <row r="47" spans="3:17" x14ac:dyDescent="0.25">
      <c r="C47" s="449" t="s">
        <v>225</v>
      </c>
      <c r="D47" s="450"/>
      <c r="E47" s="140">
        <f>SUM(E33:E46)</f>
        <v>0</v>
      </c>
      <c r="F47" s="140">
        <f t="shared" ref="F47:P47" si="7">SUM(F33:F46)</f>
        <v>0</v>
      </c>
      <c r="G47" s="140">
        <f t="shared" si="7"/>
        <v>0</v>
      </c>
      <c r="H47" s="140">
        <f t="shared" si="7"/>
        <v>0</v>
      </c>
      <c r="I47" s="140">
        <f t="shared" si="7"/>
        <v>0</v>
      </c>
      <c r="J47" s="140">
        <f t="shared" si="7"/>
        <v>0</v>
      </c>
      <c r="K47" s="140">
        <f t="shared" si="7"/>
        <v>0</v>
      </c>
      <c r="L47" s="140">
        <f t="shared" si="7"/>
        <v>0</v>
      </c>
      <c r="M47" s="140">
        <f t="shared" si="7"/>
        <v>0</v>
      </c>
      <c r="N47" s="140">
        <f t="shared" si="7"/>
        <v>0</v>
      </c>
      <c r="O47" s="140">
        <f t="shared" si="7"/>
        <v>0</v>
      </c>
      <c r="P47" s="140">
        <f t="shared" si="7"/>
        <v>0</v>
      </c>
      <c r="Q47" s="123">
        <f>Q134+Q235</f>
        <v>0</v>
      </c>
    </row>
    <row r="48" spans="3:17" x14ac:dyDescent="0.25">
      <c r="C48" s="428" t="s">
        <v>354</v>
      </c>
      <c r="D48" s="429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</row>
    <row r="49" spans="3:17" x14ac:dyDescent="0.25">
      <c r="C49" s="158" t="s">
        <v>706</v>
      </c>
      <c r="D49" s="100" t="s">
        <v>678</v>
      </c>
      <c r="E49" s="82">
        <f t="shared" ref="E49:Q53" si="8">E137+E225</f>
        <v>0</v>
      </c>
      <c r="F49" s="82">
        <f t="shared" si="8"/>
        <v>0</v>
      </c>
      <c r="G49" s="82">
        <f t="shared" si="8"/>
        <v>0</v>
      </c>
      <c r="H49" s="82">
        <f t="shared" si="8"/>
        <v>0</v>
      </c>
      <c r="I49" s="82">
        <f t="shared" si="8"/>
        <v>0</v>
      </c>
      <c r="J49" s="82">
        <f t="shared" si="8"/>
        <v>0</v>
      </c>
      <c r="K49" s="82">
        <f t="shared" si="8"/>
        <v>0</v>
      </c>
      <c r="L49" s="82">
        <f t="shared" si="8"/>
        <v>0</v>
      </c>
      <c r="M49" s="82">
        <f t="shared" si="8"/>
        <v>0</v>
      </c>
      <c r="N49" s="82">
        <f t="shared" si="8"/>
        <v>0</v>
      </c>
      <c r="O49" s="82">
        <f t="shared" si="8"/>
        <v>0</v>
      </c>
      <c r="P49" s="82">
        <f t="shared" si="8"/>
        <v>0</v>
      </c>
      <c r="Q49" s="82">
        <f t="shared" si="8"/>
        <v>0</v>
      </c>
    </row>
    <row r="50" spans="3:17" x14ac:dyDescent="0.25">
      <c r="C50" s="158" t="s">
        <v>706</v>
      </c>
      <c r="D50" s="100" t="s">
        <v>679</v>
      </c>
      <c r="E50" s="82">
        <f t="shared" si="8"/>
        <v>0</v>
      </c>
      <c r="F50" s="82">
        <f t="shared" si="8"/>
        <v>0</v>
      </c>
      <c r="G50" s="82">
        <f t="shared" si="8"/>
        <v>0</v>
      </c>
      <c r="H50" s="82">
        <f t="shared" si="8"/>
        <v>0</v>
      </c>
      <c r="I50" s="82">
        <f t="shared" si="8"/>
        <v>0</v>
      </c>
      <c r="J50" s="82">
        <f t="shared" si="8"/>
        <v>0</v>
      </c>
      <c r="K50" s="82">
        <f t="shared" si="8"/>
        <v>0</v>
      </c>
      <c r="L50" s="82">
        <f t="shared" si="8"/>
        <v>0</v>
      </c>
      <c r="M50" s="82">
        <f t="shared" si="8"/>
        <v>0</v>
      </c>
      <c r="N50" s="82">
        <f t="shared" si="8"/>
        <v>0</v>
      </c>
      <c r="O50" s="82">
        <f t="shared" si="8"/>
        <v>0</v>
      </c>
      <c r="P50" s="82">
        <f t="shared" si="8"/>
        <v>0</v>
      </c>
      <c r="Q50" s="82">
        <f t="shared" si="8"/>
        <v>0</v>
      </c>
    </row>
    <row r="51" spans="3:17" x14ac:dyDescent="0.25">
      <c r="C51" s="158" t="s">
        <v>706</v>
      </c>
      <c r="D51" s="100" t="s">
        <v>680</v>
      </c>
      <c r="E51" s="82">
        <f t="shared" si="8"/>
        <v>0</v>
      </c>
      <c r="F51" s="82">
        <f t="shared" si="8"/>
        <v>0</v>
      </c>
      <c r="G51" s="82">
        <f t="shared" si="8"/>
        <v>0</v>
      </c>
      <c r="H51" s="82">
        <f t="shared" si="8"/>
        <v>0</v>
      </c>
      <c r="I51" s="82">
        <f t="shared" si="8"/>
        <v>0</v>
      </c>
      <c r="J51" s="82">
        <f t="shared" si="8"/>
        <v>0</v>
      </c>
      <c r="K51" s="82">
        <f t="shared" si="8"/>
        <v>0</v>
      </c>
      <c r="L51" s="82">
        <f t="shared" si="8"/>
        <v>0</v>
      </c>
      <c r="M51" s="82">
        <f t="shared" si="8"/>
        <v>0</v>
      </c>
      <c r="N51" s="82">
        <f t="shared" si="8"/>
        <v>0</v>
      </c>
      <c r="O51" s="82">
        <f t="shared" si="8"/>
        <v>0</v>
      </c>
      <c r="P51" s="82">
        <f t="shared" si="8"/>
        <v>0</v>
      </c>
      <c r="Q51" s="82">
        <f t="shared" si="8"/>
        <v>0</v>
      </c>
    </row>
    <row r="52" spans="3:17" x14ac:dyDescent="0.25">
      <c r="C52" s="158" t="s">
        <v>706</v>
      </c>
      <c r="D52" s="20" t="s">
        <v>681</v>
      </c>
      <c r="E52" s="82">
        <f t="shared" si="8"/>
        <v>0</v>
      </c>
      <c r="F52" s="82">
        <f t="shared" si="8"/>
        <v>0</v>
      </c>
      <c r="G52" s="82">
        <f t="shared" si="8"/>
        <v>0</v>
      </c>
      <c r="H52" s="82">
        <f t="shared" si="8"/>
        <v>0</v>
      </c>
      <c r="I52" s="82">
        <f t="shared" si="8"/>
        <v>0</v>
      </c>
      <c r="J52" s="82">
        <f t="shared" si="8"/>
        <v>0</v>
      </c>
      <c r="K52" s="82">
        <f t="shared" si="8"/>
        <v>0</v>
      </c>
      <c r="L52" s="82">
        <f t="shared" si="8"/>
        <v>0</v>
      </c>
      <c r="M52" s="82">
        <f t="shared" si="8"/>
        <v>0</v>
      </c>
      <c r="N52" s="82">
        <f t="shared" si="8"/>
        <v>0</v>
      </c>
      <c r="O52" s="82">
        <f t="shared" si="8"/>
        <v>0</v>
      </c>
      <c r="P52" s="82">
        <f t="shared" si="8"/>
        <v>0</v>
      </c>
      <c r="Q52" s="82">
        <f t="shared" si="8"/>
        <v>0</v>
      </c>
    </row>
    <row r="53" spans="3:17" x14ac:dyDescent="0.25">
      <c r="C53" s="158" t="s">
        <v>706</v>
      </c>
      <c r="D53" s="20" t="s">
        <v>682</v>
      </c>
      <c r="E53" s="82">
        <f t="shared" si="8"/>
        <v>0</v>
      </c>
      <c r="F53" s="82">
        <f t="shared" si="8"/>
        <v>0</v>
      </c>
      <c r="G53" s="82">
        <f t="shared" si="8"/>
        <v>0</v>
      </c>
      <c r="H53" s="82">
        <f t="shared" si="8"/>
        <v>0</v>
      </c>
      <c r="I53" s="82">
        <f t="shared" si="8"/>
        <v>0</v>
      </c>
      <c r="J53" s="82">
        <f t="shared" si="8"/>
        <v>0</v>
      </c>
      <c r="K53" s="82">
        <f t="shared" si="8"/>
        <v>0</v>
      </c>
      <c r="L53" s="82">
        <f t="shared" si="8"/>
        <v>0</v>
      </c>
      <c r="M53" s="82">
        <f t="shared" si="8"/>
        <v>0</v>
      </c>
      <c r="N53" s="82">
        <f t="shared" si="8"/>
        <v>0</v>
      </c>
      <c r="O53" s="82">
        <f t="shared" si="8"/>
        <v>0</v>
      </c>
      <c r="P53" s="82">
        <f t="shared" si="8"/>
        <v>0</v>
      </c>
      <c r="Q53" s="82">
        <f t="shared" si="8"/>
        <v>0</v>
      </c>
    </row>
    <row r="54" spans="3:17" x14ac:dyDescent="0.25">
      <c r="C54" s="449" t="s">
        <v>225</v>
      </c>
      <c r="D54" s="450"/>
      <c r="E54" s="140">
        <f>SUM(E49:E53)</f>
        <v>0</v>
      </c>
      <c r="F54" s="140">
        <f t="shared" ref="F54:P54" si="9">SUM(F49:F53)</f>
        <v>0</v>
      </c>
      <c r="G54" s="140">
        <f t="shared" si="9"/>
        <v>0</v>
      </c>
      <c r="H54" s="140">
        <f t="shared" si="9"/>
        <v>0</v>
      </c>
      <c r="I54" s="140">
        <f t="shared" si="9"/>
        <v>0</v>
      </c>
      <c r="J54" s="140">
        <f t="shared" si="9"/>
        <v>0</v>
      </c>
      <c r="K54" s="140">
        <f t="shared" si="9"/>
        <v>0</v>
      </c>
      <c r="L54" s="140">
        <f t="shared" si="9"/>
        <v>0</v>
      </c>
      <c r="M54" s="140">
        <f t="shared" si="9"/>
        <v>0</v>
      </c>
      <c r="N54" s="140">
        <f t="shared" si="9"/>
        <v>0</v>
      </c>
      <c r="O54" s="140">
        <f t="shared" si="9"/>
        <v>0</v>
      </c>
      <c r="P54" s="140">
        <f t="shared" si="9"/>
        <v>0</v>
      </c>
      <c r="Q54" s="123">
        <f>Q141+Q256</f>
        <v>0</v>
      </c>
    </row>
    <row r="55" spans="3:17" x14ac:dyDescent="0.25">
      <c r="C55" s="449" t="s">
        <v>353</v>
      </c>
      <c r="D55" s="450"/>
      <c r="E55" s="140">
        <f>E54+E47</f>
        <v>0</v>
      </c>
      <c r="F55" s="140">
        <f t="shared" ref="F55:P55" si="10">F54+F47</f>
        <v>0</v>
      </c>
      <c r="G55" s="140">
        <f t="shared" si="10"/>
        <v>0</v>
      </c>
      <c r="H55" s="140">
        <f t="shared" si="10"/>
        <v>0</v>
      </c>
      <c r="I55" s="140">
        <f t="shared" si="10"/>
        <v>0</v>
      </c>
      <c r="J55" s="140">
        <f t="shared" si="10"/>
        <v>0</v>
      </c>
      <c r="K55" s="140">
        <f t="shared" si="10"/>
        <v>0</v>
      </c>
      <c r="L55" s="140">
        <f t="shared" si="10"/>
        <v>0</v>
      </c>
      <c r="M55" s="140">
        <f t="shared" si="10"/>
        <v>0</v>
      </c>
      <c r="N55" s="140">
        <f t="shared" si="10"/>
        <v>0</v>
      </c>
      <c r="O55" s="140">
        <f t="shared" si="10"/>
        <v>0</v>
      </c>
      <c r="P55" s="140">
        <f t="shared" si="10"/>
        <v>0</v>
      </c>
      <c r="Q55" s="123">
        <f>Q142+Q257</f>
        <v>0</v>
      </c>
    </row>
    <row r="56" spans="3:17" x14ac:dyDescent="0.25">
      <c r="C56" s="446" t="s">
        <v>358</v>
      </c>
      <c r="D56" s="447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</row>
    <row r="57" spans="3:17" x14ac:dyDescent="0.25">
      <c r="C57" s="18"/>
      <c r="D57" s="18" t="s">
        <v>683</v>
      </c>
      <c r="E57" s="82">
        <f t="shared" ref="E57:Q58" si="11">E145+E233</f>
        <v>0</v>
      </c>
      <c r="F57" s="82">
        <f t="shared" si="11"/>
        <v>0</v>
      </c>
      <c r="G57" s="82">
        <f t="shared" si="11"/>
        <v>0</v>
      </c>
      <c r="H57" s="82">
        <f t="shared" si="11"/>
        <v>0</v>
      </c>
      <c r="I57" s="82">
        <f t="shared" si="11"/>
        <v>0</v>
      </c>
      <c r="J57" s="82">
        <f t="shared" si="11"/>
        <v>0</v>
      </c>
      <c r="K57" s="82">
        <f t="shared" si="11"/>
        <v>0</v>
      </c>
      <c r="L57" s="82">
        <f t="shared" si="11"/>
        <v>0</v>
      </c>
      <c r="M57" s="82">
        <f t="shared" si="11"/>
        <v>0</v>
      </c>
      <c r="N57" s="82">
        <f t="shared" si="11"/>
        <v>0</v>
      </c>
      <c r="O57" s="82">
        <f t="shared" si="11"/>
        <v>0</v>
      </c>
      <c r="P57" s="82">
        <f t="shared" si="11"/>
        <v>0</v>
      </c>
      <c r="Q57" s="82">
        <f t="shared" si="11"/>
        <v>0</v>
      </c>
    </row>
    <row r="58" spans="3:17" x14ac:dyDescent="0.25">
      <c r="C58" s="18"/>
      <c r="D58" s="18" t="s">
        <v>684</v>
      </c>
      <c r="E58" s="82">
        <f t="shared" si="11"/>
        <v>0</v>
      </c>
      <c r="F58" s="82">
        <f t="shared" si="11"/>
        <v>0</v>
      </c>
      <c r="G58" s="82">
        <f t="shared" si="11"/>
        <v>0</v>
      </c>
      <c r="H58" s="82">
        <f t="shared" si="11"/>
        <v>0</v>
      </c>
      <c r="I58" s="82">
        <f t="shared" si="11"/>
        <v>0</v>
      </c>
      <c r="J58" s="82">
        <f t="shared" si="11"/>
        <v>0</v>
      </c>
      <c r="K58" s="82">
        <f t="shared" si="11"/>
        <v>0</v>
      </c>
      <c r="L58" s="82">
        <f t="shared" si="11"/>
        <v>0</v>
      </c>
      <c r="M58" s="82">
        <f t="shared" si="11"/>
        <v>0</v>
      </c>
      <c r="N58" s="82">
        <f t="shared" si="11"/>
        <v>0</v>
      </c>
      <c r="O58" s="82">
        <f t="shared" si="11"/>
        <v>0</v>
      </c>
      <c r="P58" s="82">
        <f t="shared" si="11"/>
        <v>0</v>
      </c>
      <c r="Q58" s="82">
        <f t="shared" si="11"/>
        <v>0</v>
      </c>
    </row>
    <row r="59" spans="3:17" x14ac:dyDescent="0.25">
      <c r="C59" s="449" t="s">
        <v>355</v>
      </c>
      <c r="D59" s="450"/>
      <c r="E59" s="140">
        <f>SUM(E57:E58)</f>
        <v>0</v>
      </c>
      <c r="F59" s="140">
        <f t="shared" ref="F59:P59" si="12">SUM(F57:F58)</f>
        <v>0</v>
      </c>
      <c r="G59" s="140">
        <f t="shared" si="12"/>
        <v>0</v>
      </c>
      <c r="H59" s="140">
        <f t="shared" si="12"/>
        <v>0</v>
      </c>
      <c r="I59" s="140">
        <f t="shared" si="12"/>
        <v>0</v>
      </c>
      <c r="J59" s="140">
        <f t="shared" si="12"/>
        <v>0</v>
      </c>
      <c r="K59" s="140">
        <f t="shared" si="12"/>
        <v>0</v>
      </c>
      <c r="L59" s="140">
        <f t="shared" si="12"/>
        <v>0</v>
      </c>
      <c r="M59" s="140">
        <f t="shared" si="12"/>
        <v>0</v>
      </c>
      <c r="N59" s="140">
        <f t="shared" si="12"/>
        <v>0</v>
      </c>
      <c r="O59" s="140">
        <f t="shared" si="12"/>
        <v>0</v>
      </c>
      <c r="P59" s="140">
        <f t="shared" si="12"/>
        <v>0</v>
      </c>
      <c r="Q59" s="123">
        <f>Q146+Q261</f>
        <v>0</v>
      </c>
    </row>
    <row r="60" spans="3:17" x14ac:dyDescent="0.25">
      <c r="C60" s="446" t="s">
        <v>357</v>
      </c>
      <c r="D60" s="447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</row>
    <row r="61" spans="3:17" x14ac:dyDescent="0.25">
      <c r="C61" s="95"/>
      <c r="D61" s="100" t="s">
        <v>685</v>
      </c>
      <c r="E61" s="82">
        <f t="shared" ref="E61:Q64" si="13">E149+E237</f>
        <v>0</v>
      </c>
      <c r="F61" s="82">
        <f t="shared" si="13"/>
        <v>0</v>
      </c>
      <c r="G61" s="82">
        <f t="shared" si="13"/>
        <v>0</v>
      </c>
      <c r="H61" s="82">
        <f t="shared" si="13"/>
        <v>0</v>
      </c>
      <c r="I61" s="82">
        <f t="shared" si="13"/>
        <v>0</v>
      </c>
      <c r="J61" s="82">
        <f t="shared" si="13"/>
        <v>0</v>
      </c>
      <c r="K61" s="82">
        <f t="shared" si="13"/>
        <v>0</v>
      </c>
      <c r="L61" s="82">
        <f t="shared" si="13"/>
        <v>0</v>
      </c>
      <c r="M61" s="82">
        <f t="shared" si="13"/>
        <v>0</v>
      </c>
      <c r="N61" s="82">
        <f t="shared" si="13"/>
        <v>0</v>
      </c>
      <c r="O61" s="82">
        <f t="shared" si="13"/>
        <v>0</v>
      </c>
      <c r="P61" s="82">
        <f t="shared" si="13"/>
        <v>0</v>
      </c>
      <c r="Q61" s="82">
        <f t="shared" si="13"/>
        <v>0</v>
      </c>
    </row>
    <row r="62" spans="3:17" x14ac:dyDescent="0.25">
      <c r="C62" s="95"/>
      <c r="D62" s="100" t="s">
        <v>686</v>
      </c>
      <c r="E62" s="82">
        <f t="shared" si="13"/>
        <v>0</v>
      </c>
      <c r="F62" s="82">
        <f t="shared" si="13"/>
        <v>0</v>
      </c>
      <c r="G62" s="82">
        <f t="shared" si="13"/>
        <v>0</v>
      </c>
      <c r="H62" s="82">
        <f t="shared" si="13"/>
        <v>0</v>
      </c>
      <c r="I62" s="82">
        <f t="shared" si="13"/>
        <v>0</v>
      </c>
      <c r="J62" s="82">
        <f t="shared" si="13"/>
        <v>0</v>
      </c>
      <c r="K62" s="82">
        <f t="shared" si="13"/>
        <v>0</v>
      </c>
      <c r="L62" s="82">
        <f t="shared" si="13"/>
        <v>0</v>
      </c>
      <c r="M62" s="82">
        <f t="shared" si="13"/>
        <v>0</v>
      </c>
      <c r="N62" s="82">
        <f t="shared" si="13"/>
        <v>0</v>
      </c>
      <c r="O62" s="82">
        <f t="shared" si="13"/>
        <v>0</v>
      </c>
      <c r="P62" s="82">
        <f t="shared" si="13"/>
        <v>0</v>
      </c>
      <c r="Q62" s="82">
        <f t="shared" si="13"/>
        <v>0</v>
      </c>
    </row>
    <row r="63" spans="3:17" x14ac:dyDescent="0.25">
      <c r="C63" s="18"/>
      <c r="D63" s="100" t="s">
        <v>687</v>
      </c>
      <c r="E63" s="82">
        <f t="shared" si="13"/>
        <v>0</v>
      </c>
      <c r="F63" s="82">
        <f t="shared" si="13"/>
        <v>0</v>
      </c>
      <c r="G63" s="82">
        <f t="shared" si="13"/>
        <v>0</v>
      </c>
      <c r="H63" s="82">
        <f t="shared" si="13"/>
        <v>0</v>
      </c>
      <c r="I63" s="82">
        <f t="shared" si="13"/>
        <v>0</v>
      </c>
      <c r="J63" s="82">
        <f t="shared" si="13"/>
        <v>0</v>
      </c>
      <c r="K63" s="82">
        <f t="shared" si="13"/>
        <v>0</v>
      </c>
      <c r="L63" s="82">
        <f t="shared" si="13"/>
        <v>0</v>
      </c>
      <c r="M63" s="82">
        <f t="shared" si="13"/>
        <v>0</v>
      </c>
      <c r="N63" s="82">
        <f t="shared" si="13"/>
        <v>0</v>
      </c>
      <c r="O63" s="82">
        <f t="shared" si="13"/>
        <v>0</v>
      </c>
      <c r="P63" s="82">
        <f t="shared" si="13"/>
        <v>0</v>
      </c>
      <c r="Q63" s="82">
        <f t="shared" si="13"/>
        <v>0</v>
      </c>
    </row>
    <row r="64" spans="3:17" x14ac:dyDescent="0.25">
      <c r="C64" s="18"/>
      <c r="D64" s="18" t="s">
        <v>688</v>
      </c>
      <c r="E64" s="82">
        <f t="shared" si="13"/>
        <v>0</v>
      </c>
      <c r="F64" s="82">
        <f t="shared" si="13"/>
        <v>0</v>
      </c>
      <c r="G64" s="82">
        <f t="shared" si="13"/>
        <v>0</v>
      </c>
      <c r="H64" s="82">
        <f t="shared" si="13"/>
        <v>0</v>
      </c>
      <c r="I64" s="82">
        <f t="shared" si="13"/>
        <v>0</v>
      </c>
      <c r="J64" s="82">
        <f t="shared" si="13"/>
        <v>0</v>
      </c>
      <c r="K64" s="82">
        <f t="shared" si="13"/>
        <v>0</v>
      </c>
      <c r="L64" s="82">
        <f t="shared" si="13"/>
        <v>0</v>
      </c>
      <c r="M64" s="82">
        <f t="shared" si="13"/>
        <v>0</v>
      </c>
      <c r="N64" s="82">
        <f t="shared" si="13"/>
        <v>0</v>
      </c>
      <c r="O64" s="82">
        <f t="shared" si="13"/>
        <v>0</v>
      </c>
      <c r="P64" s="82">
        <f t="shared" si="13"/>
        <v>0</v>
      </c>
      <c r="Q64" s="82">
        <f t="shared" si="13"/>
        <v>0</v>
      </c>
    </row>
    <row r="65" spans="3:17" x14ac:dyDescent="0.25">
      <c r="C65" s="449" t="s">
        <v>356</v>
      </c>
      <c r="D65" s="450"/>
      <c r="E65" s="140">
        <f>SUM(E61:E64)</f>
        <v>0</v>
      </c>
      <c r="F65" s="140">
        <f t="shared" ref="F65:P65" si="14">SUM(F61:F64)</f>
        <v>0</v>
      </c>
      <c r="G65" s="140">
        <f t="shared" si="14"/>
        <v>0</v>
      </c>
      <c r="H65" s="140">
        <f t="shared" si="14"/>
        <v>0</v>
      </c>
      <c r="I65" s="140">
        <f t="shared" si="14"/>
        <v>0</v>
      </c>
      <c r="J65" s="140">
        <f t="shared" si="14"/>
        <v>0</v>
      </c>
      <c r="K65" s="140">
        <f t="shared" si="14"/>
        <v>0</v>
      </c>
      <c r="L65" s="140">
        <f t="shared" si="14"/>
        <v>0</v>
      </c>
      <c r="M65" s="140">
        <f t="shared" si="14"/>
        <v>0</v>
      </c>
      <c r="N65" s="140">
        <f t="shared" si="14"/>
        <v>0</v>
      </c>
      <c r="O65" s="140">
        <f t="shared" si="14"/>
        <v>0</v>
      </c>
      <c r="P65" s="140">
        <f t="shared" si="14"/>
        <v>0</v>
      </c>
      <c r="Q65" s="123">
        <f>Q154+Q267</f>
        <v>0</v>
      </c>
    </row>
    <row r="66" spans="3:17" x14ac:dyDescent="0.25">
      <c r="C66" s="446" t="s">
        <v>361</v>
      </c>
      <c r="D66" s="447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</row>
    <row r="67" spans="3:17" x14ac:dyDescent="0.25">
      <c r="C67" s="95"/>
      <c r="D67" s="100" t="s">
        <v>690</v>
      </c>
      <c r="E67" s="82">
        <f t="shared" ref="E67:Q80" si="15">E155+E243</f>
        <v>0</v>
      </c>
      <c r="F67" s="82">
        <f t="shared" si="15"/>
        <v>0</v>
      </c>
      <c r="G67" s="82">
        <f t="shared" si="15"/>
        <v>0</v>
      </c>
      <c r="H67" s="82">
        <f t="shared" si="15"/>
        <v>0</v>
      </c>
      <c r="I67" s="82">
        <f t="shared" si="15"/>
        <v>0</v>
      </c>
      <c r="J67" s="82">
        <f t="shared" si="15"/>
        <v>0</v>
      </c>
      <c r="K67" s="82">
        <f t="shared" si="15"/>
        <v>0</v>
      </c>
      <c r="L67" s="82">
        <f t="shared" si="15"/>
        <v>0</v>
      </c>
      <c r="M67" s="82">
        <f t="shared" si="15"/>
        <v>0</v>
      </c>
      <c r="N67" s="82">
        <f t="shared" si="15"/>
        <v>0</v>
      </c>
      <c r="O67" s="82">
        <f t="shared" si="15"/>
        <v>0</v>
      </c>
      <c r="P67" s="82">
        <f t="shared" si="15"/>
        <v>0</v>
      </c>
      <c r="Q67" s="82">
        <f t="shared" si="15"/>
        <v>0</v>
      </c>
    </row>
    <row r="68" spans="3:17" x14ac:dyDescent="0.25">
      <c r="C68" s="95"/>
      <c r="D68" s="100" t="s">
        <v>691</v>
      </c>
      <c r="E68" s="82">
        <f t="shared" si="15"/>
        <v>0</v>
      </c>
      <c r="F68" s="82">
        <f t="shared" si="15"/>
        <v>0</v>
      </c>
      <c r="G68" s="82">
        <f t="shared" si="15"/>
        <v>0</v>
      </c>
      <c r="H68" s="82">
        <f t="shared" si="15"/>
        <v>0</v>
      </c>
      <c r="I68" s="82">
        <f t="shared" si="15"/>
        <v>0</v>
      </c>
      <c r="J68" s="82">
        <f t="shared" si="15"/>
        <v>0</v>
      </c>
      <c r="K68" s="82">
        <f t="shared" si="15"/>
        <v>0</v>
      </c>
      <c r="L68" s="82">
        <f t="shared" si="15"/>
        <v>0</v>
      </c>
      <c r="M68" s="82">
        <f t="shared" si="15"/>
        <v>0</v>
      </c>
      <c r="N68" s="82">
        <f t="shared" si="15"/>
        <v>0</v>
      </c>
      <c r="O68" s="82">
        <f t="shared" si="15"/>
        <v>0</v>
      </c>
      <c r="P68" s="82">
        <f t="shared" si="15"/>
        <v>0</v>
      </c>
      <c r="Q68" s="82">
        <f t="shared" si="15"/>
        <v>0</v>
      </c>
    </row>
    <row r="69" spans="3:17" x14ac:dyDescent="0.25">
      <c r="C69" s="95"/>
      <c r="D69" s="100" t="s">
        <v>692</v>
      </c>
      <c r="E69" s="82">
        <f t="shared" si="15"/>
        <v>0</v>
      </c>
      <c r="F69" s="82">
        <f t="shared" si="15"/>
        <v>0</v>
      </c>
      <c r="G69" s="82">
        <f t="shared" si="15"/>
        <v>0</v>
      </c>
      <c r="H69" s="82">
        <f t="shared" si="15"/>
        <v>0</v>
      </c>
      <c r="I69" s="82">
        <f t="shared" si="15"/>
        <v>0</v>
      </c>
      <c r="J69" s="82">
        <f t="shared" si="15"/>
        <v>0</v>
      </c>
      <c r="K69" s="82">
        <f t="shared" si="15"/>
        <v>0</v>
      </c>
      <c r="L69" s="82">
        <f t="shared" si="15"/>
        <v>0</v>
      </c>
      <c r="M69" s="82">
        <f t="shared" si="15"/>
        <v>0</v>
      </c>
      <c r="N69" s="82">
        <f t="shared" si="15"/>
        <v>0</v>
      </c>
      <c r="O69" s="82">
        <f t="shared" si="15"/>
        <v>0</v>
      </c>
      <c r="P69" s="82">
        <f t="shared" si="15"/>
        <v>0</v>
      </c>
      <c r="Q69" s="82">
        <f t="shared" si="15"/>
        <v>0</v>
      </c>
    </row>
    <row r="70" spans="3:17" x14ac:dyDescent="0.25">
      <c r="C70" s="95"/>
      <c r="D70" s="100" t="s">
        <v>693</v>
      </c>
      <c r="E70" s="82">
        <f t="shared" si="15"/>
        <v>0</v>
      </c>
      <c r="F70" s="82">
        <f t="shared" si="15"/>
        <v>0</v>
      </c>
      <c r="G70" s="82">
        <f t="shared" si="15"/>
        <v>0</v>
      </c>
      <c r="H70" s="82">
        <f t="shared" si="15"/>
        <v>0</v>
      </c>
      <c r="I70" s="82">
        <f t="shared" si="15"/>
        <v>0</v>
      </c>
      <c r="J70" s="82">
        <f t="shared" si="15"/>
        <v>0</v>
      </c>
      <c r="K70" s="82">
        <f t="shared" si="15"/>
        <v>0</v>
      </c>
      <c r="L70" s="82">
        <f t="shared" si="15"/>
        <v>0</v>
      </c>
      <c r="M70" s="82">
        <f t="shared" si="15"/>
        <v>0</v>
      </c>
      <c r="N70" s="82">
        <f t="shared" si="15"/>
        <v>0</v>
      </c>
      <c r="O70" s="82">
        <f t="shared" si="15"/>
        <v>0</v>
      </c>
      <c r="P70" s="82">
        <f t="shared" si="15"/>
        <v>0</v>
      </c>
      <c r="Q70" s="82">
        <f t="shared" si="15"/>
        <v>0</v>
      </c>
    </row>
    <row r="71" spans="3:17" x14ac:dyDescent="0.25">
      <c r="C71" s="95"/>
      <c r="D71" s="100" t="s">
        <v>694</v>
      </c>
      <c r="E71" s="82">
        <f t="shared" si="15"/>
        <v>0</v>
      </c>
      <c r="F71" s="82">
        <f t="shared" si="15"/>
        <v>0</v>
      </c>
      <c r="G71" s="82">
        <f t="shared" si="15"/>
        <v>0</v>
      </c>
      <c r="H71" s="82">
        <f t="shared" si="15"/>
        <v>0</v>
      </c>
      <c r="I71" s="82">
        <f t="shared" si="15"/>
        <v>0</v>
      </c>
      <c r="J71" s="82">
        <f t="shared" si="15"/>
        <v>0</v>
      </c>
      <c r="K71" s="82">
        <f t="shared" si="15"/>
        <v>0</v>
      </c>
      <c r="L71" s="82">
        <f t="shared" si="15"/>
        <v>0</v>
      </c>
      <c r="M71" s="82">
        <f t="shared" si="15"/>
        <v>0</v>
      </c>
      <c r="N71" s="82">
        <f t="shared" si="15"/>
        <v>0</v>
      </c>
      <c r="O71" s="82">
        <f t="shared" si="15"/>
        <v>0</v>
      </c>
      <c r="P71" s="82">
        <f t="shared" si="15"/>
        <v>0</v>
      </c>
      <c r="Q71" s="82">
        <f t="shared" si="15"/>
        <v>0</v>
      </c>
    </row>
    <row r="72" spans="3:17" x14ac:dyDescent="0.25">
      <c r="C72" s="95"/>
      <c r="D72" s="100" t="s">
        <v>663</v>
      </c>
      <c r="E72" s="82">
        <f t="shared" si="15"/>
        <v>0</v>
      </c>
      <c r="F72" s="82">
        <f t="shared" si="15"/>
        <v>0</v>
      </c>
      <c r="G72" s="82">
        <f t="shared" si="15"/>
        <v>0</v>
      </c>
      <c r="H72" s="82">
        <f t="shared" si="15"/>
        <v>0</v>
      </c>
      <c r="I72" s="82">
        <f t="shared" si="15"/>
        <v>0</v>
      </c>
      <c r="J72" s="82">
        <f t="shared" si="15"/>
        <v>0</v>
      </c>
      <c r="K72" s="82">
        <f t="shared" si="15"/>
        <v>0</v>
      </c>
      <c r="L72" s="82">
        <f t="shared" si="15"/>
        <v>0</v>
      </c>
      <c r="M72" s="82">
        <f t="shared" si="15"/>
        <v>0</v>
      </c>
      <c r="N72" s="82">
        <f t="shared" si="15"/>
        <v>0</v>
      </c>
      <c r="O72" s="82">
        <f t="shared" si="15"/>
        <v>0</v>
      </c>
      <c r="P72" s="82">
        <f t="shared" si="15"/>
        <v>0</v>
      </c>
      <c r="Q72" s="82">
        <f t="shared" si="15"/>
        <v>0</v>
      </c>
    </row>
    <row r="73" spans="3:17" x14ac:dyDescent="0.25">
      <c r="C73" s="158" t="s">
        <v>707</v>
      </c>
      <c r="D73" s="100" t="s">
        <v>695</v>
      </c>
      <c r="E73" s="82">
        <f t="shared" si="15"/>
        <v>0</v>
      </c>
      <c r="F73" s="82">
        <f t="shared" si="15"/>
        <v>0</v>
      </c>
      <c r="G73" s="82">
        <f t="shared" si="15"/>
        <v>0</v>
      </c>
      <c r="H73" s="82">
        <f t="shared" si="15"/>
        <v>0</v>
      </c>
      <c r="I73" s="82">
        <f t="shared" si="15"/>
        <v>0</v>
      </c>
      <c r="J73" s="82">
        <f t="shared" si="15"/>
        <v>0</v>
      </c>
      <c r="K73" s="82">
        <f t="shared" si="15"/>
        <v>0</v>
      </c>
      <c r="L73" s="82">
        <f t="shared" si="15"/>
        <v>0</v>
      </c>
      <c r="M73" s="82">
        <f t="shared" si="15"/>
        <v>0</v>
      </c>
      <c r="N73" s="82">
        <f t="shared" si="15"/>
        <v>0</v>
      </c>
      <c r="O73" s="82">
        <f t="shared" si="15"/>
        <v>0</v>
      </c>
      <c r="P73" s="82">
        <f t="shared" si="15"/>
        <v>0</v>
      </c>
      <c r="Q73" s="82">
        <f t="shared" si="15"/>
        <v>0</v>
      </c>
    </row>
    <row r="74" spans="3:17" x14ac:dyDescent="0.25">
      <c r="C74" s="158" t="s">
        <v>707</v>
      </c>
      <c r="D74" s="100" t="s">
        <v>696</v>
      </c>
      <c r="E74" s="82">
        <f t="shared" si="15"/>
        <v>0</v>
      </c>
      <c r="F74" s="82">
        <f t="shared" si="15"/>
        <v>0</v>
      </c>
      <c r="G74" s="82">
        <f t="shared" si="15"/>
        <v>0</v>
      </c>
      <c r="H74" s="82">
        <f t="shared" si="15"/>
        <v>0</v>
      </c>
      <c r="I74" s="82">
        <f t="shared" si="15"/>
        <v>0</v>
      </c>
      <c r="J74" s="82">
        <f t="shared" si="15"/>
        <v>0</v>
      </c>
      <c r="K74" s="82">
        <f t="shared" si="15"/>
        <v>0</v>
      </c>
      <c r="L74" s="82">
        <f t="shared" si="15"/>
        <v>0</v>
      </c>
      <c r="M74" s="82">
        <f t="shared" si="15"/>
        <v>0</v>
      </c>
      <c r="N74" s="82">
        <f t="shared" si="15"/>
        <v>0</v>
      </c>
      <c r="O74" s="82">
        <f t="shared" si="15"/>
        <v>0</v>
      </c>
      <c r="P74" s="82">
        <f t="shared" si="15"/>
        <v>0</v>
      </c>
      <c r="Q74" s="82">
        <f t="shared" si="15"/>
        <v>0</v>
      </c>
    </row>
    <row r="75" spans="3:17" x14ac:dyDescent="0.25">
      <c r="C75" s="158" t="s">
        <v>707</v>
      </c>
      <c r="D75" s="100" t="s">
        <v>697</v>
      </c>
      <c r="E75" s="82">
        <f t="shared" si="15"/>
        <v>0</v>
      </c>
      <c r="F75" s="82">
        <f t="shared" si="15"/>
        <v>0</v>
      </c>
      <c r="G75" s="82">
        <f t="shared" si="15"/>
        <v>0</v>
      </c>
      <c r="H75" s="82">
        <f t="shared" si="15"/>
        <v>0</v>
      </c>
      <c r="I75" s="82">
        <f t="shared" si="15"/>
        <v>0</v>
      </c>
      <c r="J75" s="82">
        <f t="shared" si="15"/>
        <v>0</v>
      </c>
      <c r="K75" s="82">
        <f t="shared" si="15"/>
        <v>0</v>
      </c>
      <c r="L75" s="82">
        <f t="shared" si="15"/>
        <v>0</v>
      </c>
      <c r="M75" s="82">
        <f t="shared" si="15"/>
        <v>0</v>
      </c>
      <c r="N75" s="82">
        <f t="shared" si="15"/>
        <v>0</v>
      </c>
      <c r="O75" s="82">
        <f t="shared" si="15"/>
        <v>0</v>
      </c>
      <c r="P75" s="82">
        <f t="shared" si="15"/>
        <v>0</v>
      </c>
      <c r="Q75" s="82">
        <f t="shared" si="15"/>
        <v>0</v>
      </c>
    </row>
    <row r="76" spans="3:17" x14ac:dyDescent="0.25">
      <c r="C76" s="158" t="s">
        <v>707</v>
      </c>
      <c r="D76" s="100" t="s">
        <v>698</v>
      </c>
      <c r="E76" s="82">
        <f t="shared" si="15"/>
        <v>0</v>
      </c>
      <c r="F76" s="82">
        <f t="shared" si="15"/>
        <v>0</v>
      </c>
      <c r="G76" s="82">
        <f t="shared" si="15"/>
        <v>0</v>
      </c>
      <c r="H76" s="82">
        <f t="shared" si="15"/>
        <v>0</v>
      </c>
      <c r="I76" s="82">
        <f t="shared" si="15"/>
        <v>0</v>
      </c>
      <c r="J76" s="82">
        <f t="shared" si="15"/>
        <v>0</v>
      </c>
      <c r="K76" s="82">
        <f t="shared" si="15"/>
        <v>0</v>
      </c>
      <c r="L76" s="82">
        <f t="shared" si="15"/>
        <v>0</v>
      </c>
      <c r="M76" s="82">
        <f t="shared" si="15"/>
        <v>0</v>
      </c>
      <c r="N76" s="82">
        <f t="shared" si="15"/>
        <v>0</v>
      </c>
      <c r="O76" s="82">
        <f t="shared" si="15"/>
        <v>0</v>
      </c>
      <c r="P76" s="82">
        <f t="shared" si="15"/>
        <v>0</v>
      </c>
      <c r="Q76" s="82">
        <f t="shared" si="15"/>
        <v>0</v>
      </c>
    </row>
    <row r="77" spans="3:17" x14ac:dyDescent="0.25">
      <c r="C77" s="158" t="s">
        <v>707</v>
      </c>
      <c r="D77" s="100" t="s">
        <v>699</v>
      </c>
      <c r="E77" s="82">
        <f t="shared" si="15"/>
        <v>0</v>
      </c>
      <c r="F77" s="82">
        <f t="shared" si="15"/>
        <v>0</v>
      </c>
      <c r="G77" s="82">
        <f t="shared" si="15"/>
        <v>0</v>
      </c>
      <c r="H77" s="82">
        <f t="shared" si="15"/>
        <v>0</v>
      </c>
      <c r="I77" s="82">
        <f t="shared" si="15"/>
        <v>0</v>
      </c>
      <c r="J77" s="82">
        <f t="shared" si="15"/>
        <v>0</v>
      </c>
      <c r="K77" s="82">
        <f t="shared" si="15"/>
        <v>0</v>
      </c>
      <c r="L77" s="82">
        <f t="shared" si="15"/>
        <v>0</v>
      </c>
      <c r="M77" s="82">
        <f t="shared" si="15"/>
        <v>0</v>
      </c>
      <c r="N77" s="82">
        <f t="shared" si="15"/>
        <v>0</v>
      </c>
      <c r="O77" s="82">
        <f t="shared" si="15"/>
        <v>0</v>
      </c>
      <c r="P77" s="82">
        <f t="shared" si="15"/>
        <v>0</v>
      </c>
      <c r="Q77" s="82">
        <f t="shared" si="15"/>
        <v>0</v>
      </c>
    </row>
    <row r="78" spans="3:17" x14ac:dyDescent="0.25">
      <c r="C78" s="158" t="s">
        <v>707</v>
      </c>
      <c r="D78" s="100" t="s">
        <v>700</v>
      </c>
      <c r="E78" s="82">
        <f t="shared" si="15"/>
        <v>0</v>
      </c>
      <c r="F78" s="82">
        <f t="shared" si="15"/>
        <v>0</v>
      </c>
      <c r="G78" s="82">
        <f t="shared" si="15"/>
        <v>0</v>
      </c>
      <c r="H78" s="82">
        <f t="shared" si="15"/>
        <v>0</v>
      </c>
      <c r="I78" s="82">
        <f t="shared" si="15"/>
        <v>0</v>
      </c>
      <c r="J78" s="82">
        <f t="shared" si="15"/>
        <v>0</v>
      </c>
      <c r="K78" s="82">
        <f t="shared" si="15"/>
        <v>0</v>
      </c>
      <c r="L78" s="82">
        <f t="shared" si="15"/>
        <v>0</v>
      </c>
      <c r="M78" s="82">
        <f t="shared" si="15"/>
        <v>0</v>
      </c>
      <c r="N78" s="82">
        <f t="shared" si="15"/>
        <v>0</v>
      </c>
      <c r="O78" s="82">
        <f t="shared" si="15"/>
        <v>0</v>
      </c>
      <c r="P78" s="82">
        <f t="shared" si="15"/>
        <v>0</v>
      </c>
      <c r="Q78" s="82">
        <f t="shared" si="15"/>
        <v>0</v>
      </c>
    </row>
    <row r="79" spans="3:17" x14ac:dyDescent="0.25">
      <c r="C79" s="158" t="s">
        <v>707</v>
      </c>
      <c r="D79" s="18" t="s">
        <v>701</v>
      </c>
      <c r="E79" s="82">
        <f t="shared" si="15"/>
        <v>0</v>
      </c>
      <c r="F79" s="82">
        <f t="shared" si="15"/>
        <v>0</v>
      </c>
      <c r="G79" s="82">
        <f t="shared" si="15"/>
        <v>0</v>
      </c>
      <c r="H79" s="82">
        <f t="shared" si="15"/>
        <v>0</v>
      </c>
      <c r="I79" s="82">
        <f t="shared" si="15"/>
        <v>0</v>
      </c>
      <c r="J79" s="82">
        <f t="shared" si="15"/>
        <v>0</v>
      </c>
      <c r="K79" s="82">
        <f t="shared" si="15"/>
        <v>0</v>
      </c>
      <c r="L79" s="82">
        <f t="shared" si="15"/>
        <v>0</v>
      </c>
      <c r="M79" s="82">
        <f t="shared" si="15"/>
        <v>0</v>
      </c>
      <c r="N79" s="82">
        <f t="shared" si="15"/>
        <v>0</v>
      </c>
      <c r="O79" s="82">
        <f t="shared" si="15"/>
        <v>0</v>
      </c>
      <c r="P79" s="82">
        <f t="shared" si="15"/>
        <v>0</v>
      </c>
      <c r="Q79" s="82">
        <f t="shared" si="15"/>
        <v>0</v>
      </c>
    </row>
    <row r="80" spans="3:17" x14ac:dyDescent="0.25">
      <c r="C80" s="158" t="s">
        <v>707</v>
      </c>
      <c r="D80" s="18" t="s">
        <v>702</v>
      </c>
      <c r="E80" s="82">
        <f t="shared" si="15"/>
        <v>0</v>
      </c>
      <c r="F80" s="82">
        <f t="shared" si="15"/>
        <v>0</v>
      </c>
      <c r="G80" s="82">
        <f t="shared" si="15"/>
        <v>0</v>
      </c>
      <c r="H80" s="82">
        <f t="shared" si="15"/>
        <v>0</v>
      </c>
      <c r="I80" s="82">
        <f t="shared" si="15"/>
        <v>0</v>
      </c>
      <c r="J80" s="82">
        <f t="shared" si="15"/>
        <v>0</v>
      </c>
      <c r="K80" s="82">
        <f t="shared" si="15"/>
        <v>0</v>
      </c>
      <c r="L80" s="82">
        <f t="shared" si="15"/>
        <v>0</v>
      </c>
      <c r="M80" s="82">
        <f t="shared" si="15"/>
        <v>0</v>
      </c>
      <c r="N80" s="82">
        <f t="shared" si="15"/>
        <v>0</v>
      </c>
      <c r="O80" s="82">
        <f t="shared" si="15"/>
        <v>0</v>
      </c>
      <c r="P80" s="82">
        <f t="shared" si="15"/>
        <v>0</v>
      </c>
      <c r="Q80" s="82">
        <f t="shared" si="15"/>
        <v>0</v>
      </c>
    </row>
    <row r="81" spans="3:17" x14ac:dyDescent="0.25">
      <c r="C81" s="449" t="s">
        <v>359</v>
      </c>
      <c r="D81" s="450"/>
      <c r="E81" s="140">
        <f>SUM(E67:E80)</f>
        <v>0</v>
      </c>
      <c r="F81" s="140">
        <f t="shared" ref="F81:P81" si="16">SUM(F67:F80)</f>
        <v>0</v>
      </c>
      <c r="G81" s="140">
        <f t="shared" si="16"/>
        <v>0</v>
      </c>
      <c r="H81" s="140">
        <f t="shared" si="16"/>
        <v>0</v>
      </c>
      <c r="I81" s="140">
        <f t="shared" si="16"/>
        <v>0</v>
      </c>
      <c r="J81" s="140">
        <f t="shared" si="16"/>
        <v>0</v>
      </c>
      <c r="K81" s="140">
        <f t="shared" si="16"/>
        <v>0</v>
      </c>
      <c r="L81" s="140">
        <f t="shared" si="16"/>
        <v>0</v>
      </c>
      <c r="M81" s="140">
        <f t="shared" si="16"/>
        <v>0</v>
      </c>
      <c r="N81" s="140">
        <f t="shared" si="16"/>
        <v>0</v>
      </c>
      <c r="O81" s="140">
        <f t="shared" si="16"/>
        <v>0</v>
      </c>
      <c r="P81" s="140">
        <f t="shared" si="16"/>
        <v>0</v>
      </c>
      <c r="Q81" s="123">
        <f>Q182+Q283</f>
        <v>0</v>
      </c>
    </row>
    <row r="82" spans="3:17" x14ac:dyDescent="0.25">
      <c r="C82" s="446" t="s">
        <v>360</v>
      </c>
      <c r="D82" s="447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</row>
    <row r="83" spans="3:17" x14ac:dyDescent="0.25">
      <c r="C83" s="18"/>
      <c r="D83" s="159" t="s">
        <v>689</v>
      </c>
      <c r="E83" s="82">
        <f t="shared" ref="E83:P83" si="17">E171+E259</f>
        <v>0</v>
      </c>
      <c r="F83" s="82">
        <f t="shared" si="17"/>
        <v>0</v>
      </c>
      <c r="G83" s="82">
        <f t="shared" si="17"/>
        <v>0</v>
      </c>
      <c r="H83" s="82">
        <f t="shared" si="17"/>
        <v>0</v>
      </c>
      <c r="I83" s="82">
        <f t="shared" si="17"/>
        <v>0</v>
      </c>
      <c r="J83" s="82">
        <f t="shared" si="17"/>
        <v>0</v>
      </c>
      <c r="K83" s="82">
        <f t="shared" si="17"/>
        <v>0</v>
      </c>
      <c r="L83" s="82">
        <f t="shared" si="17"/>
        <v>0</v>
      </c>
      <c r="M83" s="82">
        <f t="shared" si="17"/>
        <v>0</v>
      </c>
      <c r="N83" s="82">
        <f t="shared" si="17"/>
        <v>0</v>
      </c>
      <c r="O83" s="82">
        <f t="shared" si="17"/>
        <v>0</v>
      </c>
      <c r="P83" s="82">
        <f t="shared" si="17"/>
        <v>0</v>
      </c>
      <c r="Q83" s="82">
        <f>Q171+Q259</f>
        <v>0</v>
      </c>
    </row>
    <row r="84" spans="3:17" x14ac:dyDescent="0.25"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</row>
    <row r="85" spans="3:17" x14ac:dyDescent="0.25">
      <c r="C85" s="449" t="s">
        <v>362</v>
      </c>
      <c r="D85" s="450"/>
      <c r="E85" s="140">
        <f>SUM(E83:E84)</f>
        <v>0</v>
      </c>
      <c r="F85" s="140">
        <f t="shared" ref="F85:P85" si="18">SUM(F83:F84)</f>
        <v>0</v>
      </c>
      <c r="G85" s="140">
        <f t="shared" si="18"/>
        <v>0</v>
      </c>
      <c r="H85" s="140">
        <f t="shared" si="18"/>
        <v>0</v>
      </c>
      <c r="I85" s="140">
        <f t="shared" si="18"/>
        <v>0</v>
      </c>
      <c r="J85" s="140">
        <f t="shared" si="18"/>
        <v>0</v>
      </c>
      <c r="K85" s="140">
        <f t="shared" si="18"/>
        <v>0</v>
      </c>
      <c r="L85" s="140">
        <f t="shared" si="18"/>
        <v>0</v>
      </c>
      <c r="M85" s="140">
        <f t="shared" si="18"/>
        <v>0</v>
      </c>
      <c r="N85" s="140">
        <f t="shared" si="18"/>
        <v>0</v>
      </c>
      <c r="O85" s="140">
        <f t="shared" si="18"/>
        <v>0</v>
      </c>
      <c r="P85" s="140">
        <f t="shared" si="18"/>
        <v>0</v>
      </c>
      <c r="Q85" s="123">
        <f>Q186+Q287</f>
        <v>0</v>
      </c>
    </row>
    <row r="86" spans="3:17" x14ac:dyDescent="0.25">
      <c r="C86" s="446" t="s">
        <v>363</v>
      </c>
      <c r="D86" s="447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</row>
    <row r="87" spans="3:17" x14ac:dyDescent="0.25">
      <c r="C87" s="18" t="s">
        <v>365</v>
      </c>
      <c r="D87" s="18" t="s">
        <v>366</v>
      </c>
      <c r="E87" s="82">
        <f t="shared" ref="E87:P88" si="19">E175+E263</f>
        <v>0</v>
      </c>
      <c r="F87" s="82">
        <f t="shared" si="19"/>
        <v>0</v>
      </c>
      <c r="G87" s="82">
        <f t="shared" si="19"/>
        <v>0</v>
      </c>
      <c r="H87" s="82">
        <f t="shared" si="19"/>
        <v>0</v>
      </c>
      <c r="I87" s="82">
        <f t="shared" si="19"/>
        <v>0</v>
      </c>
      <c r="J87" s="82">
        <f t="shared" si="19"/>
        <v>0</v>
      </c>
      <c r="K87" s="82">
        <f t="shared" si="19"/>
        <v>0</v>
      </c>
      <c r="L87" s="82">
        <f t="shared" si="19"/>
        <v>0</v>
      </c>
      <c r="M87" s="82">
        <f t="shared" si="19"/>
        <v>0</v>
      </c>
      <c r="N87" s="82">
        <f t="shared" si="19"/>
        <v>0</v>
      </c>
      <c r="O87" s="82">
        <f t="shared" si="19"/>
        <v>0</v>
      </c>
      <c r="P87" s="82">
        <f t="shared" si="19"/>
        <v>0</v>
      </c>
      <c r="Q87" s="82">
        <f>Q175+Q263</f>
        <v>0</v>
      </c>
    </row>
    <row r="88" spans="3:17" x14ac:dyDescent="0.25">
      <c r="C88" s="18" t="s">
        <v>365</v>
      </c>
      <c r="D88" s="18" t="s">
        <v>367</v>
      </c>
      <c r="E88" s="82">
        <f t="shared" si="19"/>
        <v>0</v>
      </c>
      <c r="F88" s="82">
        <f t="shared" si="19"/>
        <v>0</v>
      </c>
      <c r="G88" s="82">
        <f t="shared" si="19"/>
        <v>0</v>
      </c>
      <c r="H88" s="82">
        <f t="shared" si="19"/>
        <v>0</v>
      </c>
      <c r="I88" s="82">
        <f t="shared" si="19"/>
        <v>0</v>
      </c>
      <c r="J88" s="82">
        <f t="shared" si="19"/>
        <v>0</v>
      </c>
      <c r="K88" s="82">
        <f t="shared" si="19"/>
        <v>0</v>
      </c>
      <c r="L88" s="82">
        <f t="shared" si="19"/>
        <v>0</v>
      </c>
      <c r="M88" s="82">
        <f t="shared" si="19"/>
        <v>0</v>
      </c>
      <c r="N88" s="82">
        <f t="shared" si="19"/>
        <v>0</v>
      </c>
      <c r="O88" s="82">
        <f t="shared" si="19"/>
        <v>0</v>
      </c>
      <c r="P88" s="82">
        <f t="shared" si="19"/>
        <v>0</v>
      </c>
      <c r="Q88" s="82">
        <f>Q176+Q264</f>
        <v>0</v>
      </c>
    </row>
    <row r="89" spans="3:17" x14ac:dyDescent="0.25">
      <c r="C89" s="449" t="s">
        <v>364</v>
      </c>
      <c r="D89" s="450"/>
      <c r="E89" s="140">
        <f>E87-E88</f>
        <v>0</v>
      </c>
      <c r="F89" s="140">
        <f t="shared" ref="F89:P89" si="20">F87-F88</f>
        <v>0</v>
      </c>
      <c r="G89" s="140">
        <f t="shared" si="20"/>
        <v>0</v>
      </c>
      <c r="H89" s="140">
        <f t="shared" si="20"/>
        <v>0</v>
      </c>
      <c r="I89" s="140">
        <f t="shared" si="20"/>
        <v>0</v>
      </c>
      <c r="J89" s="140">
        <f t="shared" si="20"/>
        <v>0</v>
      </c>
      <c r="K89" s="140">
        <f t="shared" si="20"/>
        <v>0</v>
      </c>
      <c r="L89" s="140">
        <f t="shared" si="20"/>
        <v>0</v>
      </c>
      <c r="M89" s="140">
        <f t="shared" si="20"/>
        <v>0</v>
      </c>
      <c r="N89" s="140">
        <f t="shared" si="20"/>
        <v>0</v>
      </c>
      <c r="O89" s="140">
        <f t="shared" si="20"/>
        <v>0</v>
      </c>
      <c r="P89" s="140">
        <f t="shared" si="20"/>
        <v>0</v>
      </c>
      <c r="Q89" s="123">
        <f>Q190+Q291</f>
        <v>0</v>
      </c>
    </row>
    <row r="90" spans="3:17" x14ac:dyDescent="0.25">
      <c r="C90" s="449" t="s">
        <v>261</v>
      </c>
      <c r="D90" s="450"/>
      <c r="E90" s="140">
        <f>E89+E85+E81+E65+E59+E55+E30</f>
        <v>0</v>
      </c>
      <c r="F90" s="140">
        <f t="shared" ref="F90:P90" si="21">F89+F85+F81+F65+F59+F55+F30</f>
        <v>0</v>
      </c>
      <c r="G90" s="140">
        <f t="shared" si="21"/>
        <v>0</v>
      </c>
      <c r="H90" s="140">
        <f t="shared" si="21"/>
        <v>0</v>
      </c>
      <c r="I90" s="140">
        <f t="shared" si="21"/>
        <v>0</v>
      </c>
      <c r="J90" s="140">
        <f t="shared" si="21"/>
        <v>0</v>
      </c>
      <c r="K90" s="140">
        <f t="shared" si="21"/>
        <v>0</v>
      </c>
      <c r="L90" s="140">
        <f t="shared" si="21"/>
        <v>0</v>
      </c>
      <c r="M90" s="140">
        <f t="shared" si="21"/>
        <v>0</v>
      </c>
      <c r="N90" s="140">
        <f t="shared" si="21"/>
        <v>0</v>
      </c>
      <c r="O90" s="140">
        <f t="shared" si="21"/>
        <v>0</v>
      </c>
      <c r="P90" s="140">
        <f t="shared" si="21"/>
        <v>0</v>
      </c>
      <c r="Q90" s="123">
        <f>Q191+Q292</f>
        <v>0</v>
      </c>
    </row>
    <row r="92" spans="3:17" x14ac:dyDescent="0.25">
      <c r="C92" s="24" t="s">
        <v>387</v>
      </c>
      <c r="J92" s="27"/>
    </row>
    <row r="93" spans="3:17" x14ac:dyDescent="0.25">
      <c r="C93" s="15"/>
      <c r="Q93" s="27" t="s">
        <v>4</v>
      </c>
    </row>
    <row r="94" spans="3:17" ht="15" customHeight="1" x14ac:dyDescent="0.25">
      <c r="C94" s="431" t="s">
        <v>343</v>
      </c>
      <c r="D94" s="431" t="s">
        <v>344</v>
      </c>
      <c r="E94" s="421" t="s">
        <v>325</v>
      </c>
      <c r="F94" s="421"/>
      <c r="G94" s="421"/>
      <c r="H94" s="421"/>
      <c r="I94" s="421"/>
      <c r="J94" s="421"/>
      <c r="K94" s="421"/>
      <c r="L94" s="421"/>
      <c r="M94" s="421"/>
      <c r="N94" s="421"/>
      <c r="O94" s="421"/>
      <c r="P94" s="421"/>
      <c r="Q94" s="421"/>
    </row>
    <row r="95" spans="3:17" x14ac:dyDescent="0.25">
      <c r="C95" s="433"/>
      <c r="D95" s="433"/>
      <c r="E95" s="14" t="s">
        <v>110</v>
      </c>
      <c r="F95" s="14" t="s">
        <v>111</v>
      </c>
      <c r="G95" s="14" t="s">
        <v>112</v>
      </c>
      <c r="H95" s="14" t="s">
        <v>113</v>
      </c>
      <c r="I95" s="14" t="s">
        <v>114</v>
      </c>
      <c r="J95" s="14" t="s">
        <v>115</v>
      </c>
      <c r="K95" s="14" t="s">
        <v>116</v>
      </c>
      <c r="L95" s="14" t="s">
        <v>117</v>
      </c>
      <c r="M95" s="14" t="s">
        <v>118</v>
      </c>
      <c r="N95" s="14" t="s">
        <v>119</v>
      </c>
      <c r="O95" s="14" t="s">
        <v>120</v>
      </c>
      <c r="P95" s="14" t="s">
        <v>121</v>
      </c>
      <c r="Q95" s="14" t="s">
        <v>108</v>
      </c>
    </row>
    <row r="96" spans="3:17" ht="14.25" customHeight="1" x14ac:dyDescent="0.25">
      <c r="C96" s="435"/>
      <c r="D96" s="435"/>
      <c r="E96" s="14" t="s">
        <v>3</v>
      </c>
      <c r="F96" s="14" t="s">
        <v>3</v>
      </c>
      <c r="G96" s="14" t="s">
        <v>3</v>
      </c>
      <c r="H96" s="14" t="s">
        <v>3</v>
      </c>
      <c r="I96" s="14" t="s">
        <v>3</v>
      </c>
      <c r="J96" s="14" t="s">
        <v>3</v>
      </c>
      <c r="K96" s="14" t="s">
        <v>5</v>
      </c>
      <c r="L96" s="14" t="s">
        <v>5</v>
      </c>
      <c r="M96" s="14" t="s">
        <v>5</v>
      </c>
      <c r="N96" s="14" t="s">
        <v>5</v>
      </c>
      <c r="O96" s="14" t="s">
        <v>5</v>
      </c>
      <c r="P96" s="14" t="s">
        <v>5</v>
      </c>
      <c r="Q96" s="14" t="s">
        <v>5</v>
      </c>
    </row>
    <row r="97" spans="2:17" x14ac:dyDescent="0.25">
      <c r="B97" s="74"/>
      <c r="C97" s="446" t="s">
        <v>348</v>
      </c>
      <c r="D97" s="447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</row>
    <row r="98" spans="2:17" x14ac:dyDescent="0.25">
      <c r="C98" s="428" t="s">
        <v>350</v>
      </c>
      <c r="D98" s="429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</row>
    <row r="99" spans="2:17" x14ac:dyDescent="0.25">
      <c r="C99" s="158" t="s">
        <v>703</v>
      </c>
      <c r="D99" s="100" t="s">
        <v>648</v>
      </c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</row>
    <row r="100" spans="2:17" x14ac:dyDescent="0.25">
      <c r="C100" s="158" t="s">
        <v>703</v>
      </c>
      <c r="D100" s="100" t="s">
        <v>649</v>
      </c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</row>
    <row r="101" spans="2:17" x14ac:dyDescent="0.25">
      <c r="C101" s="158" t="s">
        <v>703</v>
      </c>
      <c r="D101" s="100" t="s">
        <v>650</v>
      </c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</row>
    <row r="102" spans="2:17" x14ac:dyDescent="0.25">
      <c r="C102" s="158" t="s">
        <v>703</v>
      </c>
      <c r="D102" s="100" t="s">
        <v>651</v>
      </c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</row>
    <row r="103" spans="2:17" x14ac:dyDescent="0.25">
      <c r="C103" s="158" t="s">
        <v>703</v>
      </c>
      <c r="D103" s="100" t="s">
        <v>652</v>
      </c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</row>
    <row r="104" spans="2:17" x14ac:dyDescent="0.25">
      <c r="C104" s="158" t="s">
        <v>703</v>
      </c>
      <c r="D104" s="100" t="s">
        <v>653</v>
      </c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</row>
    <row r="105" spans="2:17" x14ac:dyDescent="0.25">
      <c r="C105" s="158" t="s">
        <v>703</v>
      </c>
      <c r="D105" s="100" t="s">
        <v>654</v>
      </c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</row>
    <row r="106" spans="2:17" ht="14.25" customHeight="1" x14ac:dyDescent="0.25">
      <c r="B106" s="74"/>
      <c r="C106" s="158" t="s">
        <v>703</v>
      </c>
      <c r="D106" s="100" t="s">
        <v>655</v>
      </c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</row>
    <row r="107" spans="2:17" x14ac:dyDescent="0.25">
      <c r="C107" s="158" t="s">
        <v>703</v>
      </c>
      <c r="D107" s="20" t="s">
        <v>656</v>
      </c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</row>
    <row r="108" spans="2:17" x14ac:dyDescent="0.25">
      <c r="C108" s="449" t="s">
        <v>225</v>
      </c>
      <c r="D108" s="450"/>
      <c r="E108" s="140">
        <f>SUM(E99:E107)</f>
        <v>0</v>
      </c>
      <c r="F108" s="140">
        <f t="shared" ref="F108:P108" si="22">SUM(F99:F107)</f>
        <v>0</v>
      </c>
      <c r="G108" s="140">
        <f t="shared" si="22"/>
        <v>0</v>
      </c>
      <c r="H108" s="140">
        <f t="shared" si="22"/>
        <v>0</v>
      </c>
      <c r="I108" s="140">
        <f t="shared" si="22"/>
        <v>0</v>
      </c>
      <c r="J108" s="140">
        <f t="shared" si="22"/>
        <v>0</v>
      </c>
      <c r="K108" s="140">
        <f t="shared" si="22"/>
        <v>0</v>
      </c>
      <c r="L108" s="140">
        <f t="shared" si="22"/>
        <v>0</v>
      </c>
      <c r="M108" s="140">
        <f t="shared" si="22"/>
        <v>0</v>
      </c>
      <c r="N108" s="140">
        <f t="shared" si="22"/>
        <v>0</v>
      </c>
      <c r="O108" s="140">
        <f t="shared" si="22"/>
        <v>0</v>
      </c>
      <c r="P108" s="140">
        <f t="shared" si="22"/>
        <v>0</v>
      </c>
      <c r="Q108" s="123">
        <f>SUM(E108:P108)</f>
        <v>0</v>
      </c>
    </row>
    <row r="109" spans="2:17" x14ac:dyDescent="0.25">
      <c r="C109" s="428" t="s">
        <v>351</v>
      </c>
      <c r="D109" s="429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</row>
    <row r="110" spans="2:17" x14ac:dyDescent="0.25">
      <c r="C110" s="158" t="s">
        <v>703</v>
      </c>
      <c r="D110" s="100" t="s">
        <v>657</v>
      </c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</row>
    <row r="111" spans="2:17" x14ac:dyDescent="0.25">
      <c r="C111" s="158" t="s">
        <v>703</v>
      </c>
      <c r="D111" s="100" t="s">
        <v>658</v>
      </c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</row>
    <row r="112" spans="2:17" x14ac:dyDescent="0.25">
      <c r="C112" s="158" t="s">
        <v>703</v>
      </c>
      <c r="D112" s="100" t="s">
        <v>659</v>
      </c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</row>
    <row r="113" spans="3:17" x14ac:dyDescent="0.25">
      <c r="C113" s="158" t="s">
        <v>703</v>
      </c>
      <c r="D113" s="100" t="s">
        <v>660</v>
      </c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</row>
    <row r="114" spans="3:17" x14ac:dyDescent="0.25">
      <c r="C114" s="158" t="s">
        <v>703</v>
      </c>
      <c r="D114" s="100" t="s">
        <v>661</v>
      </c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</row>
    <row r="115" spans="3:17" x14ac:dyDescent="0.25">
      <c r="C115" s="158" t="s">
        <v>703</v>
      </c>
      <c r="D115" s="20" t="s">
        <v>662</v>
      </c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</row>
    <row r="116" spans="3:17" x14ac:dyDescent="0.25">
      <c r="C116" s="158" t="s">
        <v>703</v>
      </c>
      <c r="D116" s="20" t="s">
        <v>663</v>
      </c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</row>
    <row r="117" spans="3:17" x14ac:dyDescent="0.25">
      <c r="C117" s="449" t="s">
        <v>225</v>
      </c>
      <c r="D117" s="450"/>
      <c r="E117" s="140">
        <f>SUM(E110:E116)</f>
        <v>0</v>
      </c>
      <c r="F117" s="140">
        <f t="shared" ref="F117:P117" si="23">SUM(F110:F116)</f>
        <v>0</v>
      </c>
      <c r="G117" s="140">
        <f t="shared" si="23"/>
        <v>0</v>
      </c>
      <c r="H117" s="140">
        <f t="shared" si="23"/>
        <v>0</v>
      </c>
      <c r="I117" s="140">
        <f t="shared" si="23"/>
        <v>0</v>
      </c>
      <c r="J117" s="140">
        <f t="shared" si="23"/>
        <v>0</v>
      </c>
      <c r="K117" s="140">
        <f t="shared" si="23"/>
        <v>0</v>
      </c>
      <c r="L117" s="140">
        <f t="shared" si="23"/>
        <v>0</v>
      </c>
      <c r="M117" s="140">
        <f t="shared" si="23"/>
        <v>0</v>
      </c>
      <c r="N117" s="140">
        <f t="shared" si="23"/>
        <v>0</v>
      </c>
      <c r="O117" s="140">
        <f t="shared" si="23"/>
        <v>0</v>
      </c>
      <c r="P117" s="140">
        <f t="shared" si="23"/>
        <v>0</v>
      </c>
      <c r="Q117" s="123">
        <f>SUM(E117:P117)</f>
        <v>0</v>
      </c>
    </row>
    <row r="118" spans="3:17" x14ac:dyDescent="0.25">
      <c r="C118" s="449" t="s">
        <v>349</v>
      </c>
      <c r="D118" s="450"/>
      <c r="E118" s="140">
        <f>E117+E108</f>
        <v>0</v>
      </c>
      <c r="F118" s="140">
        <f t="shared" ref="F118:P118" si="24">F117+F108</f>
        <v>0</v>
      </c>
      <c r="G118" s="140">
        <f t="shared" si="24"/>
        <v>0</v>
      </c>
      <c r="H118" s="140">
        <f t="shared" si="24"/>
        <v>0</v>
      </c>
      <c r="I118" s="140">
        <f t="shared" si="24"/>
        <v>0</v>
      </c>
      <c r="J118" s="140">
        <f t="shared" si="24"/>
        <v>0</v>
      </c>
      <c r="K118" s="140">
        <f t="shared" si="24"/>
        <v>0</v>
      </c>
      <c r="L118" s="140">
        <f t="shared" si="24"/>
        <v>0</v>
      </c>
      <c r="M118" s="140">
        <f t="shared" si="24"/>
        <v>0</v>
      </c>
      <c r="N118" s="140">
        <f t="shared" si="24"/>
        <v>0</v>
      </c>
      <c r="O118" s="140">
        <f t="shared" si="24"/>
        <v>0</v>
      </c>
      <c r="P118" s="140">
        <f t="shared" si="24"/>
        <v>0</v>
      </c>
      <c r="Q118" s="123">
        <f>Q108+Q117</f>
        <v>0</v>
      </c>
    </row>
    <row r="119" spans="3:17" x14ac:dyDescent="0.25">
      <c r="C119" s="446" t="s">
        <v>352</v>
      </c>
      <c r="D119" s="447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</row>
    <row r="120" spans="3:17" x14ac:dyDescent="0.25">
      <c r="C120" s="428" t="s">
        <v>350</v>
      </c>
      <c r="D120" s="429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</row>
    <row r="121" spans="3:17" x14ac:dyDescent="0.25">
      <c r="C121" s="158" t="s">
        <v>704</v>
      </c>
      <c r="D121" s="100" t="s">
        <v>664</v>
      </c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</row>
    <row r="122" spans="3:17" x14ac:dyDescent="0.25">
      <c r="C122" s="158" t="s">
        <v>704</v>
      </c>
      <c r="D122" s="100" t="s">
        <v>665</v>
      </c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</row>
    <row r="123" spans="3:17" x14ac:dyDescent="0.25">
      <c r="C123" s="158" t="s">
        <v>704</v>
      </c>
      <c r="D123" s="100" t="s">
        <v>666</v>
      </c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</row>
    <row r="124" spans="3:17" x14ac:dyDescent="0.25">
      <c r="C124" s="158" t="s">
        <v>704</v>
      </c>
      <c r="D124" s="100" t="s">
        <v>667</v>
      </c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</row>
    <row r="125" spans="3:17" x14ac:dyDescent="0.25">
      <c r="C125" s="158" t="s">
        <v>704</v>
      </c>
      <c r="D125" s="100" t="s">
        <v>668</v>
      </c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</row>
    <row r="126" spans="3:17" x14ac:dyDescent="0.25">
      <c r="C126" s="158" t="s">
        <v>704</v>
      </c>
      <c r="D126" s="100" t="s">
        <v>669</v>
      </c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</row>
    <row r="127" spans="3:17" x14ac:dyDescent="0.25">
      <c r="C127" s="158" t="s">
        <v>705</v>
      </c>
      <c r="D127" s="100" t="s">
        <v>670</v>
      </c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</row>
    <row r="128" spans="3:17" x14ac:dyDescent="0.25">
      <c r="C128" s="158" t="s">
        <v>705</v>
      </c>
      <c r="D128" s="100" t="s">
        <v>671</v>
      </c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</row>
    <row r="129" spans="3:17" x14ac:dyDescent="0.25">
      <c r="C129" s="158"/>
      <c r="D129" s="100" t="s">
        <v>672</v>
      </c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</row>
    <row r="130" spans="3:17" x14ac:dyDescent="0.25">
      <c r="C130" s="158"/>
      <c r="D130" s="100" t="s">
        <v>673</v>
      </c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</row>
    <row r="131" spans="3:17" x14ac:dyDescent="0.25">
      <c r="C131" s="158"/>
      <c r="D131" s="100" t="s">
        <v>674</v>
      </c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</row>
    <row r="132" spans="3:17" x14ac:dyDescent="0.25">
      <c r="C132" s="158"/>
      <c r="D132" s="100" t="s">
        <v>675</v>
      </c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</row>
    <row r="133" spans="3:17" x14ac:dyDescent="0.25">
      <c r="C133" s="158"/>
      <c r="D133" s="100" t="s">
        <v>676</v>
      </c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</row>
    <row r="134" spans="3:17" x14ac:dyDescent="0.25">
      <c r="C134" s="158" t="s">
        <v>705</v>
      </c>
      <c r="D134" s="100" t="s">
        <v>677</v>
      </c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</row>
    <row r="135" spans="3:17" x14ac:dyDescent="0.25">
      <c r="C135" s="449" t="s">
        <v>225</v>
      </c>
      <c r="D135" s="450"/>
      <c r="E135" s="140">
        <f>SUM(E121:E134)</f>
        <v>0</v>
      </c>
      <c r="F135" s="140">
        <f t="shared" ref="F135:P135" si="25">SUM(F121:F134)</f>
        <v>0</v>
      </c>
      <c r="G135" s="140">
        <f t="shared" si="25"/>
        <v>0</v>
      </c>
      <c r="H135" s="140">
        <f t="shared" si="25"/>
        <v>0</v>
      </c>
      <c r="I135" s="140">
        <f t="shared" si="25"/>
        <v>0</v>
      </c>
      <c r="J135" s="140">
        <f t="shared" si="25"/>
        <v>0</v>
      </c>
      <c r="K135" s="140">
        <f t="shared" si="25"/>
        <v>0</v>
      </c>
      <c r="L135" s="140">
        <f t="shared" si="25"/>
        <v>0</v>
      </c>
      <c r="M135" s="140">
        <f t="shared" si="25"/>
        <v>0</v>
      </c>
      <c r="N135" s="140">
        <f t="shared" si="25"/>
        <v>0</v>
      </c>
      <c r="O135" s="140">
        <f t="shared" si="25"/>
        <v>0</v>
      </c>
      <c r="P135" s="140">
        <f t="shared" si="25"/>
        <v>0</v>
      </c>
      <c r="Q135" s="123">
        <f>SUM(E135:P135)</f>
        <v>0</v>
      </c>
    </row>
    <row r="136" spans="3:17" x14ac:dyDescent="0.25">
      <c r="C136" s="428" t="s">
        <v>354</v>
      </c>
      <c r="D136" s="429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</row>
    <row r="137" spans="3:17" x14ac:dyDescent="0.25">
      <c r="C137" s="158" t="s">
        <v>706</v>
      </c>
      <c r="D137" s="100" t="s">
        <v>678</v>
      </c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</row>
    <row r="138" spans="3:17" x14ac:dyDescent="0.25">
      <c r="C138" s="158" t="s">
        <v>706</v>
      </c>
      <c r="D138" s="100" t="s">
        <v>679</v>
      </c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</row>
    <row r="139" spans="3:17" x14ac:dyDescent="0.25">
      <c r="C139" s="158" t="s">
        <v>706</v>
      </c>
      <c r="D139" s="100" t="s">
        <v>680</v>
      </c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</row>
    <row r="140" spans="3:17" x14ac:dyDescent="0.25">
      <c r="C140" s="158" t="s">
        <v>706</v>
      </c>
      <c r="D140" s="20" t="s">
        <v>681</v>
      </c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</row>
    <row r="141" spans="3:17" x14ac:dyDescent="0.25">
      <c r="C141" s="158" t="s">
        <v>706</v>
      </c>
      <c r="D141" s="20" t="s">
        <v>682</v>
      </c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</row>
    <row r="142" spans="3:17" x14ac:dyDescent="0.25">
      <c r="C142" s="449" t="s">
        <v>225</v>
      </c>
      <c r="D142" s="450"/>
      <c r="E142" s="140">
        <f>SUM(E137:E141)</f>
        <v>0</v>
      </c>
      <c r="F142" s="140">
        <f t="shared" ref="F142:P142" si="26">SUM(F137:F141)</f>
        <v>0</v>
      </c>
      <c r="G142" s="140">
        <f t="shared" si="26"/>
        <v>0</v>
      </c>
      <c r="H142" s="140">
        <f t="shared" si="26"/>
        <v>0</v>
      </c>
      <c r="I142" s="140">
        <f t="shared" si="26"/>
        <v>0</v>
      </c>
      <c r="J142" s="140">
        <f t="shared" si="26"/>
        <v>0</v>
      </c>
      <c r="K142" s="140">
        <f t="shared" si="26"/>
        <v>0</v>
      </c>
      <c r="L142" s="140">
        <f t="shared" si="26"/>
        <v>0</v>
      </c>
      <c r="M142" s="140">
        <f t="shared" si="26"/>
        <v>0</v>
      </c>
      <c r="N142" s="140">
        <f t="shared" si="26"/>
        <v>0</v>
      </c>
      <c r="O142" s="140">
        <f t="shared" si="26"/>
        <v>0</v>
      </c>
      <c r="P142" s="140">
        <f t="shared" si="26"/>
        <v>0</v>
      </c>
      <c r="Q142" s="123">
        <f>SUM(E142:P142)</f>
        <v>0</v>
      </c>
    </row>
    <row r="143" spans="3:17" x14ac:dyDescent="0.25">
      <c r="C143" s="449" t="s">
        <v>353</v>
      </c>
      <c r="D143" s="450"/>
      <c r="E143" s="140">
        <f>E142+E135</f>
        <v>0</v>
      </c>
      <c r="F143" s="140">
        <f t="shared" ref="F143:P143" si="27">F142+F135</f>
        <v>0</v>
      </c>
      <c r="G143" s="140">
        <f t="shared" si="27"/>
        <v>0</v>
      </c>
      <c r="H143" s="140">
        <f t="shared" si="27"/>
        <v>0</v>
      </c>
      <c r="I143" s="140">
        <f t="shared" si="27"/>
        <v>0</v>
      </c>
      <c r="J143" s="140">
        <f t="shared" si="27"/>
        <v>0</v>
      </c>
      <c r="K143" s="140">
        <f t="shared" si="27"/>
        <v>0</v>
      </c>
      <c r="L143" s="140">
        <f t="shared" si="27"/>
        <v>0</v>
      </c>
      <c r="M143" s="140">
        <f t="shared" si="27"/>
        <v>0</v>
      </c>
      <c r="N143" s="140">
        <f t="shared" si="27"/>
        <v>0</v>
      </c>
      <c r="O143" s="140">
        <f t="shared" si="27"/>
        <v>0</v>
      </c>
      <c r="P143" s="140">
        <f t="shared" si="27"/>
        <v>0</v>
      </c>
      <c r="Q143" s="123">
        <f>Q135+Q142</f>
        <v>0</v>
      </c>
    </row>
    <row r="144" spans="3:17" x14ac:dyDescent="0.25">
      <c r="C144" s="446" t="s">
        <v>358</v>
      </c>
      <c r="D144" s="447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</row>
    <row r="145" spans="3:17" x14ac:dyDescent="0.25">
      <c r="C145" s="18"/>
      <c r="D145" s="18" t="s">
        <v>683</v>
      </c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</row>
    <row r="146" spans="3:17" x14ac:dyDescent="0.25">
      <c r="C146" s="18"/>
      <c r="D146" s="18" t="s">
        <v>684</v>
      </c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</row>
    <row r="147" spans="3:17" x14ac:dyDescent="0.25">
      <c r="C147" s="449" t="s">
        <v>355</v>
      </c>
      <c r="D147" s="450"/>
      <c r="E147" s="140">
        <f>SUM(E145:E146)</f>
        <v>0</v>
      </c>
      <c r="F147" s="140">
        <f t="shared" ref="F147:P147" si="28">SUM(F145:F146)</f>
        <v>0</v>
      </c>
      <c r="G147" s="140">
        <f t="shared" si="28"/>
        <v>0</v>
      </c>
      <c r="H147" s="140">
        <f t="shared" si="28"/>
        <v>0</v>
      </c>
      <c r="I147" s="140">
        <f t="shared" si="28"/>
        <v>0</v>
      </c>
      <c r="J147" s="140">
        <f t="shared" si="28"/>
        <v>0</v>
      </c>
      <c r="K147" s="140">
        <f t="shared" si="28"/>
        <v>0</v>
      </c>
      <c r="L147" s="140">
        <f t="shared" si="28"/>
        <v>0</v>
      </c>
      <c r="M147" s="140">
        <f t="shared" si="28"/>
        <v>0</v>
      </c>
      <c r="N147" s="140">
        <f t="shared" si="28"/>
        <v>0</v>
      </c>
      <c r="O147" s="140">
        <f t="shared" si="28"/>
        <v>0</v>
      </c>
      <c r="P147" s="140">
        <f t="shared" si="28"/>
        <v>0</v>
      </c>
      <c r="Q147" s="123">
        <f>SUM(E147:P147)</f>
        <v>0</v>
      </c>
    </row>
    <row r="148" spans="3:17" x14ac:dyDescent="0.25">
      <c r="C148" s="446" t="s">
        <v>357</v>
      </c>
      <c r="D148" s="447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</row>
    <row r="149" spans="3:17" x14ac:dyDescent="0.25">
      <c r="C149" s="95"/>
      <c r="D149" s="100" t="s">
        <v>685</v>
      </c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</row>
    <row r="150" spans="3:17" x14ac:dyDescent="0.25">
      <c r="C150" s="95"/>
      <c r="D150" s="100" t="s">
        <v>686</v>
      </c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</row>
    <row r="151" spans="3:17" x14ac:dyDescent="0.25">
      <c r="C151" s="18"/>
      <c r="D151" s="100" t="s">
        <v>687</v>
      </c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</row>
    <row r="152" spans="3:17" x14ac:dyDescent="0.25">
      <c r="C152" s="18"/>
      <c r="D152" s="18" t="s">
        <v>688</v>
      </c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</row>
    <row r="153" spans="3:17" x14ac:dyDescent="0.25">
      <c r="C153" s="449" t="s">
        <v>356</v>
      </c>
      <c r="D153" s="450"/>
      <c r="E153" s="140">
        <f>SUM(E149:E152)</f>
        <v>0</v>
      </c>
      <c r="F153" s="140">
        <f t="shared" ref="F153:P153" si="29">SUM(F149:F152)</f>
        <v>0</v>
      </c>
      <c r="G153" s="140">
        <f t="shared" si="29"/>
        <v>0</v>
      </c>
      <c r="H153" s="140">
        <f t="shared" si="29"/>
        <v>0</v>
      </c>
      <c r="I153" s="140">
        <f t="shared" si="29"/>
        <v>0</v>
      </c>
      <c r="J153" s="140">
        <f t="shared" si="29"/>
        <v>0</v>
      </c>
      <c r="K153" s="140">
        <f t="shared" si="29"/>
        <v>0</v>
      </c>
      <c r="L153" s="140">
        <f t="shared" si="29"/>
        <v>0</v>
      </c>
      <c r="M153" s="140">
        <f t="shared" si="29"/>
        <v>0</v>
      </c>
      <c r="N153" s="140">
        <f t="shared" si="29"/>
        <v>0</v>
      </c>
      <c r="O153" s="140">
        <f t="shared" si="29"/>
        <v>0</v>
      </c>
      <c r="P153" s="140">
        <f t="shared" si="29"/>
        <v>0</v>
      </c>
      <c r="Q153" s="123">
        <f>SUM(E153:P153)</f>
        <v>0</v>
      </c>
    </row>
    <row r="154" spans="3:17" x14ac:dyDescent="0.25">
      <c r="C154" s="446" t="s">
        <v>361</v>
      </c>
      <c r="D154" s="447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</row>
    <row r="155" spans="3:17" x14ac:dyDescent="0.25">
      <c r="C155" s="95"/>
      <c r="D155" s="100" t="s">
        <v>690</v>
      </c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</row>
    <row r="156" spans="3:17" x14ac:dyDescent="0.25">
      <c r="C156" s="95"/>
      <c r="D156" s="100" t="s">
        <v>691</v>
      </c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</row>
    <row r="157" spans="3:17" x14ac:dyDescent="0.25">
      <c r="C157" s="95"/>
      <c r="D157" s="100" t="s">
        <v>692</v>
      </c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</row>
    <row r="158" spans="3:17" x14ac:dyDescent="0.25">
      <c r="C158" s="95"/>
      <c r="D158" s="100" t="s">
        <v>693</v>
      </c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</row>
    <row r="159" spans="3:17" x14ac:dyDescent="0.25">
      <c r="C159" s="95"/>
      <c r="D159" s="100" t="s">
        <v>694</v>
      </c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</row>
    <row r="160" spans="3:17" x14ac:dyDescent="0.25">
      <c r="C160" s="95"/>
      <c r="D160" s="100" t="s">
        <v>663</v>
      </c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</row>
    <row r="161" spans="3:17" x14ac:dyDescent="0.25">
      <c r="C161" s="158" t="s">
        <v>707</v>
      </c>
      <c r="D161" s="100" t="s">
        <v>695</v>
      </c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</row>
    <row r="162" spans="3:17" x14ac:dyDescent="0.25">
      <c r="C162" s="158" t="s">
        <v>707</v>
      </c>
      <c r="D162" s="100" t="s">
        <v>696</v>
      </c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</row>
    <row r="163" spans="3:17" x14ac:dyDescent="0.25">
      <c r="C163" s="158" t="s">
        <v>707</v>
      </c>
      <c r="D163" s="100" t="s">
        <v>697</v>
      </c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</row>
    <row r="164" spans="3:17" x14ac:dyDescent="0.25">
      <c r="C164" s="158" t="s">
        <v>707</v>
      </c>
      <c r="D164" s="100" t="s">
        <v>698</v>
      </c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</row>
    <row r="165" spans="3:17" x14ac:dyDescent="0.25">
      <c r="C165" s="158" t="s">
        <v>707</v>
      </c>
      <c r="D165" s="100" t="s">
        <v>699</v>
      </c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</row>
    <row r="166" spans="3:17" x14ac:dyDescent="0.25">
      <c r="C166" s="158" t="s">
        <v>707</v>
      </c>
      <c r="D166" s="100" t="s">
        <v>700</v>
      </c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</row>
    <row r="167" spans="3:17" x14ac:dyDescent="0.25">
      <c r="C167" s="158" t="s">
        <v>707</v>
      </c>
      <c r="D167" s="18" t="s">
        <v>701</v>
      </c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</row>
    <row r="168" spans="3:17" x14ac:dyDescent="0.25">
      <c r="C168" s="158" t="s">
        <v>707</v>
      </c>
      <c r="D168" s="18" t="s">
        <v>702</v>
      </c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</row>
    <row r="169" spans="3:17" x14ac:dyDescent="0.25">
      <c r="C169" s="449" t="s">
        <v>359</v>
      </c>
      <c r="D169" s="450"/>
      <c r="E169" s="140">
        <f>SUM(E155:E168)</f>
        <v>0</v>
      </c>
      <c r="F169" s="140">
        <f t="shared" ref="F169:P169" si="30">SUM(F155:F168)</f>
        <v>0</v>
      </c>
      <c r="G169" s="140">
        <f t="shared" si="30"/>
        <v>0</v>
      </c>
      <c r="H169" s="140">
        <f t="shared" si="30"/>
        <v>0</v>
      </c>
      <c r="I169" s="140">
        <f t="shared" si="30"/>
        <v>0</v>
      </c>
      <c r="J169" s="140">
        <f t="shared" si="30"/>
        <v>0</v>
      </c>
      <c r="K169" s="140">
        <f t="shared" si="30"/>
        <v>0</v>
      </c>
      <c r="L169" s="140">
        <f t="shared" si="30"/>
        <v>0</v>
      </c>
      <c r="M169" s="140">
        <f t="shared" si="30"/>
        <v>0</v>
      </c>
      <c r="N169" s="140">
        <f t="shared" si="30"/>
        <v>0</v>
      </c>
      <c r="O169" s="140">
        <f t="shared" si="30"/>
        <v>0</v>
      </c>
      <c r="P169" s="140">
        <f t="shared" si="30"/>
        <v>0</v>
      </c>
      <c r="Q169" s="123">
        <f>SUM(E169:P169)</f>
        <v>0</v>
      </c>
    </row>
    <row r="170" spans="3:17" x14ac:dyDescent="0.25">
      <c r="C170" s="446" t="s">
        <v>360</v>
      </c>
      <c r="D170" s="447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</row>
    <row r="171" spans="3:17" x14ac:dyDescent="0.25">
      <c r="C171" s="18"/>
      <c r="D171" s="159" t="s">
        <v>689</v>
      </c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</row>
    <row r="172" spans="3:17" x14ac:dyDescent="0.25"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</row>
    <row r="173" spans="3:17" x14ac:dyDescent="0.25">
      <c r="C173" s="449" t="s">
        <v>362</v>
      </c>
      <c r="D173" s="450"/>
      <c r="E173" s="140">
        <f>SUM(E171:E172)</f>
        <v>0</v>
      </c>
      <c r="F173" s="140">
        <f t="shared" ref="F173:P173" si="31">SUM(F171:F172)</f>
        <v>0</v>
      </c>
      <c r="G173" s="140">
        <f t="shared" si="31"/>
        <v>0</v>
      </c>
      <c r="H173" s="140">
        <f t="shared" si="31"/>
        <v>0</v>
      </c>
      <c r="I173" s="140">
        <f t="shared" si="31"/>
        <v>0</v>
      </c>
      <c r="J173" s="140">
        <f t="shared" si="31"/>
        <v>0</v>
      </c>
      <c r="K173" s="140">
        <f t="shared" si="31"/>
        <v>0</v>
      </c>
      <c r="L173" s="140">
        <f t="shared" si="31"/>
        <v>0</v>
      </c>
      <c r="M173" s="140">
        <f t="shared" si="31"/>
        <v>0</v>
      </c>
      <c r="N173" s="140">
        <f t="shared" si="31"/>
        <v>0</v>
      </c>
      <c r="O173" s="140">
        <f t="shared" si="31"/>
        <v>0</v>
      </c>
      <c r="P173" s="140">
        <f t="shared" si="31"/>
        <v>0</v>
      </c>
      <c r="Q173" s="123">
        <f>SUM(E173:P173)</f>
        <v>0</v>
      </c>
    </row>
    <row r="174" spans="3:17" x14ac:dyDescent="0.25">
      <c r="C174" s="446" t="s">
        <v>363</v>
      </c>
      <c r="D174" s="447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</row>
    <row r="175" spans="3:17" x14ac:dyDescent="0.25">
      <c r="C175" s="18" t="s">
        <v>365</v>
      </c>
      <c r="D175" s="18" t="s">
        <v>366</v>
      </c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</row>
    <row r="176" spans="3:17" x14ac:dyDescent="0.25">
      <c r="C176" s="18" t="s">
        <v>365</v>
      </c>
      <c r="D176" s="18" t="s">
        <v>367</v>
      </c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</row>
    <row r="177" spans="2:17" x14ac:dyDescent="0.25">
      <c r="C177" s="449" t="s">
        <v>364</v>
      </c>
      <c r="D177" s="450"/>
      <c r="E177" s="140">
        <f>E175-E176</f>
        <v>0</v>
      </c>
      <c r="F177" s="140">
        <f t="shared" ref="F177:P177" si="32">F175-F176</f>
        <v>0</v>
      </c>
      <c r="G177" s="140">
        <f t="shared" si="32"/>
        <v>0</v>
      </c>
      <c r="H177" s="140">
        <f t="shared" si="32"/>
        <v>0</v>
      </c>
      <c r="I177" s="140">
        <f t="shared" si="32"/>
        <v>0</v>
      </c>
      <c r="J177" s="140">
        <f t="shared" si="32"/>
        <v>0</v>
      </c>
      <c r="K177" s="140">
        <f t="shared" si="32"/>
        <v>0</v>
      </c>
      <c r="L177" s="140">
        <f t="shared" si="32"/>
        <v>0</v>
      </c>
      <c r="M177" s="140">
        <f t="shared" si="32"/>
        <v>0</v>
      </c>
      <c r="N177" s="140">
        <f t="shared" si="32"/>
        <v>0</v>
      </c>
      <c r="O177" s="140">
        <f t="shared" si="32"/>
        <v>0</v>
      </c>
      <c r="P177" s="140">
        <f t="shared" si="32"/>
        <v>0</v>
      </c>
      <c r="Q177" s="123">
        <f>Q175-Q176</f>
        <v>0</v>
      </c>
    </row>
    <row r="178" spans="2:17" x14ac:dyDescent="0.25">
      <c r="C178" s="449" t="s">
        <v>261</v>
      </c>
      <c r="D178" s="450"/>
      <c r="E178" s="140">
        <f>E177+E173+E169+E153+E147+E143+E118</f>
        <v>0</v>
      </c>
      <c r="F178" s="140">
        <f t="shared" ref="F178:P178" si="33">F177+F173+F169+F153+F147+F143+F118</f>
        <v>0</v>
      </c>
      <c r="G178" s="140">
        <f t="shared" si="33"/>
        <v>0</v>
      </c>
      <c r="H178" s="140">
        <f t="shared" si="33"/>
        <v>0</v>
      </c>
      <c r="I178" s="140">
        <f t="shared" si="33"/>
        <v>0</v>
      </c>
      <c r="J178" s="140">
        <f t="shared" si="33"/>
        <v>0</v>
      </c>
      <c r="K178" s="140">
        <f t="shared" si="33"/>
        <v>0</v>
      </c>
      <c r="L178" s="140">
        <f t="shared" si="33"/>
        <v>0</v>
      </c>
      <c r="M178" s="140">
        <f t="shared" si="33"/>
        <v>0</v>
      </c>
      <c r="N178" s="140">
        <f t="shared" si="33"/>
        <v>0</v>
      </c>
      <c r="O178" s="140">
        <f t="shared" si="33"/>
        <v>0</v>
      </c>
      <c r="P178" s="140">
        <f t="shared" si="33"/>
        <v>0</v>
      </c>
      <c r="Q178" s="123">
        <f>Q118+Q143+Q147+Q153+Q169+Q173+Q177</f>
        <v>0</v>
      </c>
    </row>
    <row r="179" spans="2:17" x14ac:dyDescent="0.25">
      <c r="D179" s="24"/>
    </row>
    <row r="180" spans="2:17" x14ac:dyDescent="0.25">
      <c r="C180" s="24" t="s">
        <v>388</v>
      </c>
      <c r="J180" s="27"/>
    </row>
    <row r="181" spans="2:17" x14ac:dyDescent="0.25">
      <c r="C181" s="15"/>
      <c r="Q181" s="27" t="s">
        <v>4</v>
      </c>
    </row>
    <row r="182" spans="2:17" ht="15" customHeight="1" x14ac:dyDescent="0.25">
      <c r="C182" s="431" t="s">
        <v>343</v>
      </c>
      <c r="D182" s="431" t="s">
        <v>344</v>
      </c>
      <c r="E182" s="421" t="s">
        <v>325</v>
      </c>
      <c r="F182" s="421"/>
      <c r="G182" s="421"/>
      <c r="H182" s="421"/>
      <c r="I182" s="421"/>
      <c r="J182" s="421"/>
      <c r="K182" s="421"/>
      <c r="L182" s="421"/>
      <c r="M182" s="421"/>
      <c r="N182" s="421"/>
      <c r="O182" s="421"/>
      <c r="P182" s="421"/>
      <c r="Q182" s="421"/>
    </row>
    <row r="183" spans="2:17" x14ac:dyDescent="0.25">
      <c r="C183" s="433"/>
      <c r="D183" s="433"/>
      <c r="E183" s="14" t="s">
        <v>110</v>
      </c>
      <c r="F183" s="14" t="s">
        <v>111</v>
      </c>
      <c r="G183" s="14" t="s">
        <v>112</v>
      </c>
      <c r="H183" s="14" t="s">
        <v>113</v>
      </c>
      <c r="I183" s="14" t="s">
        <v>114</v>
      </c>
      <c r="J183" s="14" t="s">
        <v>115</v>
      </c>
      <c r="K183" s="14" t="s">
        <v>116</v>
      </c>
      <c r="L183" s="14" t="s">
        <v>117</v>
      </c>
      <c r="M183" s="14" t="s">
        <v>118</v>
      </c>
      <c r="N183" s="14" t="s">
        <v>119</v>
      </c>
      <c r="O183" s="14" t="s">
        <v>120</v>
      </c>
      <c r="P183" s="14" t="s">
        <v>121</v>
      </c>
      <c r="Q183" s="14" t="s">
        <v>108</v>
      </c>
    </row>
    <row r="184" spans="2:17" ht="14.25" customHeight="1" x14ac:dyDescent="0.25">
      <c r="C184" s="435"/>
      <c r="D184" s="435"/>
      <c r="E184" s="14" t="s">
        <v>3</v>
      </c>
      <c r="F184" s="14" t="s">
        <v>3</v>
      </c>
      <c r="G184" s="14" t="s">
        <v>3</v>
      </c>
      <c r="H184" s="14" t="s">
        <v>3</v>
      </c>
      <c r="I184" s="14" t="s">
        <v>3</v>
      </c>
      <c r="J184" s="14" t="s">
        <v>3</v>
      </c>
      <c r="K184" s="14" t="s">
        <v>5</v>
      </c>
      <c r="L184" s="14" t="s">
        <v>5</v>
      </c>
      <c r="M184" s="14" t="s">
        <v>5</v>
      </c>
      <c r="N184" s="14" t="s">
        <v>5</v>
      </c>
      <c r="O184" s="14" t="s">
        <v>5</v>
      </c>
      <c r="P184" s="14" t="s">
        <v>5</v>
      </c>
      <c r="Q184" s="14" t="s">
        <v>5</v>
      </c>
    </row>
    <row r="185" spans="2:17" x14ac:dyDescent="0.25">
      <c r="B185" s="74"/>
      <c r="C185" s="446" t="s">
        <v>348</v>
      </c>
      <c r="D185" s="447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</row>
    <row r="186" spans="2:17" x14ac:dyDescent="0.25">
      <c r="C186" s="428" t="s">
        <v>350</v>
      </c>
      <c r="D186" s="429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</row>
    <row r="187" spans="2:17" x14ac:dyDescent="0.25">
      <c r="C187" s="158" t="s">
        <v>703</v>
      </c>
      <c r="D187" s="100" t="s">
        <v>648</v>
      </c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</row>
    <row r="188" spans="2:17" x14ac:dyDescent="0.25">
      <c r="C188" s="158" t="s">
        <v>703</v>
      </c>
      <c r="D188" s="100" t="s">
        <v>649</v>
      </c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</row>
    <row r="189" spans="2:17" x14ac:dyDescent="0.25">
      <c r="C189" s="158" t="s">
        <v>703</v>
      </c>
      <c r="D189" s="100" t="s">
        <v>650</v>
      </c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</row>
    <row r="190" spans="2:17" x14ac:dyDescent="0.25">
      <c r="C190" s="158" t="s">
        <v>703</v>
      </c>
      <c r="D190" s="100" t="s">
        <v>651</v>
      </c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</row>
    <row r="191" spans="2:17" x14ac:dyDescent="0.25">
      <c r="C191" s="158" t="s">
        <v>703</v>
      </c>
      <c r="D191" s="100" t="s">
        <v>652</v>
      </c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</row>
    <row r="192" spans="2:17" x14ac:dyDescent="0.25">
      <c r="C192" s="158" t="s">
        <v>703</v>
      </c>
      <c r="D192" s="100" t="s">
        <v>653</v>
      </c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</row>
    <row r="193" spans="2:17" x14ac:dyDescent="0.25">
      <c r="C193" s="158" t="s">
        <v>703</v>
      </c>
      <c r="D193" s="100" t="s">
        <v>654</v>
      </c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</row>
    <row r="194" spans="2:17" ht="14.25" customHeight="1" x14ac:dyDescent="0.25">
      <c r="B194" s="74"/>
      <c r="C194" s="158" t="s">
        <v>703</v>
      </c>
      <c r="D194" s="100" t="s">
        <v>655</v>
      </c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</row>
    <row r="195" spans="2:17" x14ac:dyDescent="0.25">
      <c r="C195" s="158" t="s">
        <v>703</v>
      </c>
      <c r="D195" s="20" t="s">
        <v>656</v>
      </c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</row>
    <row r="196" spans="2:17" x14ac:dyDescent="0.25">
      <c r="C196" s="449" t="s">
        <v>225</v>
      </c>
      <c r="D196" s="450"/>
      <c r="E196" s="140">
        <f>SUM(E187:E195)</f>
        <v>0</v>
      </c>
      <c r="F196" s="140">
        <f t="shared" ref="F196:P196" si="34">SUM(F187:F195)</f>
        <v>0</v>
      </c>
      <c r="G196" s="140">
        <f t="shared" si="34"/>
        <v>0</v>
      </c>
      <c r="H196" s="140">
        <f t="shared" si="34"/>
        <v>0</v>
      </c>
      <c r="I196" s="140">
        <f t="shared" si="34"/>
        <v>0</v>
      </c>
      <c r="J196" s="140">
        <f t="shared" si="34"/>
        <v>0</v>
      </c>
      <c r="K196" s="140">
        <f t="shared" si="34"/>
        <v>0</v>
      </c>
      <c r="L196" s="140">
        <f t="shared" si="34"/>
        <v>0</v>
      </c>
      <c r="M196" s="140">
        <f t="shared" si="34"/>
        <v>0</v>
      </c>
      <c r="N196" s="140">
        <f t="shared" si="34"/>
        <v>0</v>
      </c>
      <c r="O196" s="140">
        <f t="shared" si="34"/>
        <v>0</v>
      </c>
      <c r="P196" s="140">
        <f t="shared" si="34"/>
        <v>0</v>
      </c>
      <c r="Q196" s="123">
        <f>SUM(E196:P196)</f>
        <v>0</v>
      </c>
    </row>
    <row r="197" spans="2:17" x14ac:dyDescent="0.25">
      <c r="C197" s="428" t="s">
        <v>351</v>
      </c>
      <c r="D197" s="429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</row>
    <row r="198" spans="2:17" x14ac:dyDescent="0.25">
      <c r="C198" s="158" t="s">
        <v>703</v>
      </c>
      <c r="D198" s="100" t="s">
        <v>657</v>
      </c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</row>
    <row r="199" spans="2:17" x14ac:dyDescent="0.25">
      <c r="C199" s="158" t="s">
        <v>703</v>
      </c>
      <c r="D199" s="100" t="s">
        <v>658</v>
      </c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</row>
    <row r="200" spans="2:17" x14ac:dyDescent="0.25">
      <c r="C200" s="158" t="s">
        <v>703</v>
      </c>
      <c r="D200" s="100" t="s">
        <v>659</v>
      </c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</row>
    <row r="201" spans="2:17" x14ac:dyDescent="0.25">
      <c r="C201" s="158" t="s">
        <v>703</v>
      </c>
      <c r="D201" s="100" t="s">
        <v>660</v>
      </c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</row>
    <row r="202" spans="2:17" x14ac:dyDescent="0.25">
      <c r="C202" s="158" t="s">
        <v>703</v>
      </c>
      <c r="D202" s="100" t="s">
        <v>661</v>
      </c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</row>
    <row r="203" spans="2:17" x14ac:dyDescent="0.25">
      <c r="C203" s="158" t="s">
        <v>703</v>
      </c>
      <c r="D203" s="20" t="s">
        <v>662</v>
      </c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</row>
    <row r="204" spans="2:17" x14ac:dyDescent="0.25">
      <c r="C204" s="158" t="s">
        <v>703</v>
      </c>
      <c r="D204" s="20" t="s">
        <v>663</v>
      </c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</row>
    <row r="205" spans="2:17" x14ac:dyDescent="0.25">
      <c r="C205" s="449" t="s">
        <v>225</v>
      </c>
      <c r="D205" s="450"/>
      <c r="E205" s="140">
        <f>SUM(E198:E204)</f>
        <v>0</v>
      </c>
      <c r="F205" s="140">
        <f t="shared" ref="F205:P205" si="35">SUM(F198:F204)</f>
        <v>0</v>
      </c>
      <c r="G205" s="140">
        <f t="shared" si="35"/>
        <v>0</v>
      </c>
      <c r="H205" s="140">
        <f t="shared" si="35"/>
        <v>0</v>
      </c>
      <c r="I205" s="140">
        <f t="shared" si="35"/>
        <v>0</v>
      </c>
      <c r="J205" s="140">
        <f t="shared" si="35"/>
        <v>0</v>
      </c>
      <c r="K205" s="140">
        <f t="shared" si="35"/>
        <v>0</v>
      </c>
      <c r="L205" s="140">
        <f t="shared" si="35"/>
        <v>0</v>
      </c>
      <c r="M205" s="140">
        <f t="shared" si="35"/>
        <v>0</v>
      </c>
      <c r="N205" s="140">
        <f t="shared" si="35"/>
        <v>0</v>
      </c>
      <c r="O205" s="140">
        <f t="shared" si="35"/>
        <v>0</v>
      </c>
      <c r="P205" s="140">
        <f t="shared" si="35"/>
        <v>0</v>
      </c>
      <c r="Q205" s="123">
        <f>SUM(E205:P205)</f>
        <v>0</v>
      </c>
    </row>
    <row r="206" spans="2:17" x14ac:dyDescent="0.25">
      <c r="C206" s="449" t="s">
        <v>349</v>
      </c>
      <c r="D206" s="450"/>
      <c r="E206" s="140">
        <f>E205+E196</f>
        <v>0</v>
      </c>
      <c r="F206" s="140">
        <f t="shared" ref="F206:P206" si="36">F205+F196</f>
        <v>0</v>
      </c>
      <c r="G206" s="140">
        <f t="shared" si="36"/>
        <v>0</v>
      </c>
      <c r="H206" s="140">
        <f t="shared" si="36"/>
        <v>0</v>
      </c>
      <c r="I206" s="140">
        <f t="shared" si="36"/>
        <v>0</v>
      </c>
      <c r="J206" s="140">
        <f t="shared" si="36"/>
        <v>0</v>
      </c>
      <c r="K206" s="140">
        <f t="shared" si="36"/>
        <v>0</v>
      </c>
      <c r="L206" s="140">
        <f t="shared" si="36"/>
        <v>0</v>
      </c>
      <c r="M206" s="140">
        <f t="shared" si="36"/>
        <v>0</v>
      </c>
      <c r="N206" s="140">
        <f t="shared" si="36"/>
        <v>0</v>
      </c>
      <c r="O206" s="140">
        <f t="shared" si="36"/>
        <v>0</v>
      </c>
      <c r="P206" s="140">
        <f t="shared" si="36"/>
        <v>0</v>
      </c>
      <c r="Q206" s="123">
        <f>Q196+Q205</f>
        <v>0</v>
      </c>
    </row>
    <row r="207" spans="2:17" x14ac:dyDescent="0.25">
      <c r="C207" s="446" t="s">
        <v>352</v>
      </c>
      <c r="D207" s="447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</row>
    <row r="208" spans="2:17" x14ac:dyDescent="0.25">
      <c r="C208" s="428" t="s">
        <v>350</v>
      </c>
      <c r="D208" s="429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</row>
    <row r="209" spans="3:17" x14ac:dyDescent="0.25">
      <c r="C209" s="158" t="s">
        <v>704</v>
      </c>
      <c r="D209" s="100" t="s">
        <v>664</v>
      </c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</row>
    <row r="210" spans="3:17" x14ac:dyDescent="0.25">
      <c r="C210" s="158" t="s">
        <v>704</v>
      </c>
      <c r="D210" s="100" t="s">
        <v>665</v>
      </c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</row>
    <row r="211" spans="3:17" x14ac:dyDescent="0.25">
      <c r="C211" s="158" t="s">
        <v>704</v>
      </c>
      <c r="D211" s="100" t="s">
        <v>666</v>
      </c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</row>
    <row r="212" spans="3:17" x14ac:dyDescent="0.25">
      <c r="C212" s="158" t="s">
        <v>704</v>
      </c>
      <c r="D212" s="100" t="s">
        <v>667</v>
      </c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</row>
    <row r="213" spans="3:17" x14ac:dyDescent="0.25">
      <c r="C213" s="158" t="s">
        <v>704</v>
      </c>
      <c r="D213" s="100" t="s">
        <v>668</v>
      </c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</row>
    <row r="214" spans="3:17" x14ac:dyDescent="0.25">
      <c r="C214" s="158" t="s">
        <v>704</v>
      </c>
      <c r="D214" s="100" t="s">
        <v>669</v>
      </c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</row>
    <row r="215" spans="3:17" x14ac:dyDescent="0.25">
      <c r="C215" s="158" t="s">
        <v>705</v>
      </c>
      <c r="D215" s="100" t="s">
        <v>670</v>
      </c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</row>
    <row r="216" spans="3:17" x14ac:dyDescent="0.25">
      <c r="C216" s="158" t="s">
        <v>705</v>
      </c>
      <c r="D216" s="100" t="s">
        <v>671</v>
      </c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</row>
    <row r="217" spans="3:17" x14ac:dyDescent="0.25">
      <c r="C217" s="158"/>
      <c r="D217" s="100" t="s">
        <v>672</v>
      </c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</row>
    <row r="218" spans="3:17" x14ac:dyDescent="0.25">
      <c r="C218" s="158"/>
      <c r="D218" s="100" t="s">
        <v>673</v>
      </c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</row>
    <row r="219" spans="3:17" x14ac:dyDescent="0.25">
      <c r="C219" s="158"/>
      <c r="D219" s="100" t="s">
        <v>674</v>
      </c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</row>
    <row r="220" spans="3:17" x14ac:dyDescent="0.25">
      <c r="C220" s="158"/>
      <c r="D220" s="100" t="s">
        <v>675</v>
      </c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</row>
    <row r="221" spans="3:17" x14ac:dyDescent="0.25">
      <c r="C221" s="158"/>
      <c r="D221" s="100" t="s">
        <v>676</v>
      </c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</row>
    <row r="222" spans="3:17" x14ac:dyDescent="0.25">
      <c r="C222" s="158" t="s">
        <v>705</v>
      </c>
      <c r="D222" s="100" t="s">
        <v>677</v>
      </c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</row>
    <row r="223" spans="3:17" x14ac:dyDescent="0.25">
      <c r="C223" s="449" t="s">
        <v>225</v>
      </c>
      <c r="D223" s="450"/>
      <c r="E223" s="140">
        <f>SUM(E209:E222)</f>
        <v>0</v>
      </c>
      <c r="F223" s="140">
        <f t="shared" ref="F223:P223" si="37">SUM(F209:F222)</f>
        <v>0</v>
      </c>
      <c r="G223" s="140">
        <f t="shared" si="37"/>
        <v>0</v>
      </c>
      <c r="H223" s="140">
        <f t="shared" si="37"/>
        <v>0</v>
      </c>
      <c r="I223" s="140">
        <f t="shared" si="37"/>
        <v>0</v>
      </c>
      <c r="J223" s="140">
        <f t="shared" si="37"/>
        <v>0</v>
      </c>
      <c r="K223" s="140">
        <f t="shared" si="37"/>
        <v>0</v>
      </c>
      <c r="L223" s="140">
        <f t="shared" si="37"/>
        <v>0</v>
      </c>
      <c r="M223" s="140">
        <f t="shared" si="37"/>
        <v>0</v>
      </c>
      <c r="N223" s="140">
        <f t="shared" si="37"/>
        <v>0</v>
      </c>
      <c r="O223" s="140">
        <f t="shared" si="37"/>
        <v>0</v>
      </c>
      <c r="P223" s="140">
        <f t="shared" si="37"/>
        <v>0</v>
      </c>
      <c r="Q223" s="123">
        <f>SUM(E223:P223)</f>
        <v>0</v>
      </c>
    </row>
    <row r="224" spans="3:17" x14ac:dyDescent="0.25">
      <c r="C224" s="428" t="s">
        <v>354</v>
      </c>
      <c r="D224" s="429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</row>
    <row r="225" spans="3:17" x14ac:dyDescent="0.25">
      <c r="C225" s="158" t="s">
        <v>706</v>
      </c>
      <c r="D225" s="100" t="s">
        <v>678</v>
      </c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</row>
    <row r="226" spans="3:17" x14ac:dyDescent="0.25">
      <c r="C226" s="158" t="s">
        <v>706</v>
      </c>
      <c r="D226" s="100" t="s">
        <v>679</v>
      </c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</row>
    <row r="227" spans="3:17" x14ac:dyDescent="0.25">
      <c r="C227" s="158" t="s">
        <v>706</v>
      </c>
      <c r="D227" s="100" t="s">
        <v>680</v>
      </c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</row>
    <row r="228" spans="3:17" x14ac:dyDescent="0.25">
      <c r="C228" s="158" t="s">
        <v>706</v>
      </c>
      <c r="D228" s="20" t="s">
        <v>681</v>
      </c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</row>
    <row r="229" spans="3:17" x14ac:dyDescent="0.25">
      <c r="C229" s="158" t="s">
        <v>706</v>
      </c>
      <c r="D229" s="20" t="s">
        <v>682</v>
      </c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</row>
    <row r="230" spans="3:17" x14ac:dyDescent="0.25">
      <c r="C230" s="449" t="s">
        <v>225</v>
      </c>
      <c r="D230" s="450"/>
      <c r="E230" s="140">
        <f>SUM(E225:E229)</f>
        <v>0</v>
      </c>
      <c r="F230" s="140">
        <f t="shared" ref="F230:P230" si="38">SUM(F225:F229)</f>
        <v>0</v>
      </c>
      <c r="G230" s="140">
        <f t="shared" si="38"/>
        <v>0</v>
      </c>
      <c r="H230" s="140">
        <f t="shared" si="38"/>
        <v>0</v>
      </c>
      <c r="I230" s="140">
        <f t="shared" si="38"/>
        <v>0</v>
      </c>
      <c r="J230" s="140">
        <f t="shared" si="38"/>
        <v>0</v>
      </c>
      <c r="K230" s="140">
        <f t="shared" si="38"/>
        <v>0</v>
      </c>
      <c r="L230" s="140">
        <f t="shared" si="38"/>
        <v>0</v>
      </c>
      <c r="M230" s="140">
        <f t="shared" si="38"/>
        <v>0</v>
      </c>
      <c r="N230" s="140">
        <f t="shared" si="38"/>
        <v>0</v>
      </c>
      <c r="O230" s="140">
        <f t="shared" si="38"/>
        <v>0</v>
      </c>
      <c r="P230" s="140">
        <f t="shared" si="38"/>
        <v>0</v>
      </c>
      <c r="Q230" s="123">
        <f>SUM(E230:P230)</f>
        <v>0</v>
      </c>
    </row>
    <row r="231" spans="3:17" x14ac:dyDescent="0.25">
      <c r="C231" s="449" t="s">
        <v>353</v>
      </c>
      <c r="D231" s="450"/>
      <c r="E231" s="140">
        <f>E230+E223</f>
        <v>0</v>
      </c>
      <c r="F231" s="140">
        <f t="shared" ref="F231:P231" si="39">F230+F223</f>
        <v>0</v>
      </c>
      <c r="G231" s="140">
        <f t="shared" si="39"/>
        <v>0</v>
      </c>
      <c r="H231" s="140">
        <f t="shared" si="39"/>
        <v>0</v>
      </c>
      <c r="I231" s="140">
        <f t="shared" si="39"/>
        <v>0</v>
      </c>
      <c r="J231" s="140">
        <f t="shared" si="39"/>
        <v>0</v>
      </c>
      <c r="K231" s="140">
        <f t="shared" si="39"/>
        <v>0</v>
      </c>
      <c r="L231" s="140">
        <f t="shared" si="39"/>
        <v>0</v>
      </c>
      <c r="M231" s="140">
        <f t="shared" si="39"/>
        <v>0</v>
      </c>
      <c r="N231" s="140">
        <f t="shared" si="39"/>
        <v>0</v>
      </c>
      <c r="O231" s="140">
        <f t="shared" si="39"/>
        <v>0</v>
      </c>
      <c r="P231" s="140">
        <f t="shared" si="39"/>
        <v>0</v>
      </c>
      <c r="Q231" s="123">
        <f>Q223+Q230</f>
        <v>0</v>
      </c>
    </row>
    <row r="232" spans="3:17" x14ac:dyDescent="0.25">
      <c r="C232" s="446" t="s">
        <v>358</v>
      </c>
      <c r="D232" s="447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</row>
    <row r="233" spans="3:17" x14ac:dyDescent="0.25">
      <c r="C233" s="18"/>
      <c r="D233" s="18" t="s">
        <v>683</v>
      </c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</row>
    <row r="234" spans="3:17" x14ac:dyDescent="0.25">
      <c r="C234" s="18"/>
      <c r="D234" s="18" t="s">
        <v>684</v>
      </c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</row>
    <row r="235" spans="3:17" x14ac:dyDescent="0.25">
      <c r="C235" s="449" t="s">
        <v>355</v>
      </c>
      <c r="D235" s="450"/>
      <c r="E235" s="140">
        <f>SUM(E233:E234)</f>
        <v>0</v>
      </c>
      <c r="F235" s="140">
        <f t="shared" ref="F235:P235" si="40">SUM(F233:F234)</f>
        <v>0</v>
      </c>
      <c r="G235" s="140">
        <f t="shared" si="40"/>
        <v>0</v>
      </c>
      <c r="H235" s="140">
        <f t="shared" si="40"/>
        <v>0</v>
      </c>
      <c r="I235" s="140">
        <f t="shared" si="40"/>
        <v>0</v>
      </c>
      <c r="J235" s="140">
        <f t="shared" si="40"/>
        <v>0</v>
      </c>
      <c r="K235" s="140">
        <f t="shared" si="40"/>
        <v>0</v>
      </c>
      <c r="L235" s="140">
        <f t="shared" si="40"/>
        <v>0</v>
      </c>
      <c r="M235" s="140">
        <f t="shared" si="40"/>
        <v>0</v>
      </c>
      <c r="N235" s="140">
        <f t="shared" si="40"/>
        <v>0</v>
      </c>
      <c r="O235" s="140">
        <f t="shared" si="40"/>
        <v>0</v>
      </c>
      <c r="P235" s="140">
        <f t="shared" si="40"/>
        <v>0</v>
      </c>
      <c r="Q235" s="123">
        <f>SUM(E235:P235)</f>
        <v>0</v>
      </c>
    </row>
    <row r="236" spans="3:17" x14ac:dyDescent="0.25">
      <c r="C236" s="446" t="s">
        <v>357</v>
      </c>
      <c r="D236" s="447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</row>
    <row r="237" spans="3:17" x14ac:dyDescent="0.25">
      <c r="C237" s="95"/>
      <c r="D237" s="100" t="s">
        <v>685</v>
      </c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</row>
    <row r="238" spans="3:17" x14ac:dyDescent="0.25">
      <c r="C238" s="95"/>
      <c r="D238" s="100" t="s">
        <v>686</v>
      </c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</row>
    <row r="239" spans="3:17" x14ac:dyDescent="0.25">
      <c r="C239" s="18"/>
      <c r="D239" s="100" t="s">
        <v>687</v>
      </c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</row>
    <row r="240" spans="3:17" x14ac:dyDescent="0.25">
      <c r="C240" s="18"/>
      <c r="D240" s="18" t="s">
        <v>688</v>
      </c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</row>
    <row r="241" spans="3:17" x14ac:dyDescent="0.25">
      <c r="C241" s="449" t="s">
        <v>356</v>
      </c>
      <c r="D241" s="450"/>
      <c r="E241" s="140">
        <f>SUM(E237:E240)</f>
        <v>0</v>
      </c>
      <c r="F241" s="140">
        <f t="shared" ref="F241:P241" si="41">SUM(F237:F240)</f>
        <v>0</v>
      </c>
      <c r="G241" s="140">
        <f t="shared" si="41"/>
        <v>0</v>
      </c>
      <c r="H241" s="140">
        <f t="shared" si="41"/>
        <v>0</v>
      </c>
      <c r="I241" s="140">
        <f t="shared" si="41"/>
        <v>0</v>
      </c>
      <c r="J241" s="140">
        <f t="shared" si="41"/>
        <v>0</v>
      </c>
      <c r="K241" s="140">
        <f t="shared" si="41"/>
        <v>0</v>
      </c>
      <c r="L241" s="140">
        <f t="shared" si="41"/>
        <v>0</v>
      </c>
      <c r="M241" s="140">
        <f t="shared" si="41"/>
        <v>0</v>
      </c>
      <c r="N241" s="140">
        <f t="shared" si="41"/>
        <v>0</v>
      </c>
      <c r="O241" s="140">
        <f t="shared" si="41"/>
        <v>0</v>
      </c>
      <c r="P241" s="140">
        <f t="shared" si="41"/>
        <v>0</v>
      </c>
      <c r="Q241" s="123">
        <f>SUM(E241:P241)</f>
        <v>0</v>
      </c>
    </row>
    <row r="242" spans="3:17" x14ac:dyDescent="0.25">
      <c r="C242" s="446" t="s">
        <v>361</v>
      </c>
      <c r="D242" s="447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</row>
    <row r="243" spans="3:17" x14ac:dyDescent="0.25">
      <c r="C243" s="95"/>
      <c r="D243" s="100" t="s">
        <v>690</v>
      </c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</row>
    <row r="244" spans="3:17" x14ac:dyDescent="0.25">
      <c r="C244" s="95"/>
      <c r="D244" s="100" t="s">
        <v>691</v>
      </c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</row>
    <row r="245" spans="3:17" x14ac:dyDescent="0.25">
      <c r="C245" s="95"/>
      <c r="D245" s="100" t="s">
        <v>692</v>
      </c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</row>
    <row r="246" spans="3:17" x14ac:dyDescent="0.25">
      <c r="C246" s="95"/>
      <c r="D246" s="100" t="s">
        <v>693</v>
      </c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</row>
    <row r="247" spans="3:17" x14ac:dyDescent="0.25">
      <c r="C247" s="95"/>
      <c r="D247" s="100" t="s">
        <v>694</v>
      </c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</row>
    <row r="248" spans="3:17" x14ac:dyDescent="0.25">
      <c r="C248" s="95"/>
      <c r="D248" s="100" t="s">
        <v>663</v>
      </c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</row>
    <row r="249" spans="3:17" x14ac:dyDescent="0.25">
      <c r="C249" s="158" t="s">
        <v>707</v>
      </c>
      <c r="D249" s="100" t="s">
        <v>695</v>
      </c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</row>
    <row r="250" spans="3:17" x14ac:dyDescent="0.25">
      <c r="C250" s="158" t="s">
        <v>707</v>
      </c>
      <c r="D250" s="100" t="s">
        <v>696</v>
      </c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</row>
    <row r="251" spans="3:17" x14ac:dyDescent="0.25">
      <c r="C251" s="158" t="s">
        <v>707</v>
      </c>
      <c r="D251" s="100" t="s">
        <v>697</v>
      </c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</row>
    <row r="252" spans="3:17" x14ac:dyDescent="0.25">
      <c r="C252" s="158" t="s">
        <v>707</v>
      </c>
      <c r="D252" s="100" t="s">
        <v>698</v>
      </c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</row>
    <row r="253" spans="3:17" x14ac:dyDescent="0.25">
      <c r="C253" s="158" t="s">
        <v>707</v>
      </c>
      <c r="D253" s="100" t="s">
        <v>699</v>
      </c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</row>
    <row r="254" spans="3:17" x14ac:dyDescent="0.25">
      <c r="C254" s="158" t="s">
        <v>707</v>
      </c>
      <c r="D254" s="100" t="s">
        <v>700</v>
      </c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</row>
    <row r="255" spans="3:17" x14ac:dyDescent="0.25">
      <c r="C255" s="158" t="s">
        <v>707</v>
      </c>
      <c r="D255" s="18" t="s">
        <v>701</v>
      </c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</row>
    <row r="256" spans="3:17" x14ac:dyDescent="0.25">
      <c r="C256" s="158" t="s">
        <v>707</v>
      </c>
      <c r="D256" s="18" t="s">
        <v>702</v>
      </c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</row>
    <row r="257" spans="3:17" x14ac:dyDescent="0.25">
      <c r="C257" s="449" t="s">
        <v>359</v>
      </c>
      <c r="D257" s="450"/>
      <c r="E257" s="140">
        <f>SUM(E243:E256)</f>
        <v>0</v>
      </c>
      <c r="F257" s="140">
        <f t="shared" ref="F257:P257" si="42">SUM(F243:F256)</f>
        <v>0</v>
      </c>
      <c r="G257" s="140">
        <f t="shared" si="42"/>
        <v>0</v>
      </c>
      <c r="H257" s="140">
        <f t="shared" si="42"/>
        <v>0</v>
      </c>
      <c r="I257" s="140">
        <f t="shared" si="42"/>
        <v>0</v>
      </c>
      <c r="J257" s="140">
        <f t="shared" si="42"/>
        <v>0</v>
      </c>
      <c r="K257" s="140">
        <f t="shared" si="42"/>
        <v>0</v>
      </c>
      <c r="L257" s="140">
        <f t="shared" si="42"/>
        <v>0</v>
      </c>
      <c r="M257" s="140">
        <f t="shared" si="42"/>
        <v>0</v>
      </c>
      <c r="N257" s="140">
        <f t="shared" si="42"/>
        <v>0</v>
      </c>
      <c r="O257" s="140">
        <f t="shared" si="42"/>
        <v>0</v>
      </c>
      <c r="P257" s="140">
        <f t="shared" si="42"/>
        <v>0</v>
      </c>
      <c r="Q257" s="123">
        <f>SUM(E257:P257)</f>
        <v>0</v>
      </c>
    </row>
    <row r="258" spans="3:17" x14ac:dyDescent="0.25">
      <c r="C258" s="446" t="s">
        <v>360</v>
      </c>
      <c r="D258" s="447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</row>
    <row r="259" spans="3:17" x14ac:dyDescent="0.25">
      <c r="C259" s="18"/>
      <c r="D259" s="159" t="s">
        <v>689</v>
      </c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</row>
    <row r="260" spans="3:17" x14ac:dyDescent="0.25"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</row>
    <row r="261" spans="3:17" x14ac:dyDescent="0.25">
      <c r="C261" s="449" t="s">
        <v>362</v>
      </c>
      <c r="D261" s="450"/>
      <c r="E261" s="140">
        <f>SUM(E259:E260)</f>
        <v>0</v>
      </c>
      <c r="F261" s="140">
        <f t="shared" ref="F261:P261" si="43">SUM(F259:F260)</f>
        <v>0</v>
      </c>
      <c r="G261" s="140">
        <f t="shared" si="43"/>
        <v>0</v>
      </c>
      <c r="H261" s="140">
        <f t="shared" si="43"/>
        <v>0</v>
      </c>
      <c r="I261" s="140">
        <f t="shared" si="43"/>
        <v>0</v>
      </c>
      <c r="J261" s="140">
        <f t="shared" si="43"/>
        <v>0</v>
      </c>
      <c r="K261" s="140">
        <f t="shared" si="43"/>
        <v>0</v>
      </c>
      <c r="L261" s="140">
        <f t="shared" si="43"/>
        <v>0</v>
      </c>
      <c r="M261" s="140">
        <f t="shared" si="43"/>
        <v>0</v>
      </c>
      <c r="N261" s="140">
        <f t="shared" si="43"/>
        <v>0</v>
      </c>
      <c r="O261" s="140">
        <f t="shared" si="43"/>
        <v>0</v>
      </c>
      <c r="P261" s="140">
        <f t="shared" si="43"/>
        <v>0</v>
      </c>
      <c r="Q261" s="123">
        <f>SUM(E261:P261)</f>
        <v>0</v>
      </c>
    </row>
    <row r="262" spans="3:17" x14ac:dyDescent="0.25">
      <c r="C262" s="446" t="s">
        <v>363</v>
      </c>
      <c r="D262" s="447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</row>
    <row r="263" spans="3:17" x14ac:dyDescent="0.25">
      <c r="C263" s="18" t="s">
        <v>365</v>
      </c>
      <c r="D263" s="18" t="s">
        <v>366</v>
      </c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</row>
    <row r="264" spans="3:17" x14ac:dyDescent="0.25">
      <c r="C264" s="18" t="s">
        <v>365</v>
      </c>
      <c r="D264" s="18" t="s">
        <v>367</v>
      </c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</row>
    <row r="265" spans="3:17" x14ac:dyDescent="0.25">
      <c r="C265" s="449" t="s">
        <v>364</v>
      </c>
      <c r="D265" s="450"/>
      <c r="E265" s="140">
        <f>E263-E264</f>
        <v>0</v>
      </c>
      <c r="F265" s="140">
        <f t="shared" ref="F265:P265" si="44">F263-F264</f>
        <v>0</v>
      </c>
      <c r="G265" s="140">
        <f t="shared" si="44"/>
        <v>0</v>
      </c>
      <c r="H265" s="140">
        <f t="shared" si="44"/>
        <v>0</v>
      </c>
      <c r="I265" s="140">
        <f t="shared" si="44"/>
        <v>0</v>
      </c>
      <c r="J265" s="140">
        <f t="shared" si="44"/>
        <v>0</v>
      </c>
      <c r="K265" s="140">
        <f t="shared" si="44"/>
        <v>0</v>
      </c>
      <c r="L265" s="140">
        <f t="shared" si="44"/>
        <v>0</v>
      </c>
      <c r="M265" s="140">
        <f t="shared" si="44"/>
        <v>0</v>
      </c>
      <c r="N265" s="140">
        <f t="shared" si="44"/>
        <v>0</v>
      </c>
      <c r="O265" s="140">
        <f t="shared" si="44"/>
        <v>0</v>
      </c>
      <c r="P265" s="140">
        <f t="shared" si="44"/>
        <v>0</v>
      </c>
      <c r="Q265" s="123">
        <f>Q263-Q264</f>
        <v>0</v>
      </c>
    </row>
    <row r="266" spans="3:17" x14ac:dyDescent="0.25">
      <c r="C266" s="449" t="s">
        <v>261</v>
      </c>
      <c r="D266" s="450"/>
      <c r="E266" s="140">
        <f>E265+E261+E257+E241+E235+E231+E206</f>
        <v>0</v>
      </c>
      <c r="F266" s="140">
        <f t="shared" ref="F266:P266" si="45">F265+F261+F257+F241+F235+F231+F206</f>
        <v>0</v>
      </c>
      <c r="G266" s="140">
        <f t="shared" si="45"/>
        <v>0</v>
      </c>
      <c r="H266" s="140">
        <f t="shared" si="45"/>
        <v>0</v>
      </c>
      <c r="I266" s="140">
        <f t="shared" si="45"/>
        <v>0</v>
      </c>
      <c r="J266" s="140">
        <f t="shared" si="45"/>
        <v>0</v>
      </c>
      <c r="K266" s="140">
        <f t="shared" si="45"/>
        <v>0</v>
      </c>
      <c r="L266" s="140">
        <f t="shared" si="45"/>
        <v>0</v>
      </c>
      <c r="M266" s="140">
        <f t="shared" si="45"/>
        <v>0</v>
      </c>
      <c r="N266" s="140">
        <f t="shared" si="45"/>
        <v>0</v>
      </c>
      <c r="O266" s="140">
        <f t="shared" si="45"/>
        <v>0</v>
      </c>
      <c r="P266" s="140">
        <f t="shared" si="45"/>
        <v>0</v>
      </c>
      <c r="Q266" s="123">
        <f>Q206+Q231+Q235+Q241+Q257+Q261+Q265</f>
        <v>0</v>
      </c>
    </row>
    <row r="267" spans="3:17" x14ac:dyDescent="0.25">
      <c r="D267" s="26"/>
      <c r="E267" s="26"/>
    </row>
    <row r="268" spans="3:17" x14ac:dyDescent="0.25">
      <c r="E268" s="26"/>
    </row>
    <row r="269" spans="3:17" x14ac:dyDescent="0.25">
      <c r="E269" s="26"/>
    </row>
  </sheetData>
  <mergeCells count="78">
    <mergeCell ref="C266:D266"/>
    <mergeCell ref="C231:D231"/>
    <mergeCell ref="C232:D232"/>
    <mergeCell ref="C235:D235"/>
    <mergeCell ref="C236:D236"/>
    <mergeCell ref="C241:D241"/>
    <mergeCell ref="C242:D242"/>
    <mergeCell ref="C257:D257"/>
    <mergeCell ref="C258:D258"/>
    <mergeCell ref="C261:D261"/>
    <mergeCell ref="C262:D262"/>
    <mergeCell ref="C265:D265"/>
    <mergeCell ref="C230:D230"/>
    <mergeCell ref="E182:Q182"/>
    <mergeCell ref="C185:D185"/>
    <mergeCell ref="C186:D186"/>
    <mergeCell ref="C196:D196"/>
    <mergeCell ref="C197:D197"/>
    <mergeCell ref="C205:D205"/>
    <mergeCell ref="C206:D206"/>
    <mergeCell ref="C207:D207"/>
    <mergeCell ref="C208:D208"/>
    <mergeCell ref="C223:D223"/>
    <mergeCell ref="C224:D224"/>
    <mergeCell ref="C173:D173"/>
    <mergeCell ref="C174:D174"/>
    <mergeCell ref="C177:D177"/>
    <mergeCell ref="C178:D178"/>
    <mergeCell ref="C182:C184"/>
    <mergeCell ref="D182:D184"/>
    <mergeCell ref="C170:D170"/>
    <mergeCell ref="C120:D120"/>
    <mergeCell ref="C135:D135"/>
    <mergeCell ref="C136:D136"/>
    <mergeCell ref="C142:D142"/>
    <mergeCell ref="C143:D143"/>
    <mergeCell ref="C144:D144"/>
    <mergeCell ref="C147:D147"/>
    <mergeCell ref="C148:D148"/>
    <mergeCell ref="C153:D153"/>
    <mergeCell ref="C154:D154"/>
    <mergeCell ref="C169:D169"/>
    <mergeCell ref="C119:D119"/>
    <mergeCell ref="C89:D89"/>
    <mergeCell ref="C90:D90"/>
    <mergeCell ref="C94:C96"/>
    <mergeCell ref="D94:D96"/>
    <mergeCell ref="C98:D98"/>
    <mergeCell ref="C108:D108"/>
    <mergeCell ref="C109:D109"/>
    <mergeCell ref="C117:D117"/>
    <mergeCell ref="C118:D118"/>
    <mergeCell ref="E94:Q94"/>
    <mergeCell ref="C97:D97"/>
    <mergeCell ref="C65:D65"/>
    <mergeCell ref="C66:D66"/>
    <mergeCell ref="C81:D81"/>
    <mergeCell ref="C82:D82"/>
    <mergeCell ref="C85:D85"/>
    <mergeCell ref="C86:D86"/>
    <mergeCell ref="C60:D60"/>
    <mergeCell ref="C21:D21"/>
    <mergeCell ref="C29:D29"/>
    <mergeCell ref="C30:D30"/>
    <mergeCell ref="C31:D31"/>
    <mergeCell ref="C32:D32"/>
    <mergeCell ref="C47:D47"/>
    <mergeCell ref="C48:D48"/>
    <mergeCell ref="C54:D54"/>
    <mergeCell ref="C55:D55"/>
    <mergeCell ref="C56:D56"/>
    <mergeCell ref="C59:D59"/>
    <mergeCell ref="C20:D20"/>
    <mergeCell ref="C6:C8"/>
    <mergeCell ref="D6:D8"/>
    <mergeCell ref="E6:Q6"/>
    <mergeCell ref="C9:D9"/>
    <mergeCell ref="C10:D10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269"/>
  <sheetViews>
    <sheetView showGridLines="0" topLeftCell="A7" zoomScale="70" zoomScaleNormal="70" workbookViewId="0">
      <selection activeCell="E11" sqref="E11"/>
    </sheetView>
  </sheetViews>
  <sheetFormatPr defaultColWidth="9.109375" defaultRowHeight="13.8" x14ac:dyDescent="0.25"/>
  <cols>
    <col min="1" max="1" width="3.109375" style="4" customWidth="1"/>
    <col min="2" max="2" width="8.33203125" style="4" customWidth="1"/>
    <col min="3" max="3" width="22.33203125" style="4" customWidth="1"/>
    <col min="4" max="4" width="24.88671875" style="4" customWidth="1"/>
    <col min="5" max="5" width="13.6640625" style="4" bestFit="1" customWidth="1"/>
    <col min="6" max="6" width="12.5546875" style="4" bestFit="1" customWidth="1"/>
    <col min="7" max="7" width="13.44140625" style="4" bestFit="1" customWidth="1"/>
    <col min="8" max="8" width="13.6640625" style="4" bestFit="1" customWidth="1"/>
    <col min="9" max="9" width="12.5546875" style="4" bestFit="1" customWidth="1"/>
    <col min="10" max="10" width="14.6640625" style="4" customWidth="1"/>
    <col min="11" max="11" width="12.5546875" style="4" customWidth="1"/>
    <col min="12" max="12" width="11.88671875" style="4" bestFit="1" customWidth="1"/>
    <col min="13" max="13" width="13.88671875" style="4" bestFit="1" customWidth="1"/>
    <col min="14" max="16" width="11.88671875" style="4" bestFit="1" customWidth="1"/>
    <col min="17" max="17" width="11.44140625" style="4" bestFit="1" customWidth="1"/>
    <col min="18" max="18" width="12.44140625" style="4" customWidth="1"/>
    <col min="19" max="19" width="12.6640625" style="4" customWidth="1"/>
    <col min="20" max="16384" width="9.109375" style="4"/>
  </cols>
  <sheetData>
    <row r="2" spans="2:17" x14ac:dyDescent="0.25">
      <c r="J2" s="25" t="s">
        <v>240</v>
      </c>
    </row>
    <row r="3" spans="2:17" x14ac:dyDescent="0.25">
      <c r="J3" s="27" t="s">
        <v>420</v>
      </c>
    </row>
    <row r="4" spans="2:17" x14ac:dyDescent="0.25">
      <c r="C4" s="24" t="s">
        <v>386</v>
      </c>
      <c r="J4" s="27"/>
    </row>
    <row r="5" spans="2:17" x14ac:dyDescent="0.25">
      <c r="C5" s="15"/>
      <c r="Q5" s="27" t="s">
        <v>4</v>
      </c>
    </row>
    <row r="6" spans="2:17" ht="15" customHeight="1" x14ac:dyDescent="0.25">
      <c r="C6" s="431" t="s">
        <v>343</v>
      </c>
      <c r="D6" s="431" t="s">
        <v>344</v>
      </c>
      <c r="E6" s="421" t="s">
        <v>326</v>
      </c>
      <c r="F6" s="421"/>
      <c r="G6" s="421"/>
      <c r="H6" s="421"/>
      <c r="I6" s="421"/>
      <c r="J6" s="421"/>
      <c r="K6" s="421"/>
      <c r="L6" s="421"/>
      <c r="M6" s="421"/>
      <c r="N6" s="421"/>
      <c r="O6" s="421"/>
      <c r="P6" s="421"/>
      <c r="Q6" s="421"/>
    </row>
    <row r="7" spans="2:17" x14ac:dyDescent="0.25">
      <c r="C7" s="433"/>
      <c r="D7" s="433"/>
      <c r="E7" s="14" t="s">
        <v>110</v>
      </c>
      <c r="F7" s="14" t="s">
        <v>111</v>
      </c>
      <c r="G7" s="14" t="s">
        <v>112</v>
      </c>
      <c r="H7" s="14" t="s">
        <v>113</v>
      </c>
      <c r="I7" s="14" t="s">
        <v>114</v>
      </c>
      <c r="J7" s="14" t="s">
        <v>115</v>
      </c>
      <c r="K7" s="14" t="s">
        <v>116</v>
      </c>
      <c r="L7" s="14" t="s">
        <v>117</v>
      </c>
      <c r="M7" s="14" t="s">
        <v>118</v>
      </c>
      <c r="N7" s="14" t="s">
        <v>119</v>
      </c>
      <c r="O7" s="14" t="s">
        <v>120</v>
      </c>
      <c r="P7" s="14" t="s">
        <v>121</v>
      </c>
      <c r="Q7" s="14" t="s">
        <v>108</v>
      </c>
    </row>
    <row r="8" spans="2:17" ht="14.25" customHeight="1" x14ac:dyDescent="0.25">
      <c r="C8" s="435"/>
      <c r="D8" s="435"/>
      <c r="E8" s="82"/>
      <c r="F8" s="82"/>
      <c r="G8" s="82"/>
      <c r="H8" s="82"/>
      <c r="I8" s="82"/>
      <c r="J8" s="82"/>
      <c r="K8" s="82"/>
      <c r="L8" s="82"/>
      <c r="M8" s="82"/>
      <c r="N8" s="82"/>
      <c r="O8" s="82"/>
      <c r="P8" s="82"/>
      <c r="Q8" s="82"/>
    </row>
    <row r="9" spans="2:17" x14ac:dyDescent="0.25">
      <c r="B9" s="74"/>
      <c r="C9" s="446" t="s">
        <v>348</v>
      </c>
      <c r="D9" s="447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2:17" x14ac:dyDescent="0.25">
      <c r="C10" s="428" t="s">
        <v>350</v>
      </c>
      <c r="D10" s="429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2:17" x14ac:dyDescent="0.25">
      <c r="C11" s="158" t="s">
        <v>703</v>
      </c>
      <c r="D11" s="100" t="s">
        <v>648</v>
      </c>
      <c r="E11" s="82">
        <f>E99+E187</f>
        <v>0</v>
      </c>
      <c r="F11" s="82">
        <f t="shared" ref="F11:Q11" si="0">F99+F187</f>
        <v>0</v>
      </c>
      <c r="G11" s="82">
        <f t="shared" si="0"/>
        <v>0</v>
      </c>
      <c r="H11" s="82">
        <f t="shared" si="0"/>
        <v>0</v>
      </c>
      <c r="I11" s="82">
        <f t="shared" si="0"/>
        <v>0</v>
      </c>
      <c r="J11" s="82">
        <f t="shared" si="0"/>
        <v>0</v>
      </c>
      <c r="K11" s="82">
        <f t="shared" si="0"/>
        <v>0</v>
      </c>
      <c r="L11" s="82">
        <f t="shared" si="0"/>
        <v>0</v>
      </c>
      <c r="M11" s="82">
        <f t="shared" si="0"/>
        <v>0</v>
      </c>
      <c r="N11" s="82">
        <f t="shared" si="0"/>
        <v>0</v>
      </c>
      <c r="O11" s="82">
        <f t="shared" si="0"/>
        <v>0</v>
      </c>
      <c r="P11" s="82">
        <f t="shared" si="0"/>
        <v>0</v>
      </c>
      <c r="Q11" s="82">
        <f t="shared" si="0"/>
        <v>0</v>
      </c>
    </row>
    <row r="12" spans="2:17" x14ac:dyDescent="0.25">
      <c r="C12" s="158" t="s">
        <v>703</v>
      </c>
      <c r="D12" s="100" t="s">
        <v>649</v>
      </c>
      <c r="E12" s="82">
        <f t="shared" ref="E12:Q19" si="1">E100+E188</f>
        <v>0</v>
      </c>
      <c r="F12" s="82">
        <f t="shared" si="1"/>
        <v>0</v>
      </c>
      <c r="G12" s="82">
        <f t="shared" si="1"/>
        <v>0</v>
      </c>
      <c r="H12" s="82">
        <f t="shared" si="1"/>
        <v>0</v>
      </c>
      <c r="I12" s="82">
        <f t="shared" si="1"/>
        <v>0</v>
      </c>
      <c r="J12" s="82">
        <f t="shared" si="1"/>
        <v>0</v>
      </c>
      <c r="K12" s="82">
        <f t="shared" si="1"/>
        <v>0</v>
      </c>
      <c r="L12" s="82">
        <f t="shared" si="1"/>
        <v>0</v>
      </c>
      <c r="M12" s="82">
        <f t="shared" si="1"/>
        <v>0</v>
      </c>
      <c r="N12" s="82">
        <f t="shared" si="1"/>
        <v>0</v>
      </c>
      <c r="O12" s="82">
        <f t="shared" si="1"/>
        <v>0</v>
      </c>
      <c r="P12" s="82">
        <f t="shared" si="1"/>
        <v>0</v>
      </c>
      <c r="Q12" s="82">
        <f t="shared" si="1"/>
        <v>0</v>
      </c>
    </row>
    <row r="13" spans="2:17" x14ac:dyDescent="0.25">
      <c r="C13" s="158" t="s">
        <v>703</v>
      </c>
      <c r="D13" s="100" t="s">
        <v>650</v>
      </c>
      <c r="E13" s="82">
        <f t="shared" si="1"/>
        <v>0</v>
      </c>
      <c r="F13" s="82">
        <f t="shared" si="1"/>
        <v>0</v>
      </c>
      <c r="G13" s="82">
        <f t="shared" si="1"/>
        <v>0</v>
      </c>
      <c r="H13" s="82">
        <f t="shared" si="1"/>
        <v>0</v>
      </c>
      <c r="I13" s="82">
        <f t="shared" si="1"/>
        <v>0</v>
      </c>
      <c r="J13" s="82">
        <f t="shared" si="1"/>
        <v>0</v>
      </c>
      <c r="K13" s="82">
        <f t="shared" si="1"/>
        <v>0</v>
      </c>
      <c r="L13" s="82">
        <f t="shared" si="1"/>
        <v>0</v>
      </c>
      <c r="M13" s="82">
        <f t="shared" si="1"/>
        <v>0</v>
      </c>
      <c r="N13" s="82">
        <f t="shared" si="1"/>
        <v>0</v>
      </c>
      <c r="O13" s="82">
        <f t="shared" si="1"/>
        <v>0</v>
      </c>
      <c r="P13" s="82">
        <f t="shared" si="1"/>
        <v>0</v>
      </c>
      <c r="Q13" s="82">
        <f t="shared" si="1"/>
        <v>0</v>
      </c>
    </row>
    <row r="14" spans="2:17" x14ac:dyDescent="0.25">
      <c r="C14" s="158" t="s">
        <v>703</v>
      </c>
      <c r="D14" s="100" t="s">
        <v>651</v>
      </c>
      <c r="E14" s="82">
        <f t="shared" si="1"/>
        <v>0</v>
      </c>
      <c r="F14" s="82">
        <f t="shared" si="1"/>
        <v>0</v>
      </c>
      <c r="G14" s="82">
        <f t="shared" si="1"/>
        <v>0</v>
      </c>
      <c r="H14" s="82">
        <f t="shared" si="1"/>
        <v>0</v>
      </c>
      <c r="I14" s="82">
        <f t="shared" si="1"/>
        <v>0</v>
      </c>
      <c r="J14" s="82">
        <f t="shared" si="1"/>
        <v>0</v>
      </c>
      <c r="K14" s="82">
        <f t="shared" si="1"/>
        <v>0</v>
      </c>
      <c r="L14" s="82">
        <f t="shared" si="1"/>
        <v>0</v>
      </c>
      <c r="M14" s="82">
        <f t="shared" si="1"/>
        <v>0</v>
      </c>
      <c r="N14" s="82">
        <f t="shared" si="1"/>
        <v>0</v>
      </c>
      <c r="O14" s="82">
        <f t="shared" si="1"/>
        <v>0</v>
      </c>
      <c r="P14" s="82">
        <f t="shared" si="1"/>
        <v>0</v>
      </c>
      <c r="Q14" s="82">
        <f t="shared" si="1"/>
        <v>0</v>
      </c>
    </row>
    <row r="15" spans="2:17" x14ac:dyDescent="0.25">
      <c r="C15" s="158" t="s">
        <v>703</v>
      </c>
      <c r="D15" s="100" t="s">
        <v>652</v>
      </c>
      <c r="E15" s="82">
        <f t="shared" si="1"/>
        <v>0</v>
      </c>
      <c r="F15" s="82">
        <f t="shared" si="1"/>
        <v>0</v>
      </c>
      <c r="G15" s="82">
        <f t="shared" si="1"/>
        <v>0</v>
      </c>
      <c r="H15" s="82">
        <f t="shared" si="1"/>
        <v>0</v>
      </c>
      <c r="I15" s="82">
        <f t="shared" si="1"/>
        <v>0</v>
      </c>
      <c r="J15" s="82">
        <f t="shared" si="1"/>
        <v>0</v>
      </c>
      <c r="K15" s="82">
        <f t="shared" si="1"/>
        <v>0</v>
      </c>
      <c r="L15" s="82">
        <f t="shared" si="1"/>
        <v>0</v>
      </c>
      <c r="M15" s="82">
        <f t="shared" si="1"/>
        <v>0</v>
      </c>
      <c r="N15" s="82">
        <f t="shared" si="1"/>
        <v>0</v>
      </c>
      <c r="O15" s="82">
        <f t="shared" si="1"/>
        <v>0</v>
      </c>
      <c r="P15" s="82">
        <f t="shared" si="1"/>
        <v>0</v>
      </c>
      <c r="Q15" s="82">
        <f t="shared" si="1"/>
        <v>0</v>
      </c>
    </row>
    <row r="16" spans="2:17" x14ac:dyDescent="0.25">
      <c r="C16" s="158" t="s">
        <v>703</v>
      </c>
      <c r="D16" s="100" t="s">
        <v>653</v>
      </c>
      <c r="E16" s="82">
        <f t="shared" si="1"/>
        <v>0</v>
      </c>
      <c r="F16" s="82">
        <f t="shared" si="1"/>
        <v>0</v>
      </c>
      <c r="G16" s="82">
        <f t="shared" si="1"/>
        <v>0</v>
      </c>
      <c r="H16" s="82">
        <f t="shared" si="1"/>
        <v>0</v>
      </c>
      <c r="I16" s="82">
        <f t="shared" si="1"/>
        <v>0</v>
      </c>
      <c r="J16" s="82">
        <f t="shared" si="1"/>
        <v>0</v>
      </c>
      <c r="K16" s="82">
        <f t="shared" si="1"/>
        <v>0</v>
      </c>
      <c r="L16" s="82">
        <f t="shared" si="1"/>
        <v>0</v>
      </c>
      <c r="M16" s="82">
        <f t="shared" si="1"/>
        <v>0</v>
      </c>
      <c r="N16" s="82">
        <f t="shared" si="1"/>
        <v>0</v>
      </c>
      <c r="O16" s="82">
        <f t="shared" si="1"/>
        <v>0</v>
      </c>
      <c r="P16" s="82">
        <f t="shared" si="1"/>
        <v>0</v>
      </c>
      <c r="Q16" s="82">
        <f t="shared" si="1"/>
        <v>0</v>
      </c>
    </row>
    <row r="17" spans="2:17" x14ac:dyDescent="0.25">
      <c r="C17" s="158" t="s">
        <v>703</v>
      </c>
      <c r="D17" s="100" t="s">
        <v>654</v>
      </c>
      <c r="E17" s="82">
        <f t="shared" si="1"/>
        <v>0</v>
      </c>
      <c r="F17" s="82">
        <f t="shared" si="1"/>
        <v>0</v>
      </c>
      <c r="G17" s="82">
        <f t="shared" si="1"/>
        <v>0</v>
      </c>
      <c r="H17" s="82">
        <f t="shared" si="1"/>
        <v>0</v>
      </c>
      <c r="I17" s="82">
        <f t="shared" si="1"/>
        <v>0</v>
      </c>
      <c r="J17" s="82">
        <f t="shared" si="1"/>
        <v>0</v>
      </c>
      <c r="K17" s="82">
        <f t="shared" si="1"/>
        <v>0</v>
      </c>
      <c r="L17" s="82">
        <f t="shared" si="1"/>
        <v>0</v>
      </c>
      <c r="M17" s="82">
        <f t="shared" si="1"/>
        <v>0</v>
      </c>
      <c r="N17" s="82">
        <f t="shared" si="1"/>
        <v>0</v>
      </c>
      <c r="O17" s="82">
        <f t="shared" si="1"/>
        <v>0</v>
      </c>
      <c r="P17" s="82">
        <f t="shared" si="1"/>
        <v>0</v>
      </c>
      <c r="Q17" s="82">
        <f t="shared" si="1"/>
        <v>0</v>
      </c>
    </row>
    <row r="18" spans="2:17" ht="14.25" customHeight="1" x14ac:dyDescent="0.25">
      <c r="B18" s="74"/>
      <c r="C18" s="158" t="s">
        <v>703</v>
      </c>
      <c r="D18" s="100" t="s">
        <v>655</v>
      </c>
      <c r="E18" s="82">
        <f t="shared" si="1"/>
        <v>0</v>
      </c>
      <c r="F18" s="82">
        <f t="shared" si="1"/>
        <v>0</v>
      </c>
      <c r="G18" s="82">
        <f t="shared" si="1"/>
        <v>0</v>
      </c>
      <c r="H18" s="82">
        <f t="shared" si="1"/>
        <v>0</v>
      </c>
      <c r="I18" s="82">
        <f t="shared" si="1"/>
        <v>0</v>
      </c>
      <c r="J18" s="82">
        <f t="shared" si="1"/>
        <v>0</v>
      </c>
      <c r="K18" s="82">
        <f t="shared" si="1"/>
        <v>0</v>
      </c>
      <c r="L18" s="82">
        <f t="shared" si="1"/>
        <v>0</v>
      </c>
      <c r="M18" s="82">
        <f t="shared" si="1"/>
        <v>0</v>
      </c>
      <c r="N18" s="82">
        <f t="shared" si="1"/>
        <v>0</v>
      </c>
      <c r="O18" s="82">
        <f t="shared" si="1"/>
        <v>0</v>
      </c>
      <c r="P18" s="82">
        <f t="shared" si="1"/>
        <v>0</v>
      </c>
      <c r="Q18" s="82">
        <f t="shared" si="1"/>
        <v>0</v>
      </c>
    </row>
    <row r="19" spans="2:17" x14ac:dyDescent="0.25">
      <c r="C19" s="158" t="s">
        <v>703</v>
      </c>
      <c r="D19" s="20" t="s">
        <v>656</v>
      </c>
      <c r="E19" s="82">
        <f t="shared" si="1"/>
        <v>0</v>
      </c>
      <c r="F19" s="82">
        <f t="shared" si="1"/>
        <v>0</v>
      </c>
      <c r="G19" s="82">
        <f t="shared" si="1"/>
        <v>0</v>
      </c>
      <c r="H19" s="82">
        <f t="shared" si="1"/>
        <v>0</v>
      </c>
      <c r="I19" s="82">
        <f t="shared" si="1"/>
        <v>0</v>
      </c>
      <c r="J19" s="82">
        <f t="shared" si="1"/>
        <v>0</v>
      </c>
      <c r="K19" s="82">
        <f t="shared" si="1"/>
        <v>0</v>
      </c>
      <c r="L19" s="82">
        <f t="shared" si="1"/>
        <v>0</v>
      </c>
      <c r="M19" s="82">
        <f t="shared" si="1"/>
        <v>0</v>
      </c>
      <c r="N19" s="82">
        <f t="shared" si="1"/>
        <v>0</v>
      </c>
      <c r="O19" s="82">
        <f t="shared" si="1"/>
        <v>0</v>
      </c>
      <c r="P19" s="82">
        <f t="shared" si="1"/>
        <v>0</v>
      </c>
      <c r="Q19" s="82">
        <f>Q107+Q195</f>
        <v>0</v>
      </c>
    </row>
    <row r="20" spans="2:17" x14ac:dyDescent="0.25">
      <c r="C20" s="449" t="s">
        <v>225</v>
      </c>
      <c r="D20" s="450"/>
      <c r="E20" s="140">
        <f>SUM(E11:E19)</f>
        <v>0</v>
      </c>
      <c r="F20" s="140">
        <f t="shared" ref="F20:P20" si="2">SUM(F11:F19)</f>
        <v>0</v>
      </c>
      <c r="G20" s="140">
        <f t="shared" si="2"/>
        <v>0</v>
      </c>
      <c r="H20" s="140">
        <f t="shared" si="2"/>
        <v>0</v>
      </c>
      <c r="I20" s="140">
        <f t="shared" si="2"/>
        <v>0</v>
      </c>
      <c r="J20" s="140">
        <f t="shared" si="2"/>
        <v>0</v>
      </c>
      <c r="K20" s="140">
        <f t="shared" si="2"/>
        <v>0</v>
      </c>
      <c r="L20" s="140">
        <f t="shared" si="2"/>
        <v>0</v>
      </c>
      <c r="M20" s="140">
        <f t="shared" si="2"/>
        <v>0</v>
      </c>
      <c r="N20" s="140">
        <f t="shared" si="2"/>
        <v>0</v>
      </c>
      <c r="O20" s="140">
        <f t="shared" si="2"/>
        <v>0</v>
      </c>
      <c r="P20" s="140">
        <f t="shared" si="2"/>
        <v>0</v>
      </c>
      <c r="Q20" s="123">
        <f>Q107+Q208</f>
        <v>0</v>
      </c>
    </row>
    <row r="21" spans="2:17" x14ac:dyDescent="0.25">
      <c r="C21" s="428" t="s">
        <v>351</v>
      </c>
      <c r="D21" s="429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</row>
    <row r="22" spans="2:17" x14ac:dyDescent="0.25">
      <c r="C22" s="158" t="s">
        <v>703</v>
      </c>
      <c r="D22" s="100" t="s">
        <v>657</v>
      </c>
      <c r="E22" s="82">
        <f t="shared" ref="E22:Q28" si="3">E110+E198</f>
        <v>0</v>
      </c>
      <c r="F22" s="82">
        <f t="shared" si="3"/>
        <v>0</v>
      </c>
      <c r="G22" s="82">
        <f t="shared" si="3"/>
        <v>0</v>
      </c>
      <c r="H22" s="82">
        <f t="shared" si="3"/>
        <v>0</v>
      </c>
      <c r="I22" s="82">
        <f t="shared" si="3"/>
        <v>0</v>
      </c>
      <c r="J22" s="82">
        <f t="shared" si="3"/>
        <v>0</v>
      </c>
      <c r="K22" s="82">
        <f t="shared" si="3"/>
        <v>0</v>
      </c>
      <c r="L22" s="82">
        <f t="shared" si="3"/>
        <v>0</v>
      </c>
      <c r="M22" s="82">
        <f t="shared" si="3"/>
        <v>0</v>
      </c>
      <c r="N22" s="82">
        <f t="shared" si="3"/>
        <v>0</v>
      </c>
      <c r="O22" s="82">
        <f t="shared" si="3"/>
        <v>0</v>
      </c>
      <c r="P22" s="82">
        <f t="shared" si="3"/>
        <v>0</v>
      </c>
      <c r="Q22" s="82">
        <f t="shared" si="3"/>
        <v>0</v>
      </c>
    </row>
    <row r="23" spans="2:17" x14ac:dyDescent="0.25">
      <c r="C23" s="158" t="s">
        <v>703</v>
      </c>
      <c r="D23" s="100" t="s">
        <v>658</v>
      </c>
      <c r="E23" s="82">
        <f t="shared" si="3"/>
        <v>0</v>
      </c>
      <c r="F23" s="82">
        <f t="shared" si="3"/>
        <v>0</v>
      </c>
      <c r="G23" s="82">
        <f t="shared" si="3"/>
        <v>0</v>
      </c>
      <c r="H23" s="82">
        <f t="shared" si="3"/>
        <v>0</v>
      </c>
      <c r="I23" s="82">
        <f t="shared" si="3"/>
        <v>0</v>
      </c>
      <c r="J23" s="82">
        <f t="shared" si="3"/>
        <v>0</v>
      </c>
      <c r="K23" s="82">
        <f t="shared" si="3"/>
        <v>0</v>
      </c>
      <c r="L23" s="82">
        <f t="shared" si="3"/>
        <v>0</v>
      </c>
      <c r="M23" s="82">
        <f t="shared" si="3"/>
        <v>0</v>
      </c>
      <c r="N23" s="82">
        <f t="shared" si="3"/>
        <v>0</v>
      </c>
      <c r="O23" s="82">
        <f t="shared" si="3"/>
        <v>0</v>
      </c>
      <c r="P23" s="82">
        <f t="shared" si="3"/>
        <v>0</v>
      </c>
      <c r="Q23" s="82">
        <f t="shared" si="3"/>
        <v>0</v>
      </c>
    </row>
    <row r="24" spans="2:17" x14ac:dyDescent="0.25">
      <c r="C24" s="158" t="s">
        <v>703</v>
      </c>
      <c r="D24" s="100" t="s">
        <v>659</v>
      </c>
      <c r="E24" s="82">
        <f t="shared" si="3"/>
        <v>0</v>
      </c>
      <c r="F24" s="82">
        <f t="shared" si="3"/>
        <v>0</v>
      </c>
      <c r="G24" s="82">
        <f t="shared" si="3"/>
        <v>0</v>
      </c>
      <c r="H24" s="82">
        <f t="shared" si="3"/>
        <v>0</v>
      </c>
      <c r="I24" s="82">
        <f t="shared" si="3"/>
        <v>0</v>
      </c>
      <c r="J24" s="82">
        <f t="shared" si="3"/>
        <v>0</v>
      </c>
      <c r="K24" s="82">
        <f t="shared" si="3"/>
        <v>0</v>
      </c>
      <c r="L24" s="82">
        <f t="shared" si="3"/>
        <v>0</v>
      </c>
      <c r="M24" s="82">
        <f t="shared" si="3"/>
        <v>0</v>
      </c>
      <c r="N24" s="82">
        <f t="shared" si="3"/>
        <v>0</v>
      </c>
      <c r="O24" s="82">
        <f t="shared" si="3"/>
        <v>0</v>
      </c>
      <c r="P24" s="82">
        <f t="shared" si="3"/>
        <v>0</v>
      </c>
      <c r="Q24" s="82">
        <f t="shared" si="3"/>
        <v>0</v>
      </c>
    </row>
    <row r="25" spans="2:17" x14ac:dyDescent="0.25">
      <c r="C25" s="158" t="s">
        <v>703</v>
      </c>
      <c r="D25" s="100" t="s">
        <v>660</v>
      </c>
      <c r="E25" s="82">
        <f t="shared" si="3"/>
        <v>0</v>
      </c>
      <c r="F25" s="82">
        <f t="shared" si="3"/>
        <v>0</v>
      </c>
      <c r="G25" s="82">
        <f t="shared" si="3"/>
        <v>0</v>
      </c>
      <c r="H25" s="82">
        <f t="shared" si="3"/>
        <v>0</v>
      </c>
      <c r="I25" s="82">
        <f t="shared" si="3"/>
        <v>0</v>
      </c>
      <c r="J25" s="82">
        <f t="shared" si="3"/>
        <v>0</v>
      </c>
      <c r="K25" s="82">
        <f t="shared" si="3"/>
        <v>0</v>
      </c>
      <c r="L25" s="82">
        <f t="shared" si="3"/>
        <v>0</v>
      </c>
      <c r="M25" s="82">
        <f t="shared" si="3"/>
        <v>0</v>
      </c>
      <c r="N25" s="82">
        <f t="shared" si="3"/>
        <v>0</v>
      </c>
      <c r="O25" s="82">
        <f t="shared" si="3"/>
        <v>0</v>
      </c>
      <c r="P25" s="82">
        <f t="shared" si="3"/>
        <v>0</v>
      </c>
      <c r="Q25" s="82">
        <f t="shared" si="3"/>
        <v>0</v>
      </c>
    </row>
    <row r="26" spans="2:17" x14ac:dyDescent="0.25">
      <c r="C26" s="158" t="s">
        <v>703</v>
      </c>
      <c r="D26" s="100" t="s">
        <v>661</v>
      </c>
      <c r="E26" s="82">
        <f t="shared" si="3"/>
        <v>0</v>
      </c>
      <c r="F26" s="82">
        <f t="shared" si="3"/>
        <v>0</v>
      </c>
      <c r="G26" s="82">
        <f t="shared" si="3"/>
        <v>0</v>
      </c>
      <c r="H26" s="82">
        <f t="shared" si="3"/>
        <v>0</v>
      </c>
      <c r="I26" s="82">
        <f t="shared" si="3"/>
        <v>0</v>
      </c>
      <c r="J26" s="82">
        <f t="shared" si="3"/>
        <v>0</v>
      </c>
      <c r="K26" s="82">
        <f t="shared" si="3"/>
        <v>0</v>
      </c>
      <c r="L26" s="82">
        <f t="shared" si="3"/>
        <v>0</v>
      </c>
      <c r="M26" s="82">
        <f t="shared" si="3"/>
        <v>0</v>
      </c>
      <c r="N26" s="82">
        <f t="shared" si="3"/>
        <v>0</v>
      </c>
      <c r="O26" s="82">
        <f t="shared" si="3"/>
        <v>0</v>
      </c>
      <c r="P26" s="82">
        <f t="shared" si="3"/>
        <v>0</v>
      </c>
      <c r="Q26" s="82">
        <f t="shared" si="3"/>
        <v>0</v>
      </c>
    </row>
    <row r="27" spans="2:17" x14ac:dyDescent="0.25">
      <c r="C27" s="158" t="s">
        <v>703</v>
      </c>
      <c r="D27" s="20" t="s">
        <v>662</v>
      </c>
      <c r="E27" s="82">
        <f t="shared" si="3"/>
        <v>0</v>
      </c>
      <c r="F27" s="82">
        <f t="shared" si="3"/>
        <v>0</v>
      </c>
      <c r="G27" s="82">
        <f t="shared" si="3"/>
        <v>0</v>
      </c>
      <c r="H27" s="82">
        <f t="shared" si="3"/>
        <v>0</v>
      </c>
      <c r="I27" s="82">
        <f t="shared" si="3"/>
        <v>0</v>
      </c>
      <c r="J27" s="82">
        <f t="shared" si="3"/>
        <v>0</v>
      </c>
      <c r="K27" s="82">
        <f t="shared" si="3"/>
        <v>0</v>
      </c>
      <c r="L27" s="82">
        <f t="shared" si="3"/>
        <v>0</v>
      </c>
      <c r="M27" s="82">
        <f t="shared" si="3"/>
        <v>0</v>
      </c>
      <c r="N27" s="82">
        <f t="shared" si="3"/>
        <v>0</v>
      </c>
      <c r="O27" s="82">
        <f t="shared" si="3"/>
        <v>0</v>
      </c>
      <c r="P27" s="82">
        <f t="shared" si="3"/>
        <v>0</v>
      </c>
      <c r="Q27" s="82">
        <f t="shared" si="3"/>
        <v>0</v>
      </c>
    </row>
    <row r="28" spans="2:17" x14ac:dyDescent="0.25">
      <c r="C28" s="158" t="s">
        <v>703</v>
      </c>
      <c r="D28" s="20" t="s">
        <v>663</v>
      </c>
      <c r="E28" s="82">
        <f t="shared" si="3"/>
        <v>0</v>
      </c>
      <c r="F28" s="82">
        <f t="shared" si="3"/>
        <v>0</v>
      </c>
      <c r="G28" s="82">
        <f t="shared" si="3"/>
        <v>0</v>
      </c>
      <c r="H28" s="82">
        <f t="shared" si="3"/>
        <v>0</v>
      </c>
      <c r="I28" s="82">
        <f t="shared" si="3"/>
        <v>0</v>
      </c>
      <c r="J28" s="82">
        <f t="shared" si="3"/>
        <v>0</v>
      </c>
      <c r="K28" s="82">
        <f t="shared" si="3"/>
        <v>0</v>
      </c>
      <c r="L28" s="82">
        <f t="shared" si="3"/>
        <v>0</v>
      </c>
      <c r="M28" s="82">
        <f t="shared" si="3"/>
        <v>0</v>
      </c>
      <c r="N28" s="82">
        <f t="shared" si="3"/>
        <v>0</v>
      </c>
      <c r="O28" s="82">
        <f t="shared" si="3"/>
        <v>0</v>
      </c>
      <c r="P28" s="82">
        <f t="shared" si="3"/>
        <v>0</v>
      </c>
      <c r="Q28" s="82">
        <f t="shared" si="3"/>
        <v>0</v>
      </c>
    </row>
    <row r="29" spans="2:17" x14ac:dyDescent="0.25">
      <c r="C29" s="449" t="s">
        <v>225</v>
      </c>
      <c r="D29" s="450"/>
      <c r="E29" s="140">
        <f>SUM(E22:E28)</f>
        <v>0</v>
      </c>
      <c r="F29" s="140">
        <f t="shared" ref="F29:P29" si="4">SUM(F22:F28)</f>
        <v>0</v>
      </c>
      <c r="G29" s="140">
        <f t="shared" si="4"/>
        <v>0</v>
      </c>
      <c r="H29" s="140">
        <f t="shared" si="4"/>
        <v>0</v>
      </c>
      <c r="I29" s="140">
        <f t="shared" si="4"/>
        <v>0</v>
      </c>
      <c r="J29" s="140">
        <f t="shared" si="4"/>
        <v>0</v>
      </c>
      <c r="K29" s="140">
        <f t="shared" si="4"/>
        <v>0</v>
      </c>
      <c r="L29" s="140">
        <f t="shared" si="4"/>
        <v>0</v>
      </c>
      <c r="M29" s="140">
        <f t="shared" si="4"/>
        <v>0</v>
      </c>
      <c r="N29" s="140">
        <f t="shared" si="4"/>
        <v>0</v>
      </c>
      <c r="O29" s="140">
        <f t="shared" si="4"/>
        <v>0</v>
      </c>
      <c r="P29" s="140">
        <f t="shared" si="4"/>
        <v>0</v>
      </c>
      <c r="Q29" s="123">
        <f>Q116+Q217</f>
        <v>0</v>
      </c>
    </row>
    <row r="30" spans="2:17" x14ac:dyDescent="0.25">
      <c r="C30" s="449" t="s">
        <v>349</v>
      </c>
      <c r="D30" s="450"/>
      <c r="E30" s="140">
        <f>E29+E20</f>
        <v>0</v>
      </c>
      <c r="F30" s="140">
        <f t="shared" ref="F30:P30" si="5">F29+F20</f>
        <v>0</v>
      </c>
      <c r="G30" s="140">
        <f t="shared" si="5"/>
        <v>0</v>
      </c>
      <c r="H30" s="140">
        <f t="shared" si="5"/>
        <v>0</v>
      </c>
      <c r="I30" s="140">
        <f t="shared" si="5"/>
        <v>0</v>
      </c>
      <c r="J30" s="140">
        <f t="shared" si="5"/>
        <v>0</v>
      </c>
      <c r="K30" s="140">
        <f t="shared" si="5"/>
        <v>0</v>
      </c>
      <c r="L30" s="140">
        <f t="shared" si="5"/>
        <v>0</v>
      </c>
      <c r="M30" s="140">
        <f t="shared" si="5"/>
        <v>0</v>
      </c>
      <c r="N30" s="140">
        <f t="shared" si="5"/>
        <v>0</v>
      </c>
      <c r="O30" s="140">
        <f t="shared" si="5"/>
        <v>0</v>
      </c>
      <c r="P30" s="140">
        <f t="shared" si="5"/>
        <v>0</v>
      </c>
      <c r="Q30" s="123">
        <f>Q117+Q218</f>
        <v>0</v>
      </c>
    </row>
    <row r="31" spans="2:17" x14ac:dyDescent="0.25">
      <c r="C31" s="446" t="s">
        <v>352</v>
      </c>
      <c r="D31" s="447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</row>
    <row r="32" spans="2:17" x14ac:dyDescent="0.25">
      <c r="C32" s="428" t="s">
        <v>350</v>
      </c>
      <c r="D32" s="429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3:17" x14ac:dyDescent="0.25">
      <c r="C33" s="158" t="s">
        <v>704</v>
      </c>
      <c r="D33" s="100" t="s">
        <v>664</v>
      </c>
      <c r="E33" s="82">
        <f t="shared" ref="E33:Q46" si="6">E121+E209</f>
        <v>0</v>
      </c>
      <c r="F33" s="82">
        <f t="shared" si="6"/>
        <v>0</v>
      </c>
      <c r="G33" s="82">
        <f t="shared" si="6"/>
        <v>0</v>
      </c>
      <c r="H33" s="82">
        <f t="shared" si="6"/>
        <v>0</v>
      </c>
      <c r="I33" s="82">
        <f t="shared" si="6"/>
        <v>0</v>
      </c>
      <c r="J33" s="82">
        <f t="shared" si="6"/>
        <v>0</v>
      </c>
      <c r="K33" s="82">
        <f t="shared" si="6"/>
        <v>0</v>
      </c>
      <c r="L33" s="82">
        <f t="shared" si="6"/>
        <v>0</v>
      </c>
      <c r="M33" s="82">
        <f t="shared" si="6"/>
        <v>0</v>
      </c>
      <c r="N33" s="82">
        <f t="shared" si="6"/>
        <v>0</v>
      </c>
      <c r="O33" s="82">
        <f t="shared" si="6"/>
        <v>0</v>
      </c>
      <c r="P33" s="82">
        <f t="shared" si="6"/>
        <v>0</v>
      </c>
      <c r="Q33" s="82">
        <f t="shared" si="6"/>
        <v>0</v>
      </c>
    </row>
    <row r="34" spans="3:17" x14ac:dyDescent="0.25">
      <c r="C34" s="158" t="s">
        <v>704</v>
      </c>
      <c r="D34" s="100" t="s">
        <v>665</v>
      </c>
      <c r="E34" s="82">
        <f t="shared" si="6"/>
        <v>0</v>
      </c>
      <c r="F34" s="82">
        <f t="shared" si="6"/>
        <v>0</v>
      </c>
      <c r="G34" s="82">
        <f t="shared" si="6"/>
        <v>0</v>
      </c>
      <c r="H34" s="82">
        <f t="shared" si="6"/>
        <v>0</v>
      </c>
      <c r="I34" s="82">
        <f t="shared" si="6"/>
        <v>0</v>
      </c>
      <c r="J34" s="82">
        <f t="shared" si="6"/>
        <v>0</v>
      </c>
      <c r="K34" s="82">
        <f t="shared" si="6"/>
        <v>0</v>
      </c>
      <c r="L34" s="82">
        <f t="shared" si="6"/>
        <v>0</v>
      </c>
      <c r="M34" s="82">
        <f t="shared" si="6"/>
        <v>0</v>
      </c>
      <c r="N34" s="82">
        <f t="shared" si="6"/>
        <v>0</v>
      </c>
      <c r="O34" s="82">
        <f t="shared" si="6"/>
        <v>0</v>
      </c>
      <c r="P34" s="82">
        <f t="shared" si="6"/>
        <v>0</v>
      </c>
      <c r="Q34" s="82">
        <f t="shared" si="6"/>
        <v>0</v>
      </c>
    </row>
    <row r="35" spans="3:17" x14ac:dyDescent="0.25">
      <c r="C35" s="158" t="s">
        <v>704</v>
      </c>
      <c r="D35" s="100" t="s">
        <v>666</v>
      </c>
      <c r="E35" s="82">
        <f t="shared" si="6"/>
        <v>0</v>
      </c>
      <c r="F35" s="82">
        <f t="shared" si="6"/>
        <v>0</v>
      </c>
      <c r="G35" s="82">
        <f t="shared" si="6"/>
        <v>0</v>
      </c>
      <c r="H35" s="82">
        <f t="shared" si="6"/>
        <v>0</v>
      </c>
      <c r="I35" s="82">
        <f t="shared" si="6"/>
        <v>0</v>
      </c>
      <c r="J35" s="82">
        <f t="shared" si="6"/>
        <v>0</v>
      </c>
      <c r="K35" s="82">
        <f t="shared" si="6"/>
        <v>0</v>
      </c>
      <c r="L35" s="82">
        <f t="shared" si="6"/>
        <v>0</v>
      </c>
      <c r="M35" s="82">
        <f t="shared" si="6"/>
        <v>0</v>
      </c>
      <c r="N35" s="82">
        <f t="shared" si="6"/>
        <v>0</v>
      </c>
      <c r="O35" s="82">
        <f t="shared" si="6"/>
        <v>0</v>
      </c>
      <c r="P35" s="82">
        <f t="shared" si="6"/>
        <v>0</v>
      </c>
      <c r="Q35" s="82">
        <f t="shared" si="6"/>
        <v>0</v>
      </c>
    </row>
    <row r="36" spans="3:17" x14ac:dyDescent="0.25">
      <c r="C36" s="158" t="s">
        <v>704</v>
      </c>
      <c r="D36" s="100" t="s">
        <v>667</v>
      </c>
      <c r="E36" s="82">
        <f t="shared" si="6"/>
        <v>0</v>
      </c>
      <c r="F36" s="82">
        <f t="shared" si="6"/>
        <v>0</v>
      </c>
      <c r="G36" s="82">
        <f t="shared" si="6"/>
        <v>0</v>
      </c>
      <c r="H36" s="82">
        <f t="shared" si="6"/>
        <v>0</v>
      </c>
      <c r="I36" s="82">
        <f t="shared" si="6"/>
        <v>0</v>
      </c>
      <c r="J36" s="82">
        <f t="shared" si="6"/>
        <v>0</v>
      </c>
      <c r="K36" s="82">
        <f t="shared" si="6"/>
        <v>0</v>
      </c>
      <c r="L36" s="82">
        <f t="shared" si="6"/>
        <v>0</v>
      </c>
      <c r="M36" s="82">
        <f t="shared" si="6"/>
        <v>0</v>
      </c>
      <c r="N36" s="82">
        <f t="shared" si="6"/>
        <v>0</v>
      </c>
      <c r="O36" s="82">
        <f t="shared" si="6"/>
        <v>0</v>
      </c>
      <c r="P36" s="82">
        <f t="shared" si="6"/>
        <v>0</v>
      </c>
      <c r="Q36" s="82">
        <f t="shared" si="6"/>
        <v>0</v>
      </c>
    </row>
    <row r="37" spans="3:17" x14ac:dyDescent="0.25">
      <c r="C37" s="158" t="s">
        <v>704</v>
      </c>
      <c r="D37" s="100" t="s">
        <v>668</v>
      </c>
      <c r="E37" s="82">
        <f t="shared" si="6"/>
        <v>0</v>
      </c>
      <c r="F37" s="82">
        <f t="shared" si="6"/>
        <v>0</v>
      </c>
      <c r="G37" s="82">
        <f t="shared" si="6"/>
        <v>0</v>
      </c>
      <c r="H37" s="82">
        <f t="shared" si="6"/>
        <v>0</v>
      </c>
      <c r="I37" s="82">
        <f t="shared" si="6"/>
        <v>0</v>
      </c>
      <c r="J37" s="82">
        <f t="shared" si="6"/>
        <v>0</v>
      </c>
      <c r="K37" s="82">
        <f t="shared" si="6"/>
        <v>0</v>
      </c>
      <c r="L37" s="82">
        <f t="shared" si="6"/>
        <v>0</v>
      </c>
      <c r="M37" s="82">
        <f t="shared" si="6"/>
        <v>0</v>
      </c>
      <c r="N37" s="82">
        <f t="shared" si="6"/>
        <v>0</v>
      </c>
      <c r="O37" s="82">
        <f t="shared" si="6"/>
        <v>0</v>
      </c>
      <c r="P37" s="82">
        <f t="shared" si="6"/>
        <v>0</v>
      </c>
      <c r="Q37" s="82">
        <f t="shared" si="6"/>
        <v>0</v>
      </c>
    </row>
    <row r="38" spans="3:17" x14ac:dyDescent="0.25">
      <c r="C38" s="158" t="s">
        <v>704</v>
      </c>
      <c r="D38" s="100" t="s">
        <v>669</v>
      </c>
      <c r="E38" s="82">
        <f t="shared" si="6"/>
        <v>0</v>
      </c>
      <c r="F38" s="82">
        <f t="shared" si="6"/>
        <v>0</v>
      </c>
      <c r="G38" s="82">
        <f t="shared" si="6"/>
        <v>0</v>
      </c>
      <c r="H38" s="82">
        <f t="shared" si="6"/>
        <v>0</v>
      </c>
      <c r="I38" s="82">
        <f t="shared" si="6"/>
        <v>0</v>
      </c>
      <c r="J38" s="82">
        <f t="shared" si="6"/>
        <v>0</v>
      </c>
      <c r="K38" s="82">
        <f t="shared" si="6"/>
        <v>0</v>
      </c>
      <c r="L38" s="82">
        <f t="shared" si="6"/>
        <v>0</v>
      </c>
      <c r="M38" s="82">
        <f t="shared" si="6"/>
        <v>0</v>
      </c>
      <c r="N38" s="82">
        <f t="shared" si="6"/>
        <v>0</v>
      </c>
      <c r="O38" s="82">
        <f t="shared" si="6"/>
        <v>0</v>
      </c>
      <c r="P38" s="82">
        <f t="shared" si="6"/>
        <v>0</v>
      </c>
      <c r="Q38" s="82">
        <f t="shared" si="6"/>
        <v>0</v>
      </c>
    </row>
    <row r="39" spans="3:17" x14ac:dyDescent="0.25">
      <c r="C39" s="158" t="s">
        <v>705</v>
      </c>
      <c r="D39" s="100" t="s">
        <v>670</v>
      </c>
      <c r="E39" s="82">
        <f t="shared" si="6"/>
        <v>0</v>
      </c>
      <c r="F39" s="82">
        <f t="shared" si="6"/>
        <v>0</v>
      </c>
      <c r="G39" s="82">
        <f t="shared" si="6"/>
        <v>0</v>
      </c>
      <c r="H39" s="82">
        <f t="shared" si="6"/>
        <v>0</v>
      </c>
      <c r="I39" s="82">
        <f t="shared" si="6"/>
        <v>0</v>
      </c>
      <c r="J39" s="82">
        <f t="shared" si="6"/>
        <v>0</v>
      </c>
      <c r="K39" s="82">
        <f t="shared" si="6"/>
        <v>0</v>
      </c>
      <c r="L39" s="82">
        <f t="shared" si="6"/>
        <v>0</v>
      </c>
      <c r="M39" s="82">
        <f t="shared" si="6"/>
        <v>0</v>
      </c>
      <c r="N39" s="82">
        <f t="shared" si="6"/>
        <v>0</v>
      </c>
      <c r="O39" s="82">
        <f t="shared" si="6"/>
        <v>0</v>
      </c>
      <c r="P39" s="82">
        <f t="shared" si="6"/>
        <v>0</v>
      </c>
      <c r="Q39" s="82">
        <f t="shared" si="6"/>
        <v>0</v>
      </c>
    </row>
    <row r="40" spans="3:17" x14ac:dyDescent="0.25">
      <c r="C40" s="158" t="s">
        <v>705</v>
      </c>
      <c r="D40" s="100" t="s">
        <v>671</v>
      </c>
      <c r="E40" s="82">
        <f t="shared" si="6"/>
        <v>0</v>
      </c>
      <c r="F40" s="82">
        <f t="shared" si="6"/>
        <v>0</v>
      </c>
      <c r="G40" s="82">
        <f t="shared" si="6"/>
        <v>0</v>
      </c>
      <c r="H40" s="82">
        <f t="shared" si="6"/>
        <v>0</v>
      </c>
      <c r="I40" s="82">
        <f t="shared" si="6"/>
        <v>0</v>
      </c>
      <c r="J40" s="82">
        <f t="shared" si="6"/>
        <v>0</v>
      </c>
      <c r="K40" s="82">
        <f t="shared" si="6"/>
        <v>0</v>
      </c>
      <c r="L40" s="82">
        <f t="shared" si="6"/>
        <v>0</v>
      </c>
      <c r="M40" s="82">
        <f t="shared" si="6"/>
        <v>0</v>
      </c>
      <c r="N40" s="82">
        <f t="shared" si="6"/>
        <v>0</v>
      </c>
      <c r="O40" s="82">
        <f t="shared" si="6"/>
        <v>0</v>
      </c>
      <c r="P40" s="82">
        <f t="shared" si="6"/>
        <v>0</v>
      </c>
      <c r="Q40" s="82">
        <f t="shared" si="6"/>
        <v>0</v>
      </c>
    </row>
    <row r="41" spans="3:17" x14ac:dyDescent="0.25">
      <c r="C41" s="158"/>
      <c r="D41" s="100" t="s">
        <v>672</v>
      </c>
      <c r="E41" s="82">
        <f t="shared" si="6"/>
        <v>0</v>
      </c>
      <c r="F41" s="82">
        <f t="shared" si="6"/>
        <v>0</v>
      </c>
      <c r="G41" s="82">
        <f t="shared" si="6"/>
        <v>0</v>
      </c>
      <c r="H41" s="82">
        <f t="shared" si="6"/>
        <v>0</v>
      </c>
      <c r="I41" s="82">
        <f t="shared" si="6"/>
        <v>0</v>
      </c>
      <c r="J41" s="82">
        <f t="shared" si="6"/>
        <v>0</v>
      </c>
      <c r="K41" s="82">
        <f t="shared" si="6"/>
        <v>0</v>
      </c>
      <c r="L41" s="82">
        <f t="shared" si="6"/>
        <v>0</v>
      </c>
      <c r="M41" s="82">
        <f t="shared" si="6"/>
        <v>0</v>
      </c>
      <c r="N41" s="82">
        <f t="shared" si="6"/>
        <v>0</v>
      </c>
      <c r="O41" s="82">
        <f t="shared" si="6"/>
        <v>0</v>
      </c>
      <c r="P41" s="82">
        <f t="shared" si="6"/>
        <v>0</v>
      </c>
      <c r="Q41" s="82">
        <f t="shared" si="6"/>
        <v>0</v>
      </c>
    </row>
    <row r="42" spans="3:17" x14ac:dyDescent="0.25">
      <c r="C42" s="158"/>
      <c r="D42" s="100" t="s">
        <v>673</v>
      </c>
      <c r="E42" s="82">
        <f t="shared" si="6"/>
        <v>0</v>
      </c>
      <c r="F42" s="82">
        <f t="shared" si="6"/>
        <v>0</v>
      </c>
      <c r="G42" s="82">
        <f t="shared" si="6"/>
        <v>0</v>
      </c>
      <c r="H42" s="82">
        <f t="shared" si="6"/>
        <v>0</v>
      </c>
      <c r="I42" s="82">
        <f t="shared" si="6"/>
        <v>0</v>
      </c>
      <c r="J42" s="82">
        <f t="shared" si="6"/>
        <v>0</v>
      </c>
      <c r="K42" s="82">
        <f t="shared" si="6"/>
        <v>0</v>
      </c>
      <c r="L42" s="82">
        <f t="shared" si="6"/>
        <v>0</v>
      </c>
      <c r="M42" s="82">
        <f t="shared" si="6"/>
        <v>0</v>
      </c>
      <c r="N42" s="82">
        <f t="shared" si="6"/>
        <v>0</v>
      </c>
      <c r="O42" s="82">
        <f t="shared" si="6"/>
        <v>0</v>
      </c>
      <c r="P42" s="82">
        <f t="shared" si="6"/>
        <v>0</v>
      </c>
      <c r="Q42" s="82">
        <f t="shared" si="6"/>
        <v>0</v>
      </c>
    </row>
    <row r="43" spans="3:17" x14ac:dyDescent="0.25">
      <c r="C43" s="158"/>
      <c r="D43" s="100" t="s">
        <v>674</v>
      </c>
      <c r="E43" s="82">
        <f t="shared" si="6"/>
        <v>0</v>
      </c>
      <c r="F43" s="82">
        <f t="shared" si="6"/>
        <v>0</v>
      </c>
      <c r="G43" s="82">
        <f t="shared" si="6"/>
        <v>0</v>
      </c>
      <c r="H43" s="82">
        <f t="shared" si="6"/>
        <v>0</v>
      </c>
      <c r="I43" s="82">
        <f t="shared" si="6"/>
        <v>0</v>
      </c>
      <c r="J43" s="82">
        <f t="shared" si="6"/>
        <v>0</v>
      </c>
      <c r="K43" s="82">
        <f t="shared" si="6"/>
        <v>0</v>
      </c>
      <c r="L43" s="82">
        <f t="shared" si="6"/>
        <v>0</v>
      </c>
      <c r="M43" s="82">
        <f t="shared" si="6"/>
        <v>0</v>
      </c>
      <c r="N43" s="82">
        <f t="shared" si="6"/>
        <v>0</v>
      </c>
      <c r="O43" s="82">
        <f t="shared" si="6"/>
        <v>0</v>
      </c>
      <c r="P43" s="82">
        <f t="shared" si="6"/>
        <v>0</v>
      </c>
      <c r="Q43" s="82">
        <f t="shared" si="6"/>
        <v>0</v>
      </c>
    </row>
    <row r="44" spans="3:17" x14ac:dyDescent="0.25">
      <c r="C44" s="158"/>
      <c r="D44" s="100" t="s">
        <v>675</v>
      </c>
      <c r="E44" s="82">
        <f t="shared" si="6"/>
        <v>0</v>
      </c>
      <c r="F44" s="82">
        <f t="shared" si="6"/>
        <v>0</v>
      </c>
      <c r="G44" s="82">
        <f t="shared" si="6"/>
        <v>0</v>
      </c>
      <c r="H44" s="82">
        <f t="shared" si="6"/>
        <v>0</v>
      </c>
      <c r="I44" s="82">
        <f t="shared" si="6"/>
        <v>0</v>
      </c>
      <c r="J44" s="82">
        <f t="shared" si="6"/>
        <v>0</v>
      </c>
      <c r="K44" s="82">
        <f t="shared" si="6"/>
        <v>0</v>
      </c>
      <c r="L44" s="82">
        <f t="shared" si="6"/>
        <v>0</v>
      </c>
      <c r="M44" s="82">
        <f t="shared" si="6"/>
        <v>0</v>
      </c>
      <c r="N44" s="82">
        <f t="shared" si="6"/>
        <v>0</v>
      </c>
      <c r="O44" s="82">
        <f t="shared" si="6"/>
        <v>0</v>
      </c>
      <c r="P44" s="82">
        <f t="shared" si="6"/>
        <v>0</v>
      </c>
      <c r="Q44" s="82">
        <f t="shared" si="6"/>
        <v>0</v>
      </c>
    </row>
    <row r="45" spans="3:17" x14ac:dyDescent="0.25">
      <c r="C45" s="158"/>
      <c r="D45" s="100" t="s">
        <v>676</v>
      </c>
      <c r="E45" s="82">
        <f t="shared" si="6"/>
        <v>0</v>
      </c>
      <c r="F45" s="82">
        <f t="shared" si="6"/>
        <v>0</v>
      </c>
      <c r="G45" s="82">
        <f t="shared" si="6"/>
        <v>0</v>
      </c>
      <c r="H45" s="82">
        <f t="shared" si="6"/>
        <v>0</v>
      </c>
      <c r="I45" s="82">
        <f t="shared" si="6"/>
        <v>0</v>
      </c>
      <c r="J45" s="82">
        <f t="shared" si="6"/>
        <v>0</v>
      </c>
      <c r="K45" s="82">
        <f t="shared" si="6"/>
        <v>0</v>
      </c>
      <c r="L45" s="82">
        <f t="shared" si="6"/>
        <v>0</v>
      </c>
      <c r="M45" s="82">
        <f t="shared" si="6"/>
        <v>0</v>
      </c>
      <c r="N45" s="82">
        <f t="shared" si="6"/>
        <v>0</v>
      </c>
      <c r="O45" s="82">
        <f t="shared" si="6"/>
        <v>0</v>
      </c>
      <c r="P45" s="82">
        <f t="shared" si="6"/>
        <v>0</v>
      </c>
      <c r="Q45" s="82">
        <f t="shared" si="6"/>
        <v>0</v>
      </c>
    </row>
    <row r="46" spans="3:17" x14ac:dyDescent="0.25">
      <c r="C46" s="158" t="s">
        <v>705</v>
      </c>
      <c r="D46" s="100" t="s">
        <v>677</v>
      </c>
      <c r="E46" s="82">
        <f t="shared" si="6"/>
        <v>0</v>
      </c>
      <c r="F46" s="82">
        <f t="shared" si="6"/>
        <v>0</v>
      </c>
      <c r="G46" s="82">
        <f t="shared" si="6"/>
        <v>0</v>
      </c>
      <c r="H46" s="82">
        <f t="shared" si="6"/>
        <v>0</v>
      </c>
      <c r="I46" s="82">
        <f t="shared" si="6"/>
        <v>0</v>
      </c>
      <c r="J46" s="82">
        <f t="shared" si="6"/>
        <v>0</v>
      </c>
      <c r="K46" s="82">
        <f t="shared" si="6"/>
        <v>0</v>
      </c>
      <c r="L46" s="82">
        <f t="shared" si="6"/>
        <v>0</v>
      </c>
      <c r="M46" s="82">
        <f t="shared" si="6"/>
        <v>0</v>
      </c>
      <c r="N46" s="82">
        <f t="shared" si="6"/>
        <v>0</v>
      </c>
      <c r="O46" s="82">
        <f t="shared" si="6"/>
        <v>0</v>
      </c>
      <c r="P46" s="82">
        <f t="shared" si="6"/>
        <v>0</v>
      </c>
      <c r="Q46" s="82">
        <f t="shared" si="6"/>
        <v>0</v>
      </c>
    </row>
    <row r="47" spans="3:17" x14ac:dyDescent="0.25">
      <c r="C47" s="449" t="s">
        <v>225</v>
      </c>
      <c r="D47" s="450"/>
      <c r="E47" s="140">
        <f>SUM(E33:E46)</f>
        <v>0</v>
      </c>
      <c r="F47" s="140">
        <f t="shared" ref="F47:P47" si="7">SUM(F33:F46)</f>
        <v>0</v>
      </c>
      <c r="G47" s="140">
        <f t="shared" si="7"/>
        <v>0</v>
      </c>
      <c r="H47" s="140">
        <f t="shared" si="7"/>
        <v>0</v>
      </c>
      <c r="I47" s="140">
        <f t="shared" si="7"/>
        <v>0</v>
      </c>
      <c r="J47" s="140">
        <f t="shared" si="7"/>
        <v>0</v>
      </c>
      <c r="K47" s="140">
        <f t="shared" si="7"/>
        <v>0</v>
      </c>
      <c r="L47" s="140">
        <f t="shared" si="7"/>
        <v>0</v>
      </c>
      <c r="M47" s="140">
        <f t="shared" si="7"/>
        <v>0</v>
      </c>
      <c r="N47" s="140">
        <f t="shared" si="7"/>
        <v>0</v>
      </c>
      <c r="O47" s="140">
        <f t="shared" si="7"/>
        <v>0</v>
      </c>
      <c r="P47" s="140">
        <f t="shared" si="7"/>
        <v>0</v>
      </c>
      <c r="Q47" s="123">
        <f>Q134+Q235</f>
        <v>0</v>
      </c>
    </row>
    <row r="48" spans="3:17" x14ac:dyDescent="0.25">
      <c r="C48" s="428" t="s">
        <v>354</v>
      </c>
      <c r="D48" s="429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</row>
    <row r="49" spans="3:17" x14ac:dyDescent="0.25">
      <c r="C49" s="158" t="s">
        <v>706</v>
      </c>
      <c r="D49" s="100" t="s">
        <v>678</v>
      </c>
      <c r="E49" s="82">
        <f t="shared" ref="E49:Q53" si="8">E137+E225</f>
        <v>0</v>
      </c>
      <c r="F49" s="82">
        <f t="shared" si="8"/>
        <v>0</v>
      </c>
      <c r="G49" s="82">
        <f t="shared" si="8"/>
        <v>0</v>
      </c>
      <c r="H49" s="82">
        <f t="shared" si="8"/>
        <v>0</v>
      </c>
      <c r="I49" s="82">
        <f t="shared" si="8"/>
        <v>0</v>
      </c>
      <c r="J49" s="82">
        <f t="shared" si="8"/>
        <v>0</v>
      </c>
      <c r="K49" s="82">
        <f t="shared" si="8"/>
        <v>0</v>
      </c>
      <c r="L49" s="82">
        <f t="shared" si="8"/>
        <v>0</v>
      </c>
      <c r="M49" s="82">
        <f t="shared" si="8"/>
        <v>0</v>
      </c>
      <c r="N49" s="82">
        <f t="shared" si="8"/>
        <v>0</v>
      </c>
      <c r="O49" s="82">
        <f t="shared" si="8"/>
        <v>0</v>
      </c>
      <c r="P49" s="82">
        <f t="shared" si="8"/>
        <v>0</v>
      </c>
      <c r="Q49" s="82">
        <f t="shared" si="8"/>
        <v>0</v>
      </c>
    </row>
    <row r="50" spans="3:17" x14ac:dyDescent="0.25">
      <c r="C50" s="158" t="s">
        <v>706</v>
      </c>
      <c r="D50" s="100" t="s">
        <v>679</v>
      </c>
      <c r="E50" s="82">
        <f t="shared" si="8"/>
        <v>0</v>
      </c>
      <c r="F50" s="82">
        <f t="shared" si="8"/>
        <v>0</v>
      </c>
      <c r="G50" s="82">
        <f t="shared" si="8"/>
        <v>0</v>
      </c>
      <c r="H50" s="82">
        <f t="shared" si="8"/>
        <v>0</v>
      </c>
      <c r="I50" s="82">
        <f t="shared" si="8"/>
        <v>0</v>
      </c>
      <c r="J50" s="82">
        <f t="shared" si="8"/>
        <v>0</v>
      </c>
      <c r="K50" s="82">
        <f t="shared" si="8"/>
        <v>0</v>
      </c>
      <c r="L50" s="82">
        <f t="shared" si="8"/>
        <v>0</v>
      </c>
      <c r="M50" s="82">
        <f t="shared" si="8"/>
        <v>0</v>
      </c>
      <c r="N50" s="82">
        <f t="shared" si="8"/>
        <v>0</v>
      </c>
      <c r="O50" s="82">
        <f t="shared" si="8"/>
        <v>0</v>
      </c>
      <c r="P50" s="82">
        <f t="shared" si="8"/>
        <v>0</v>
      </c>
      <c r="Q50" s="82">
        <f t="shared" si="8"/>
        <v>0</v>
      </c>
    </row>
    <row r="51" spans="3:17" x14ac:dyDescent="0.25">
      <c r="C51" s="158" t="s">
        <v>706</v>
      </c>
      <c r="D51" s="100" t="s">
        <v>680</v>
      </c>
      <c r="E51" s="82">
        <f t="shared" si="8"/>
        <v>0</v>
      </c>
      <c r="F51" s="82">
        <f t="shared" si="8"/>
        <v>0</v>
      </c>
      <c r="G51" s="82">
        <f t="shared" si="8"/>
        <v>0</v>
      </c>
      <c r="H51" s="82">
        <f t="shared" si="8"/>
        <v>0</v>
      </c>
      <c r="I51" s="82">
        <f t="shared" si="8"/>
        <v>0</v>
      </c>
      <c r="J51" s="82">
        <f t="shared" si="8"/>
        <v>0</v>
      </c>
      <c r="K51" s="82">
        <f t="shared" si="8"/>
        <v>0</v>
      </c>
      <c r="L51" s="82">
        <f t="shared" si="8"/>
        <v>0</v>
      </c>
      <c r="M51" s="82">
        <f t="shared" si="8"/>
        <v>0</v>
      </c>
      <c r="N51" s="82">
        <f t="shared" si="8"/>
        <v>0</v>
      </c>
      <c r="O51" s="82">
        <f t="shared" si="8"/>
        <v>0</v>
      </c>
      <c r="P51" s="82">
        <f t="shared" si="8"/>
        <v>0</v>
      </c>
      <c r="Q51" s="82">
        <f t="shared" si="8"/>
        <v>0</v>
      </c>
    </row>
    <row r="52" spans="3:17" x14ac:dyDescent="0.25">
      <c r="C52" s="158" t="s">
        <v>706</v>
      </c>
      <c r="D52" s="20" t="s">
        <v>681</v>
      </c>
      <c r="E52" s="82">
        <f t="shared" si="8"/>
        <v>0</v>
      </c>
      <c r="F52" s="82">
        <f t="shared" si="8"/>
        <v>0</v>
      </c>
      <c r="G52" s="82">
        <f t="shared" si="8"/>
        <v>0</v>
      </c>
      <c r="H52" s="82">
        <f t="shared" si="8"/>
        <v>0</v>
      </c>
      <c r="I52" s="82">
        <f t="shared" si="8"/>
        <v>0</v>
      </c>
      <c r="J52" s="82">
        <f t="shared" si="8"/>
        <v>0</v>
      </c>
      <c r="K52" s="82">
        <f t="shared" si="8"/>
        <v>0</v>
      </c>
      <c r="L52" s="82">
        <f t="shared" si="8"/>
        <v>0</v>
      </c>
      <c r="M52" s="82">
        <f t="shared" si="8"/>
        <v>0</v>
      </c>
      <c r="N52" s="82">
        <f t="shared" si="8"/>
        <v>0</v>
      </c>
      <c r="O52" s="82">
        <f t="shared" si="8"/>
        <v>0</v>
      </c>
      <c r="P52" s="82">
        <f t="shared" si="8"/>
        <v>0</v>
      </c>
      <c r="Q52" s="82">
        <f t="shared" si="8"/>
        <v>0</v>
      </c>
    </row>
    <row r="53" spans="3:17" x14ac:dyDescent="0.25">
      <c r="C53" s="158" t="s">
        <v>706</v>
      </c>
      <c r="D53" s="20" t="s">
        <v>682</v>
      </c>
      <c r="E53" s="82">
        <f t="shared" si="8"/>
        <v>0</v>
      </c>
      <c r="F53" s="82">
        <f t="shared" si="8"/>
        <v>0</v>
      </c>
      <c r="G53" s="82">
        <f t="shared" si="8"/>
        <v>0</v>
      </c>
      <c r="H53" s="82">
        <f t="shared" si="8"/>
        <v>0</v>
      </c>
      <c r="I53" s="82">
        <f t="shared" si="8"/>
        <v>0</v>
      </c>
      <c r="J53" s="82">
        <f t="shared" si="8"/>
        <v>0</v>
      </c>
      <c r="K53" s="82">
        <f t="shared" si="8"/>
        <v>0</v>
      </c>
      <c r="L53" s="82">
        <f t="shared" si="8"/>
        <v>0</v>
      </c>
      <c r="M53" s="82">
        <f t="shared" si="8"/>
        <v>0</v>
      </c>
      <c r="N53" s="82">
        <f t="shared" si="8"/>
        <v>0</v>
      </c>
      <c r="O53" s="82">
        <f t="shared" si="8"/>
        <v>0</v>
      </c>
      <c r="P53" s="82">
        <f t="shared" si="8"/>
        <v>0</v>
      </c>
      <c r="Q53" s="82">
        <f t="shared" si="8"/>
        <v>0</v>
      </c>
    </row>
    <row r="54" spans="3:17" x14ac:dyDescent="0.25">
      <c r="C54" s="449" t="s">
        <v>225</v>
      </c>
      <c r="D54" s="450"/>
      <c r="E54" s="140">
        <f>SUM(E49:E53)</f>
        <v>0</v>
      </c>
      <c r="F54" s="140">
        <f t="shared" ref="F54:P54" si="9">SUM(F49:F53)</f>
        <v>0</v>
      </c>
      <c r="G54" s="140">
        <f t="shared" si="9"/>
        <v>0</v>
      </c>
      <c r="H54" s="140">
        <f t="shared" si="9"/>
        <v>0</v>
      </c>
      <c r="I54" s="140">
        <f t="shared" si="9"/>
        <v>0</v>
      </c>
      <c r="J54" s="140">
        <f t="shared" si="9"/>
        <v>0</v>
      </c>
      <c r="K54" s="140">
        <f t="shared" si="9"/>
        <v>0</v>
      </c>
      <c r="L54" s="140">
        <f t="shared" si="9"/>
        <v>0</v>
      </c>
      <c r="M54" s="140">
        <f t="shared" si="9"/>
        <v>0</v>
      </c>
      <c r="N54" s="140">
        <f t="shared" si="9"/>
        <v>0</v>
      </c>
      <c r="O54" s="140">
        <f t="shared" si="9"/>
        <v>0</v>
      </c>
      <c r="P54" s="140">
        <f t="shared" si="9"/>
        <v>0</v>
      </c>
      <c r="Q54" s="123">
        <f>Q141+Q256</f>
        <v>0</v>
      </c>
    </row>
    <row r="55" spans="3:17" x14ac:dyDescent="0.25">
      <c r="C55" s="449" t="s">
        <v>353</v>
      </c>
      <c r="D55" s="450"/>
      <c r="E55" s="140">
        <f>E54+E47</f>
        <v>0</v>
      </c>
      <c r="F55" s="140">
        <f t="shared" ref="F55:P55" si="10">F54+F47</f>
        <v>0</v>
      </c>
      <c r="G55" s="140">
        <f t="shared" si="10"/>
        <v>0</v>
      </c>
      <c r="H55" s="140">
        <f t="shared" si="10"/>
        <v>0</v>
      </c>
      <c r="I55" s="140">
        <f t="shared" si="10"/>
        <v>0</v>
      </c>
      <c r="J55" s="140">
        <f t="shared" si="10"/>
        <v>0</v>
      </c>
      <c r="K55" s="140">
        <f t="shared" si="10"/>
        <v>0</v>
      </c>
      <c r="L55" s="140">
        <f t="shared" si="10"/>
        <v>0</v>
      </c>
      <c r="M55" s="140">
        <f t="shared" si="10"/>
        <v>0</v>
      </c>
      <c r="N55" s="140">
        <f t="shared" si="10"/>
        <v>0</v>
      </c>
      <c r="O55" s="140">
        <f t="shared" si="10"/>
        <v>0</v>
      </c>
      <c r="P55" s="140">
        <f t="shared" si="10"/>
        <v>0</v>
      </c>
      <c r="Q55" s="123">
        <f>Q142+Q257</f>
        <v>0</v>
      </c>
    </row>
    <row r="56" spans="3:17" x14ac:dyDescent="0.25">
      <c r="C56" s="446" t="s">
        <v>358</v>
      </c>
      <c r="D56" s="447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</row>
    <row r="57" spans="3:17" x14ac:dyDescent="0.25">
      <c r="C57" s="18"/>
      <c r="D57" s="18" t="s">
        <v>683</v>
      </c>
      <c r="E57" s="82">
        <f t="shared" ref="E57:Q58" si="11">E145+E233</f>
        <v>0</v>
      </c>
      <c r="F57" s="82">
        <f t="shared" si="11"/>
        <v>0</v>
      </c>
      <c r="G57" s="82">
        <f t="shared" si="11"/>
        <v>0</v>
      </c>
      <c r="H57" s="82">
        <f t="shared" si="11"/>
        <v>0</v>
      </c>
      <c r="I57" s="82">
        <f t="shared" si="11"/>
        <v>0</v>
      </c>
      <c r="J57" s="82">
        <f t="shared" si="11"/>
        <v>0</v>
      </c>
      <c r="K57" s="82">
        <f t="shared" si="11"/>
        <v>0</v>
      </c>
      <c r="L57" s="82">
        <f t="shared" si="11"/>
        <v>0</v>
      </c>
      <c r="M57" s="82">
        <f t="shared" si="11"/>
        <v>0</v>
      </c>
      <c r="N57" s="82">
        <f t="shared" si="11"/>
        <v>0</v>
      </c>
      <c r="O57" s="82">
        <f t="shared" si="11"/>
        <v>0</v>
      </c>
      <c r="P57" s="82">
        <f t="shared" si="11"/>
        <v>0</v>
      </c>
      <c r="Q57" s="82">
        <f t="shared" si="11"/>
        <v>0</v>
      </c>
    </row>
    <row r="58" spans="3:17" x14ac:dyDescent="0.25">
      <c r="C58" s="18"/>
      <c r="D58" s="18" t="s">
        <v>684</v>
      </c>
      <c r="E58" s="82">
        <f t="shared" si="11"/>
        <v>0</v>
      </c>
      <c r="F58" s="82">
        <f t="shared" si="11"/>
        <v>0</v>
      </c>
      <c r="G58" s="82">
        <f t="shared" si="11"/>
        <v>0</v>
      </c>
      <c r="H58" s="82">
        <f t="shared" si="11"/>
        <v>0</v>
      </c>
      <c r="I58" s="82">
        <f t="shared" si="11"/>
        <v>0</v>
      </c>
      <c r="J58" s="82">
        <f t="shared" si="11"/>
        <v>0</v>
      </c>
      <c r="K58" s="82">
        <f t="shared" si="11"/>
        <v>0</v>
      </c>
      <c r="L58" s="82">
        <f t="shared" si="11"/>
        <v>0</v>
      </c>
      <c r="M58" s="82">
        <f t="shared" si="11"/>
        <v>0</v>
      </c>
      <c r="N58" s="82">
        <f t="shared" si="11"/>
        <v>0</v>
      </c>
      <c r="O58" s="82">
        <f t="shared" si="11"/>
        <v>0</v>
      </c>
      <c r="P58" s="82">
        <f t="shared" si="11"/>
        <v>0</v>
      </c>
      <c r="Q58" s="82">
        <f t="shared" si="11"/>
        <v>0</v>
      </c>
    </row>
    <row r="59" spans="3:17" x14ac:dyDescent="0.25">
      <c r="C59" s="449" t="s">
        <v>355</v>
      </c>
      <c r="D59" s="450"/>
      <c r="E59" s="140">
        <f>SUM(E57:E58)</f>
        <v>0</v>
      </c>
      <c r="F59" s="140">
        <f t="shared" ref="F59:P59" si="12">SUM(F57:F58)</f>
        <v>0</v>
      </c>
      <c r="G59" s="140">
        <f t="shared" si="12"/>
        <v>0</v>
      </c>
      <c r="H59" s="140">
        <f t="shared" si="12"/>
        <v>0</v>
      </c>
      <c r="I59" s="140">
        <f t="shared" si="12"/>
        <v>0</v>
      </c>
      <c r="J59" s="140">
        <f t="shared" si="12"/>
        <v>0</v>
      </c>
      <c r="K59" s="140">
        <f t="shared" si="12"/>
        <v>0</v>
      </c>
      <c r="L59" s="140">
        <f t="shared" si="12"/>
        <v>0</v>
      </c>
      <c r="M59" s="140">
        <f t="shared" si="12"/>
        <v>0</v>
      </c>
      <c r="N59" s="140">
        <f t="shared" si="12"/>
        <v>0</v>
      </c>
      <c r="O59" s="140">
        <f t="shared" si="12"/>
        <v>0</v>
      </c>
      <c r="P59" s="140">
        <f t="shared" si="12"/>
        <v>0</v>
      </c>
      <c r="Q59" s="123">
        <f>Q146+Q261</f>
        <v>0</v>
      </c>
    </row>
    <row r="60" spans="3:17" x14ac:dyDescent="0.25">
      <c r="C60" s="446" t="s">
        <v>357</v>
      </c>
      <c r="D60" s="447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</row>
    <row r="61" spans="3:17" x14ac:dyDescent="0.25">
      <c r="C61" s="95"/>
      <c r="D61" s="100" t="s">
        <v>685</v>
      </c>
      <c r="E61" s="82">
        <f t="shared" ref="E61:Q64" si="13">E149+E237</f>
        <v>0</v>
      </c>
      <c r="F61" s="82">
        <f t="shared" si="13"/>
        <v>0</v>
      </c>
      <c r="G61" s="82">
        <f t="shared" si="13"/>
        <v>0</v>
      </c>
      <c r="H61" s="82">
        <f t="shared" si="13"/>
        <v>0</v>
      </c>
      <c r="I61" s="82">
        <f t="shared" si="13"/>
        <v>0</v>
      </c>
      <c r="J61" s="82">
        <f t="shared" si="13"/>
        <v>0</v>
      </c>
      <c r="K61" s="82">
        <f t="shared" si="13"/>
        <v>0</v>
      </c>
      <c r="L61" s="82">
        <f t="shared" si="13"/>
        <v>0</v>
      </c>
      <c r="M61" s="82">
        <f t="shared" si="13"/>
        <v>0</v>
      </c>
      <c r="N61" s="82">
        <f t="shared" si="13"/>
        <v>0</v>
      </c>
      <c r="O61" s="82">
        <f t="shared" si="13"/>
        <v>0</v>
      </c>
      <c r="P61" s="82">
        <f t="shared" si="13"/>
        <v>0</v>
      </c>
      <c r="Q61" s="82">
        <f t="shared" si="13"/>
        <v>0</v>
      </c>
    </row>
    <row r="62" spans="3:17" x14ac:dyDescent="0.25">
      <c r="C62" s="95"/>
      <c r="D62" s="100" t="s">
        <v>686</v>
      </c>
      <c r="E62" s="82">
        <f t="shared" si="13"/>
        <v>0</v>
      </c>
      <c r="F62" s="82">
        <f t="shared" si="13"/>
        <v>0</v>
      </c>
      <c r="G62" s="82">
        <f t="shared" si="13"/>
        <v>0</v>
      </c>
      <c r="H62" s="82">
        <f t="shared" si="13"/>
        <v>0</v>
      </c>
      <c r="I62" s="82">
        <f t="shared" si="13"/>
        <v>0</v>
      </c>
      <c r="J62" s="82">
        <f t="shared" si="13"/>
        <v>0</v>
      </c>
      <c r="K62" s="82">
        <f t="shared" si="13"/>
        <v>0</v>
      </c>
      <c r="L62" s="82">
        <f t="shared" si="13"/>
        <v>0</v>
      </c>
      <c r="M62" s="82">
        <f t="shared" si="13"/>
        <v>0</v>
      </c>
      <c r="N62" s="82">
        <f t="shared" si="13"/>
        <v>0</v>
      </c>
      <c r="O62" s="82">
        <f t="shared" si="13"/>
        <v>0</v>
      </c>
      <c r="P62" s="82">
        <f t="shared" si="13"/>
        <v>0</v>
      </c>
      <c r="Q62" s="82">
        <f t="shared" si="13"/>
        <v>0</v>
      </c>
    </row>
    <row r="63" spans="3:17" x14ac:dyDescent="0.25">
      <c r="C63" s="18"/>
      <c r="D63" s="100" t="s">
        <v>687</v>
      </c>
      <c r="E63" s="82">
        <f t="shared" si="13"/>
        <v>0</v>
      </c>
      <c r="F63" s="82">
        <f t="shared" si="13"/>
        <v>0</v>
      </c>
      <c r="G63" s="82">
        <f t="shared" si="13"/>
        <v>0</v>
      </c>
      <c r="H63" s="82">
        <f t="shared" si="13"/>
        <v>0</v>
      </c>
      <c r="I63" s="82">
        <f t="shared" si="13"/>
        <v>0</v>
      </c>
      <c r="J63" s="82">
        <f t="shared" si="13"/>
        <v>0</v>
      </c>
      <c r="K63" s="82">
        <f t="shared" si="13"/>
        <v>0</v>
      </c>
      <c r="L63" s="82">
        <f t="shared" si="13"/>
        <v>0</v>
      </c>
      <c r="M63" s="82">
        <f t="shared" si="13"/>
        <v>0</v>
      </c>
      <c r="N63" s="82">
        <f t="shared" si="13"/>
        <v>0</v>
      </c>
      <c r="O63" s="82">
        <f t="shared" si="13"/>
        <v>0</v>
      </c>
      <c r="P63" s="82">
        <f t="shared" si="13"/>
        <v>0</v>
      </c>
      <c r="Q63" s="82">
        <f t="shared" si="13"/>
        <v>0</v>
      </c>
    </row>
    <row r="64" spans="3:17" x14ac:dyDescent="0.25">
      <c r="C64" s="18"/>
      <c r="D64" s="18" t="s">
        <v>688</v>
      </c>
      <c r="E64" s="82">
        <f t="shared" si="13"/>
        <v>0</v>
      </c>
      <c r="F64" s="82">
        <f t="shared" si="13"/>
        <v>0</v>
      </c>
      <c r="G64" s="82">
        <f t="shared" si="13"/>
        <v>0</v>
      </c>
      <c r="H64" s="82">
        <f t="shared" si="13"/>
        <v>0</v>
      </c>
      <c r="I64" s="82">
        <f t="shared" si="13"/>
        <v>0</v>
      </c>
      <c r="J64" s="82">
        <f t="shared" si="13"/>
        <v>0</v>
      </c>
      <c r="K64" s="82">
        <f t="shared" si="13"/>
        <v>0</v>
      </c>
      <c r="L64" s="82">
        <f t="shared" si="13"/>
        <v>0</v>
      </c>
      <c r="M64" s="82">
        <f t="shared" si="13"/>
        <v>0</v>
      </c>
      <c r="N64" s="82">
        <f t="shared" si="13"/>
        <v>0</v>
      </c>
      <c r="O64" s="82">
        <f t="shared" si="13"/>
        <v>0</v>
      </c>
      <c r="P64" s="82">
        <f t="shared" si="13"/>
        <v>0</v>
      </c>
      <c r="Q64" s="82">
        <f t="shared" si="13"/>
        <v>0</v>
      </c>
    </row>
    <row r="65" spans="3:17" x14ac:dyDescent="0.25">
      <c r="C65" s="449" t="s">
        <v>356</v>
      </c>
      <c r="D65" s="450"/>
      <c r="E65" s="140">
        <f>SUM(E61:E64)</f>
        <v>0</v>
      </c>
      <c r="F65" s="140">
        <f t="shared" ref="F65:P65" si="14">SUM(F61:F64)</f>
        <v>0</v>
      </c>
      <c r="G65" s="140">
        <f t="shared" si="14"/>
        <v>0</v>
      </c>
      <c r="H65" s="140">
        <f t="shared" si="14"/>
        <v>0</v>
      </c>
      <c r="I65" s="140">
        <f t="shared" si="14"/>
        <v>0</v>
      </c>
      <c r="J65" s="140">
        <f t="shared" si="14"/>
        <v>0</v>
      </c>
      <c r="K65" s="140">
        <f t="shared" si="14"/>
        <v>0</v>
      </c>
      <c r="L65" s="140">
        <f t="shared" si="14"/>
        <v>0</v>
      </c>
      <c r="M65" s="140">
        <f t="shared" si="14"/>
        <v>0</v>
      </c>
      <c r="N65" s="140">
        <f t="shared" si="14"/>
        <v>0</v>
      </c>
      <c r="O65" s="140">
        <f t="shared" si="14"/>
        <v>0</v>
      </c>
      <c r="P65" s="140">
        <f t="shared" si="14"/>
        <v>0</v>
      </c>
      <c r="Q65" s="123">
        <f>Q154+Q267</f>
        <v>0</v>
      </c>
    </row>
    <row r="66" spans="3:17" x14ac:dyDescent="0.25">
      <c r="C66" s="446" t="s">
        <v>361</v>
      </c>
      <c r="D66" s="447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</row>
    <row r="67" spans="3:17" x14ac:dyDescent="0.25">
      <c r="C67" s="95"/>
      <c r="D67" s="100" t="s">
        <v>690</v>
      </c>
      <c r="E67" s="82">
        <f t="shared" ref="E67:Q80" si="15">E155+E243</f>
        <v>0</v>
      </c>
      <c r="F67" s="82">
        <f t="shared" si="15"/>
        <v>0</v>
      </c>
      <c r="G67" s="82">
        <f t="shared" si="15"/>
        <v>0</v>
      </c>
      <c r="H67" s="82">
        <f t="shared" si="15"/>
        <v>0</v>
      </c>
      <c r="I67" s="82">
        <f t="shared" si="15"/>
        <v>0</v>
      </c>
      <c r="J67" s="82">
        <f t="shared" si="15"/>
        <v>0</v>
      </c>
      <c r="K67" s="82">
        <f t="shared" si="15"/>
        <v>0</v>
      </c>
      <c r="L67" s="82">
        <f t="shared" si="15"/>
        <v>0</v>
      </c>
      <c r="M67" s="82">
        <f t="shared" si="15"/>
        <v>0</v>
      </c>
      <c r="N67" s="82">
        <f t="shared" si="15"/>
        <v>0</v>
      </c>
      <c r="O67" s="82">
        <f t="shared" si="15"/>
        <v>0</v>
      </c>
      <c r="P67" s="82">
        <f t="shared" si="15"/>
        <v>0</v>
      </c>
      <c r="Q67" s="82">
        <f t="shared" si="15"/>
        <v>0</v>
      </c>
    </row>
    <row r="68" spans="3:17" x14ac:dyDescent="0.25">
      <c r="C68" s="95"/>
      <c r="D68" s="100" t="s">
        <v>691</v>
      </c>
      <c r="E68" s="82">
        <f t="shared" si="15"/>
        <v>0</v>
      </c>
      <c r="F68" s="82">
        <f t="shared" si="15"/>
        <v>0</v>
      </c>
      <c r="G68" s="82">
        <f t="shared" si="15"/>
        <v>0</v>
      </c>
      <c r="H68" s="82">
        <f t="shared" si="15"/>
        <v>0</v>
      </c>
      <c r="I68" s="82">
        <f t="shared" si="15"/>
        <v>0</v>
      </c>
      <c r="J68" s="82">
        <f t="shared" si="15"/>
        <v>0</v>
      </c>
      <c r="K68" s="82">
        <f t="shared" si="15"/>
        <v>0</v>
      </c>
      <c r="L68" s="82">
        <f t="shared" si="15"/>
        <v>0</v>
      </c>
      <c r="M68" s="82">
        <f t="shared" si="15"/>
        <v>0</v>
      </c>
      <c r="N68" s="82">
        <f t="shared" si="15"/>
        <v>0</v>
      </c>
      <c r="O68" s="82">
        <f t="shared" si="15"/>
        <v>0</v>
      </c>
      <c r="P68" s="82">
        <f t="shared" si="15"/>
        <v>0</v>
      </c>
      <c r="Q68" s="82">
        <f t="shared" si="15"/>
        <v>0</v>
      </c>
    </row>
    <row r="69" spans="3:17" x14ac:dyDescent="0.25">
      <c r="C69" s="95"/>
      <c r="D69" s="100" t="s">
        <v>692</v>
      </c>
      <c r="E69" s="82">
        <f t="shared" si="15"/>
        <v>0</v>
      </c>
      <c r="F69" s="82">
        <f t="shared" si="15"/>
        <v>0</v>
      </c>
      <c r="G69" s="82">
        <f t="shared" si="15"/>
        <v>0</v>
      </c>
      <c r="H69" s="82">
        <f t="shared" si="15"/>
        <v>0</v>
      </c>
      <c r="I69" s="82">
        <f t="shared" si="15"/>
        <v>0</v>
      </c>
      <c r="J69" s="82">
        <f t="shared" si="15"/>
        <v>0</v>
      </c>
      <c r="K69" s="82">
        <f t="shared" si="15"/>
        <v>0</v>
      </c>
      <c r="L69" s="82">
        <f t="shared" si="15"/>
        <v>0</v>
      </c>
      <c r="M69" s="82">
        <f t="shared" si="15"/>
        <v>0</v>
      </c>
      <c r="N69" s="82">
        <f t="shared" si="15"/>
        <v>0</v>
      </c>
      <c r="O69" s="82">
        <f t="shared" si="15"/>
        <v>0</v>
      </c>
      <c r="P69" s="82">
        <f t="shared" si="15"/>
        <v>0</v>
      </c>
      <c r="Q69" s="82">
        <f t="shared" si="15"/>
        <v>0</v>
      </c>
    </row>
    <row r="70" spans="3:17" x14ac:dyDescent="0.25">
      <c r="C70" s="95"/>
      <c r="D70" s="100" t="s">
        <v>693</v>
      </c>
      <c r="E70" s="82">
        <f t="shared" si="15"/>
        <v>0</v>
      </c>
      <c r="F70" s="82">
        <f t="shared" si="15"/>
        <v>0</v>
      </c>
      <c r="G70" s="82">
        <f t="shared" si="15"/>
        <v>0</v>
      </c>
      <c r="H70" s="82">
        <f t="shared" si="15"/>
        <v>0</v>
      </c>
      <c r="I70" s="82">
        <f t="shared" si="15"/>
        <v>0</v>
      </c>
      <c r="J70" s="82">
        <f t="shared" si="15"/>
        <v>0</v>
      </c>
      <c r="K70" s="82">
        <f t="shared" si="15"/>
        <v>0</v>
      </c>
      <c r="L70" s="82">
        <f t="shared" si="15"/>
        <v>0</v>
      </c>
      <c r="M70" s="82">
        <f t="shared" si="15"/>
        <v>0</v>
      </c>
      <c r="N70" s="82">
        <f t="shared" si="15"/>
        <v>0</v>
      </c>
      <c r="O70" s="82">
        <f t="shared" si="15"/>
        <v>0</v>
      </c>
      <c r="P70" s="82">
        <f t="shared" si="15"/>
        <v>0</v>
      </c>
      <c r="Q70" s="82">
        <f t="shared" si="15"/>
        <v>0</v>
      </c>
    </row>
    <row r="71" spans="3:17" x14ac:dyDescent="0.25">
      <c r="C71" s="95"/>
      <c r="D71" s="100" t="s">
        <v>694</v>
      </c>
      <c r="E71" s="82">
        <f t="shared" si="15"/>
        <v>0</v>
      </c>
      <c r="F71" s="82">
        <f t="shared" si="15"/>
        <v>0</v>
      </c>
      <c r="G71" s="82">
        <f t="shared" si="15"/>
        <v>0</v>
      </c>
      <c r="H71" s="82">
        <f t="shared" si="15"/>
        <v>0</v>
      </c>
      <c r="I71" s="82">
        <f t="shared" si="15"/>
        <v>0</v>
      </c>
      <c r="J71" s="82">
        <f t="shared" si="15"/>
        <v>0</v>
      </c>
      <c r="K71" s="82">
        <f t="shared" si="15"/>
        <v>0</v>
      </c>
      <c r="L71" s="82">
        <f t="shared" si="15"/>
        <v>0</v>
      </c>
      <c r="M71" s="82">
        <f t="shared" si="15"/>
        <v>0</v>
      </c>
      <c r="N71" s="82">
        <f t="shared" si="15"/>
        <v>0</v>
      </c>
      <c r="O71" s="82">
        <f t="shared" si="15"/>
        <v>0</v>
      </c>
      <c r="P71" s="82">
        <f t="shared" si="15"/>
        <v>0</v>
      </c>
      <c r="Q71" s="82">
        <f t="shared" si="15"/>
        <v>0</v>
      </c>
    </row>
    <row r="72" spans="3:17" x14ac:dyDescent="0.25">
      <c r="C72" s="95"/>
      <c r="D72" s="100" t="s">
        <v>663</v>
      </c>
      <c r="E72" s="82">
        <f t="shared" si="15"/>
        <v>0</v>
      </c>
      <c r="F72" s="82">
        <f t="shared" si="15"/>
        <v>0</v>
      </c>
      <c r="G72" s="82">
        <f t="shared" si="15"/>
        <v>0</v>
      </c>
      <c r="H72" s="82">
        <f t="shared" si="15"/>
        <v>0</v>
      </c>
      <c r="I72" s="82">
        <f t="shared" si="15"/>
        <v>0</v>
      </c>
      <c r="J72" s="82">
        <f t="shared" si="15"/>
        <v>0</v>
      </c>
      <c r="K72" s="82">
        <f t="shared" si="15"/>
        <v>0</v>
      </c>
      <c r="L72" s="82">
        <f t="shared" si="15"/>
        <v>0</v>
      </c>
      <c r="M72" s="82">
        <f t="shared" si="15"/>
        <v>0</v>
      </c>
      <c r="N72" s="82">
        <f t="shared" si="15"/>
        <v>0</v>
      </c>
      <c r="O72" s="82">
        <f t="shared" si="15"/>
        <v>0</v>
      </c>
      <c r="P72" s="82">
        <f t="shared" si="15"/>
        <v>0</v>
      </c>
      <c r="Q72" s="82">
        <f t="shared" si="15"/>
        <v>0</v>
      </c>
    </row>
    <row r="73" spans="3:17" x14ac:dyDescent="0.25">
      <c r="C73" s="158" t="s">
        <v>707</v>
      </c>
      <c r="D73" s="100" t="s">
        <v>695</v>
      </c>
      <c r="E73" s="82">
        <f t="shared" si="15"/>
        <v>0</v>
      </c>
      <c r="F73" s="82">
        <f t="shared" si="15"/>
        <v>0</v>
      </c>
      <c r="G73" s="82">
        <f t="shared" si="15"/>
        <v>0</v>
      </c>
      <c r="H73" s="82">
        <f t="shared" si="15"/>
        <v>0</v>
      </c>
      <c r="I73" s="82">
        <f t="shared" si="15"/>
        <v>0</v>
      </c>
      <c r="J73" s="82">
        <f t="shared" si="15"/>
        <v>0</v>
      </c>
      <c r="K73" s="82">
        <f t="shared" si="15"/>
        <v>0</v>
      </c>
      <c r="L73" s="82">
        <f t="shared" si="15"/>
        <v>0</v>
      </c>
      <c r="M73" s="82">
        <f t="shared" si="15"/>
        <v>0</v>
      </c>
      <c r="N73" s="82">
        <f t="shared" si="15"/>
        <v>0</v>
      </c>
      <c r="O73" s="82">
        <f t="shared" si="15"/>
        <v>0</v>
      </c>
      <c r="P73" s="82">
        <f t="shared" si="15"/>
        <v>0</v>
      </c>
      <c r="Q73" s="82">
        <f t="shared" si="15"/>
        <v>0</v>
      </c>
    </row>
    <row r="74" spans="3:17" x14ac:dyDescent="0.25">
      <c r="C74" s="158" t="s">
        <v>707</v>
      </c>
      <c r="D74" s="100" t="s">
        <v>696</v>
      </c>
      <c r="E74" s="82">
        <f t="shared" si="15"/>
        <v>0</v>
      </c>
      <c r="F74" s="82">
        <f t="shared" si="15"/>
        <v>0</v>
      </c>
      <c r="G74" s="82">
        <f t="shared" si="15"/>
        <v>0</v>
      </c>
      <c r="H74" s="82">
        <f t="shared" si="15"/>
        <v>0</v>
      </c>
      <c r="I74" s="82">
        <f t="shared" si="15"/>
        <v>0</v>
      </c>
      <c r="J74" s="82">
        <f t="shared" si="15"/>
        <v>0</v>
      </c>
      <c r="K74" s="82">
        <f t="shared" si="15"/>
        <v>0</v>
      </c>
      <c r="L74" s="82">
        <f t="shared" si="15"/>
        <v>0</v>
      </c>
      <c r="M74" s="82">
        <f t="shared" si="15"/>
        <v>0</v>
      </c>
      <c r="N74" s="82">
        <f t="shared" si="15"/>
        <v>0</v>
      </c>
      <c r="O74" s="82">
        <f t="shared" si="15"/>
        <v>0</v>
      </c>
      <c r="P74" s="82">
        <f t="shared" si="15"/>
        <v>0</v>
      </c>
      <c r="Q74" s="82">
        <f t="shared" si="15"/>
        <v>0</v>
      </c>
    </row>
    <row r="75" spans="3:17" x14ac:dyDescent="0.25">
      <c r="C75" s="158" t="s">
        <v>707</v>
      </c>
      <c r="D75" s="100" t="s">
        <v>697</v>
      </c>
      <c r="E75" s="82">
        <f t="shared" si="15"/>
        <v>0</v>
      </c>
      <c r="F75" s="82">
        <f t="shared" si="15"/>
        <v>0</v>
      </c>
      <c r="G75" s="82">
        <f t="shared" si="15"/>
        <v>0</v>
      </c>
      <c r="H75" s="82">
        <f t="shared" si="15"/>
        <v>0</v>
      </c>
      <c r="I75" s="82">
        <f t="shared" si="15"/>
        <v>0</v>
      </c>
      <c r="J75" s="82">
        <f t="shared" si="15"/>
        <v>0</v>
      </c>
      <c r="K75" s="82">
        <f t="shared" si="15"/>
        <v>0</v>
      </c>
      <c r="L75" s="82">
        <f t="shared" si="15"/>
        <v>0</v>
      </c>
      <c r="M75" s="82">
        <f t="shared" si="15"/>
        <v>0</v>
      </c>
      <c r="N75" s="82">
        <f t="shared" si="15"/>
        <v>0</v>
      </c>
      <c r="O75" s="82">
        <f t="shared" si="15"/>
        <v>0</v>
      </c>
      <c r="P75" s="82">
        <f t="shared" si="15"/>
        <v>0</v>
      </c>
      <c r="Q75" s="82">
        <f t="shared" si="15"/>
        <v>0</v>
      </c>
    </row>
    <row r="76" spans="3:17" x14ac:dyDescent="0.25">
      <c r="C76" s="158" t="s">
        <v>707</v>
      </c>
      <c r="D76" s="100" t="s">
        <v>698</v>
      </c>
      <c r="E76" s="82">
        <f t="shared" si="15"/>
        <v>0</v>
      </c>
      <c r="F76" s="82">
        <f t="shared" si="15"/>
        <v>0</v>
      </c>
      <c r="G76" s="82">
        <f t="shared" si="15"/>
        <v>0</v>
      </c>
      <c r="H76" s="82">
        <f t="shared" si="15"/>
        <v>0</v>
      </c>
      <c r="I76" s="82">
        <f t="shared" si="15"/>
        <v>0</v>
      </c>
      <c r="J76" s="82">
        <f t="shared" si="15"/>
        <v>0</v>
      </c>
      <c r="K76" s="82">
        <f t="shared" si="15"/>
        <v>0</v>
      </c>
      <c r="L76" s="82">
        <f t="shared" si="15"/>
        <v>0</v>
      </c>
      <c r="M76" s="82">
        <f t="shared" si="15"/>
        <v>0</v>
      </c>
      <c r="N76" s="82">
        <f t="shared" si="15"/>
        <v>0</v>
      </c>
      <c r="O76" s="82">
        <f t="shared" si="15"/>
        <v>0</v>
      </c>
      <c r="P76" s="82">
        <f t="shared" si="15"/>
        <v>0</v>
      </c>
      <c r="Q76" s="82">
        <f t="shared" si="15"/>
        <v>0</v>
      </c>
    </row>
    <row r="77" spans="3:17" x14ac:dyDescent="0.25">
      <c r="C77" s="158" t="s">
        <v>707</v>
      </c>
      <c r="D77" s="100" t="s">
        <v>699</v>
      </c>
      <c r="E77" s="82">
        <f t="shared" si="15"/>
        <v>0</v>
      </c>
      <c r="F77" s="82">
        <f t="shared" si="15"/>
        <v>0</v>
      </c>
      <c r="G77" s="82">
        <f t="shared" si="15"/>
        <v>0</v>
      </c>
      <c r="H77" s="82">
        <f t="shared" si="15"/>
        <v>0</v>
      </c>
      <c r="I77" s="82">
        <f t="shared" si="15"/>
        <v>0</v>
      </c>
      <c r="J77" s="82">
        <f t="shared" si="15"/>
        <v>0</v>
      </c>
      <c r="K77" s="82">
        <f t="shared" si="15"/>
        <v>0</v>
      </c>
      <c r="L77" s="82">
        <f t="shared" si="15"/>
        <v>0</v>
      </c>
      <c r="M77" s="82">
        <f t="shared" si="15"/>
        <v>0</v>
      </c>
      <c r="N77" s="82">
        <f t="shared" si="15"/>
        <v>0</v>
      </c>
      <c r="O77" s="82">
        <f t="shared" si="15"/>
        <v>0</v>
      </c>
      <c r="P77" s="82">
        <f t="shared" si="15"/>
        <v>0</v>
      </c>
      <c r="Q77" s="82">
        <f t="shared" si="15"/>
        <v>0</v>
      </c>
    </row>
    <row r="78" spans="3:17" x14ac:dyDescent="0.25">
      <c r="C78" s="158" t="s">
        <v>707</v>
      </c>
      <c r="D78" s="100" t="s">
        <v>700</v>
      </c>
      <c r="E78" s="82">
        <f t="shared" si="15"/>
        <v>0</v>
      </c>
      <c r="F78" s="82">
        <f t="shared" si="15"/>
        <v>0</v>
      </c>
      <c r="G78" s="82">
        <f t="shared" si="15"/>
        <v>0</v>
      </c>
      <c r="H78" s="82">
        <f t="shared" si="15"/>
        <v>0</v>
      </c>
      <c r="I78" s="82">
        <f t="shared" si="15"/>
        <v>0</v>
      </c>
      <c r="J78" s="82">
        <f t="shared" si="15"/>
        <v>0</v>
      </c>
      <c r="K78" s="82">
        <f t="shared" si="15"/>
        <v>0</v>
      </c>
      <c r="L78" s="82">
        <f t="shared" si="15"/>
        <v>0</v>
      </c>
      <c r="M78" s="82">
        <f t="shared" si="15"/>
        <v>0</v>
      </c>
      <c r="N78" s="82">
        <f t="shared" si="15"/>
        <v>0</v>
      </c>
      <c r="O78" s="82">
        <f t="shared" si="15"/>
        <v>0</v>
      </c>
      <c r="P78" s="82">
        <f t="shared" si="15"/>
        <v>0</v>
      </c>
      <c r="Q78" s="82">
        <f t="shared" si="15"/>
        <v>0</v>
      </c>
    </row>
    <row r="79" spans="3:17" x14ac:dyDescent="0.25">
      <c r="C79" s="158" t="s">
        <v>707</v>
      </c>
      <c r="D79" s="18" t="s">
        <v>701</v>
      </c>
      <c r="E79" s="82">
        <f t="shared" si="15"/>
        <v>0</v>
      </c>
      <c r="F79" s="82">
        <f t="shared" si="15"/>
        <v>0</v>
      </c>
      <c r="G79" s="82">
        <f t="shared" si="15"/>
        <v>0</v>
      </c>
      <c r="H79" s="82">
        <f t="shared" si="15"/>
        <v>0</v>
      </c>
      <c r="I79" s="82">
        <f t="shared" si="15"/>
        <v>0</v>
      </c>
      <c r="J79" s="82">
        <f t="shared" si="15"/>
        <v>0</v>
      </c>
      <c r="K79" s="82">
        <f t="shared" si="15"/>
        <v>0</v>
      </c>
      <c r="L79" s="82">
        <f t="shared" si="15"/>
        <v>0</v>
      </c>
      <c r="M79" s="82">
        <f t="shared" si="15"/>
        <v>0</v>
      </c>
      <c r="N79" s="82">
        <f t="shared" si="15"/>
        <v>0</v>
      </c>
      <c r="O79" s="82">
        <f t="shared" si="15"/>
        <v>0</v>
      </c>
      <c r="P79" s="82">
        <f t="shared" si="15"/>
        <v>0</v>
      </c>
      <c r="Q79" s="82">
        <f t="shared" si="15"/>
        <v>0</v>
      </c>
    </row>
    <row r="80" spans="3:17" x14ac:dyDescent="0.25">
      <c r="C80" s="158" t="s">
        <v>707</v>
      </c>
      <c r="D80" s="18" t="s">
        <v>702</v>
      </c>
      <c r="E80" s="82">
        <f t="shared" si="15"/>
        <v>0</v>
      </c>
      <c r="F80" s="82">
        <f t="shared" si="15"/>
        <v>0</v>
      </c>
      <c r="G80" s="82">
        <f t="shared" si="15"/>
        <v>0</v>
      </c>
      <c r="H80" s="82">
        <f t="shared" si="15"/>
        <v>0</v>
      </c>
      <c r="I80" s="82">
        <f t="shared" si="15"/>
        <v>0</v>
      </c>
      <c r="J80" s="82">
        <f t="shared" si="15"/>
        <v>0</v>
      </c>
      <c r="K80" s="82">
        <f t="shared" si="15"/>
        <v>0</v>
      </c>
      <c r="L80" s="82">
        <f t="shared" si="15"/>
        <v>0</v>
      </c>
      <c r="M80" s="82">
        <f t="shared" si="15"/>
        <v>0</v>
      </c>
      <c r="N80" s="82">
        <f t="shared" si="15"/>
        <v>0</v>
      </c>
      <c r="O80" s="82">
        <f t="shared" si="15"/>
        <v>0</v>
      </c>
      <c r="P80" s="82">
        <f t="shared" si="15"/>
        <v>0</v>
      </c>
      <c r="Q80" s="82">
        <f t="shared" si="15"/>
        <v>0</v>
      </c>
    </row>
    <row r="81" spans="3:17" x14ac:dyDescent="0.25">
      <c r="C81" s="449" t="s">
        <v>359</v>
      </c>
      <c r="D81" s="450"/>
      <c r="E81" s="140">
        <f>SUM(E67:E80)</f>
        <v>0</v>
      </c>
      <c r="F81" s="140">
        <f t="shared" ref="F81:P81" si="16">SUM(F67:F80)</f>
        <v>0</v>
      </c>
      <c r="G81" s="140">
        <f t="shared" si="16"/>
        <v>0</v>
      </c>
      <c r="H81" s="140">
        <f t="shared" si="16"/>
        <v>0</v>
      </c>
      <c r="I81" s="140">
        <f t="shared" si="16"/>
        <v>0</v>
      </c>
      <c r="J81" s="140">
        <f t="shared" si="16"/>
        <v>0</v>
      </c>
      <c r="K81" s="140">
        <f t="shared" si="16"/>
        <v>0</v>
      </c>
      <c r="L81" s="140">
        <f t="shared" si="16"/>
        <v>0</v>
      </c>
      <c r="M81" s="140">
        <f t="shared" si="16"/>
        <v>0</v>
      </c>
      <c r="N81" s="140">
        <f t="shared" si="16"/>
        <v>0</v>
      </c>
      <c r="O81" s="140">
        <f t="shared" si="16"/>
        <v>0</v>
      </c>
      <c r="P81" s="140">
        <f t="shared" si="16"/>
        <v>0</v>
      </c>
      <c r="Q81" s="123">
        <f>Q182+Q283</f>
        <v>0</v>
      </c>
    </row>
    <row r="82" spans="3:17" x14ac:dyDescent="0.25">
      <c r="C82" s="446" t="s">
        <v>360</v>
      </c>
      <c r="D82" s="447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</row>
    <row r="83" spans="3:17" x14ac:dyDescent="0.25">
      <c r="C83" s="18"/>
      <c r="D83" s="159" t="s">
        <v>689</v>
      </c>
      <c r="E83" s="82">
        <f t="shared" ref="E83:P83" si="17">E171+E259</f>
        <v>0</v>
      </c>
      <c r="F83" s="82">
        <f t="shared" si="17"/>
        <v>0</v>
      </c>
      <c r="G83" s="82">
        <f t="shared" si="17"/>
        <v>0</v>
      </c>
      <c r="H83" s="82">
        <f t="shared" si="17"/>
        <v>0</v>
      </c>
      <c r="I83" s="82">
        <f t="shared" si="17"/>
        <v>0</v>
      </c>
      <c r="J83" s="82">
        <f t="shared" si="17"/>
        <v>0</v>
      </c>
      <c r="K83" s="82">
        <f t="shared" si="17"/>
        <v>0</v>
      </c>
      <c r="L83" s="82">
        <f t="shared" si="17"/>
        <v>0</v>
      </c>
      <c r="M83" s="82">
        <f t="shared" si="17"/>
        <v>0</v>
      </c>
      <c r="N83" s="82">
        <f t="shared" si="17"/>
        <v>0</v>
      </c>
      <c r="O83" s="82">
        <f t="shared" si="17"/>
        <v>0</v>
      </c>
      <c r="P83" s="82">
        <f t="shared" si="17"/>
        <v>0</v>
      </c>
      <c r="Q83" s="82">
        <f>Q171+Q259</f>
        <v>0</v>
      </c>
    </row>
    <row r="84" spans="3:17" x14ac:dyDescent="0.25"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</row>
    <row r="85" spans="3:17" x14ac:dyDescent="0.25">
      <c r="C85" s="449" t="s">
        <v>362</v>
      </c>
      <c r="D85" s="450"/>
      <c r="E85" s="140">
        <f>SUM(E83:E84)</f>
        <v>0</v>
      </c>
      <c r="F85" s="140">
        <f t="shared" ref="F85:P85" si="18">SUM(F83:F84)</f>
        <v>0</v>
      </c>
      <c r="G85" s="140">
        <f t="shared" si="18"/>
        <v>0</v>
      </c>
      <c r="H85" s="140">
        <f t="shared" si="18"/>
        <v>0</v>
      </c>
      <c r="I85" s="140">
        <f t="shared" si="18"/>
        <v>0</v>
      </c>
      <c r="J85" s="140">
        <f t="shared" si="18"/>
        <v>0</v>
      </c>
      <c r="K85" s="140">
        <f t="shared" si="18"/>
        <v>0</v>
      </c>
      <c r="L85" s="140">
        <f t="shared" si="18"/>
        <v>0</v>
      </c>
      <c r="M85" s="140">
        <f t="shared" si="18"/>
        <v>0</v>
      </c>
      <c r="N85" s="140">
        <f t="shared" si="18"/>
        <v>0</v>
      </c>
      <c r="O85" s="140">
        <f t="shared" si="18"/>
        <v>0</v>
      </c>
      <c r="P85" s="140">
        <f t="shared" si="18"/>
        <v>0</v>
      </c>
      <c r="Q85" s="123">
        <f>Q186+Q287</f>
        <v>0</v>
      </c>
    </row>
    <row r="86" spans="3:17" x14ac:dyDescent="0.25">
      <c r="C86" s="446" t="s">
        <v>363</v>
      </c>
      <c r="D86" s="447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</row>
    <row r="87" spans="3:17" x14ac:dyDescent="0.25">
      <c r="C87" s="18" t="s">
        <v>365</v>
      </c>
      <c r="D87" s="18" t="s">
        <v>366</v>
      </c>
      <c r="E87" s="82">
        <f t="shared" ref="E87:P88" si="19">E175+E263</f>
        <v>0</v>
      </c>
      <c r="F87" s="82">
        <f t="shared" si="19"/>
        <v>0</v>
      </c>
      <c r="G87" s="82">
        <f t="shared" si="19"/>
        <v>0</v>
      </c>
      <c r="H87" s="82">
        <f t="shared" si="19"/>
        <v>0</v>
      </c>
      <c r="I87" s="82">
        <f t="shared" si="19"/>
        <v>0</v>
      </c>
      <c r="J87" s="82">
        <f t="shared" si="19"/>
        <v>0</v>
      </c>
      <c r="K87" s="82">
        <f t="shared" si="19"/>
        <v>0</v>
      </c>
      <c r="L87" s="82">
        <f t="shared" si="19"/>
        <v>0</v>
      </c>
      <c r="M87" s="82">
        <f t="shared" si="19"/>
        <v>0</v>
      </c>
      <c r="N87" s="82">
        <f t="shared" si="19"/>
        <v>0</v>
      </c>
      <c r="O87" s="82">
        <f t="shared" si="19"/>
        <v>0</v>
      </c>
      <c r="P87" s="82">
        <f t="shared" si="19"/>
        <v>0</v>
      </c>
      <c r="Q87" s="82">
        <f>Q175+Q263</f>
        <v>0</v>
      </c>
    </row>
    <row r="88" spans="3:17" x14ac:dyDescent="0.25">
      <c r="C88" s="18" t="s">
        <v>365</v>
      </c>
      <c r="D88" s="18" t="s">
        <v>367</v>
      </c>
      <c r="E88" s="82">
        <f t="shared" si="19"/>
        <v>0</v>
      </c>
      <c r="F88" s="82">
        <f t="shared" si="19"/>
        <v>0</v>
      </c>
      <c r="G88" s="82">
        <f t="shared" si="19"/>
        <v>0</v>
      </c>
      <c r="H88" s="82">
        <f t="shared" si="19"/>
        <v>0</v>
      </c>
      <c r="I88" s="82">
        <f t="shared" si="19"/>
        <v>0</v>
      </c>
      <c r="J88" s="82">
        <f t="shared" si="19"/>
        <v>0</v>
      </c>
      <c r="K88" s="82">
        <f t="shared" si="19"/>
        <v>0</v>
      </c>
      <c r="L88" s="82">
        <f t="shared" si="19"/>
        <v>0</v>
      </c>
      <c r="M88" s="82">
        <f t="shared" si="19"/>
        <v>0</v>
      </c>
      <c r="N88" s="82">
        <f t="shared" si="19"/>
        <v>0</v>
      </c>
      <c r="O88" s="82">
        <f t="shared" si="19"/>
        <v>0</v>
      </c>
      <c r="P88" s="82">
        <f t="shared" si="19"/>
        <v>0</v>
      </c>
      <c r="Q88" s="82">
        <f>Q176+Q264</f>
        <v>0</v>
      </c>
    </row>
    <row r="89" spans="3:17" x14ac:dyDescent="0.25">
      <c r="C89" s="449" t="s">
        <v>364</v>
      </c>
      <c r="D89" s="450"/>
      <c r="E89" s="140">
        <f>E87-E88</f>
        <v>0</v>
      </c>
      <c r="F89" s="140">
        <f t="shared" ref="F89:P89" si="20">F87-F88</f>
        <v>0</v>
      </c>
      <c r="G89" s="140">
        <f t="shared" si="20"/>
        <v>0</v>
      </c>
      <c r="H89" s="140">
        <f t="shared" si="20"/>
        <v>0</v>
      </c>
      <c r="I89" s="140">
        <f t="shared" si="20"/>
        <v>0</v>
      </c>
      <c r="J89" s="140">
        <f t="shared" si="20"/>
        <v>0</v>
      </c>
      <c r="K89" s="140">
        <f t="shared" si="20"/>
        <v>0</v>
      </c>
      <c r="L89" s="140">
        <f t="shared" si="20"/>
        <v>0</v>
      </c>
      <c r="M89" s="140">
        <f t="shared" si="20"/>
        <v>0</v>
      </c>
      <c r="N89" s="140">
        <f t="shared" si="20"/>
        <v>0</v>
      </c>
      <c r="O89" s="140">
        <f t="shared" si="20"/>
        <v>0</v>
      </c>
      <c r="P89" s="140">
        <f t="shared" si="20"/>
        <v>0</v>
      </c>
      <c r="Q89" s="123">
        <f>Q190+Q291</f>
        <v>0</v>
      </c>
    </row>
    <row r="90" spans="3:17" x14ac:dyDescent="0.25">
      <c r="C90" s="449" t="s">
        <v>261</v>
      </c>
      <c r="D90" s="450"/>
      <c r="E90" s="140">
        <f>E89+E85+E81+E65+E59+E55+E30</f>
        <v>0</v>
      </c>
      <c r="F90" s="140">
        <f t="shared" ref="F90:P90" si="21">F89+F85+F81+F65+F59+F55+F30</f>
        <v>0</v>
      </c>
      <c r="G90" s="140">
        <f t="shared" si="21"/>
        <v>0</v>
      </c>
      <c r="H90" s="140">
        <f t="shared" si="21"/>
        <v>0</v>
      </c>
      <c r="I90" s="140">
        <f t="shared" si="21"/>
        <v>0</v>
      </c>
      <c r="J90" s="140">
        <f t="shared" si="21"/>
        <v>0</v>
      </c>
      <c r="K90" s="140">
        <f t="shared" si="21"/>
        <v>0</v>
      </c>
      <c r="L90" s="140">
        <f t="shared" si="21"/>
        <v>0</v>
      </c>
      <c r="M90" s="140">
        <f t="shared" si="21"/>
        <v>0</v>
      </c>
      <c r="N90" s="140">
        <f t="shared" si="21"/>
        <v>0</v>
      </c>
      <c r="O90" s="140">
        <f t="shared" si="21"/>
        <v>0</v>
      </c>
      <c r="P90" s="140">
        <f t="shared" si="21"/>
        <v>0</v>
      </c>
      <c r="Q90" s="123">
        <f>Q191+Q292</f>
        <v>0</v>
      </c>
    </row>
    <row r="92" spans="3:17" x14ac:dyDescent="0.25">
      <c r="C92" s="24" t="s">
        <v>387</v>
      </c>
      <c r="J92" s="27"/>
    </row>
    <row r="93" spans="3:17" x14ac:dyDescent="0.25">
      <c r="C93" s="15"/>
      <c r="Q93" s="27" t="s">
        <v>4</v>
      </c>
    </row>
    <row r="94" spans="3:17" ht="15" customHeight="1" x14ac:dyDescent="0.25">
      <c r="C94" s="431" t="s">
        <v>343</v>
      </c>
      <c r="D94" s="431" t="s">
        <v>344</v>
      </c>
      <c r="E94" s="421" t="s">
        <v>326</v>
      </c>
      <c r="F94" s="421"/>
      <c r="G94" s="421"/>
      <c r="H94" s="421"/>
      <c r="I94" s="421"/>
      <c r="J94" s="421"/>
      <c r="K94" s="421"/>
      <c r="L94" s="421"/>
      <c r="M94" s="421"/>
      <c r="N94" s="421"/>
      <c r="O94" s="421"/>
      <c r="P94" s="421"/>
      <c r="Q94" s="421"/>
    </row>
    <row r="95" spans="3:17" x14ac:dyDescent="0.25">
      <c r="C95" s="433"/>
      <c r="D95" s="433"/>
      <c r="E95" s="14" t="s">
        <v>110</v>
      </c>
      <c r="F95" s="14" t="s">
        <v>111</v>
      </c>
      <c r="G95" s="14" t="s">
        <v>112</v>
      </c>
      <c r="H95" s="14" t="s">
        <v>113</v>
      </c>
      <c r="I95" s="14" t="s">
        <v>114</v>
      </c>
      <c r="J95" s="14" t="s">
        <v>115</v>
      </c>
      <c r="K95" s="14" t="s">
        <v>116</v>
      </c>
      <c r="L95" s="14" t="s">
        <v>117</v>
      </c>
      <c r="M95" s="14" t="s">
        <v>118</v>
      </c>
      <c r="N95" s="14" t="s">
        <v>119</v>
      </c>
      <c r="O95" s="14" t="s">
        <v>120</v>
      </c>
      <c r="P95" s="14" t="s">
        <v>121</v>
      </c>
      <c r="Q95" s="14" t="s">
        <v>108</v>
      </c>
    </row>
    <row r="96" spans="3:17" ht="14.25" customHeight="1" x14ac:dyDescent="0.25">
      <c r="C96" s="435"/>
      <c r="D96" s="435"/>
      <c r="E96" s="14" t="s">
        <v>3</v>
      </c>
      <c r="F96" s="14" t="s">
        <v>3</v>
      </c>
      <c r="G96" s="14" t="s">
        <v>3</v>
      </c>
      <c r="H96" s="14" t="s">
        <v>3</v>
      </c>
      <c r="I96" s="14" t="s">
        <v>3</v>
      </c>
      <c r="J96" s="14" t="s">
        <v>3</v>
      </c>
      <c r="K96" s="14" t="s">
        <v>5</v>
      </c>
      <c r="L96" s="14" t="s">
        <v>5</v>
      </c>
      <c r="M96" s="14" t="s">
        <v>5</v>
      </c>
      <c r="N96" s="14" t="s">
        <v>5</v>
      </c>
      <c r="O96" s="14" t="s">
        <v>5</v>
      </c>
      <c r="P96" s="14" t="s">
        <v>5</v>
      </c>
      <c r="Q96" s="14" t="s">
        <v>5</v>
      </c>
    </row>
    <row r="97" spans="2:17" x14ac:dyDescent="0.25">
      <c r="B97" s="74"/>
      <c r="C97" s="446" t="s">
        <v>348</v>
      </c>
      <c r="D97" s="447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</row>
    <row r="98" spans="2:17" x14ac:dyDescent="0.25">
      <c r="C98" s="428" t="s">
        <v>350</v>
      </c>
      <c r="D98" s="429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</row>
    <row r="99" spans="2:17" x14ac:dyDescent="0.25">
      <c r="C99" s="158" t="s">
        <v>703</v>
      </c>
      <c r="D99" s="100" t="s">
        <v>648</v>
      </c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</row>
    <row r="100" spans="2:17" x14ac:dyDescent="0.25">
      <c r="C100" s="158" t="s">
        <v>703</v>
      </c>
      <c r="D100" s="100" t="s">
        <v>649</v>
      </c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</row>
    <row r="101" spans="2:17" x14ac:dyDescent="0.25">
      <c r="C101" s="158" t="s">
        <v>703</v>
      </c>
      <c r="D101" s="100" t="s">
        <v>650</v>
      </c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</row>
    <row r="102" spans="2:17" x14ac:dyDescent="0.25">
      <c r="C102" s="158" t="s">
        <v>703</v>
      </c>
      <c r="D102" s="100" t="s">
        <v>651</v>
      </c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</row>
    <row r="103" spans="2:17" x14ac:dyDescent="0.25">
      <c r="C103" s="158" t="s">
        <v>703</v>
      </c>
      <c r="D103" s="100" t="s">
        <v>652</v>
      </c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</row>
    <row r="104" spans="2:17" x14ac:dyDescent="0.25">
      <c r="C104" s="158" t="s">
        <v>703</v>
      </c>
      <c r="D104" s="100" t="s">
        <v>653</v>
      </c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</row>
    <row r="105" spans="2:17" x14ac:dyDescent="0.25">
      <c r="C105" s="158" t="s">
        <v>703</v>
      </c>
      <c r="D105" s="100" t="s">
        <v>654</v>
      </c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</row>
    <row r="106" spans="2:17" x14ac:dyDescent="0.25">
      <c r="C106" s="158" t="s">
        <v>703</v>
      </c>
      <c r="D106" s="100" t="s">
        <v>655</v>
      </c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</row>
    <row r="107" spans="2:17" x14ac:dyDescent="0.25">
      <c r="C107" s="158" t="s">
        <v>703</v>
      </c>
      <c r="D107" s="20" t="s">
        <v>656</v>
      </c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</row>
    <row r="108" spans="2:17" x14ac:dyDescent="0.25">
      <c r="C108" s="449" t="s">
        <v>225</v>
      </c>
      <c r="D108" s="450"/>
      <c r="E108" s="140">
        <f>SUM(E99:E107)</f>
        <v>0</v>
      </c>
      <c r="F108" s="140">
        <f t="shared" ref="F108:P108" si="22">SUM(F99:F107)</f>
        <v>0</v>
      </c>
      <c r="G108" s="140">
        <f t="shared" si="22"/>
        <v>0</v>
      </c>
      <c r="H108" s="140">
        <f t="shared" si="22"/>
        <v>0</v>
      </c>
      <c r="I108" s="140">
        <f t="shared" si="22"/>
        <v>0</v>
      </c>
      <c r="J108" s="140">
        <f t="shared" si="22"/>
        <v>0</v>
      </c>
      <c r="K108" s="140">
        <f t="shared" si="22"/>
        <v>0</v>
      </c>
      <c r="L108" s="140">
        <f t="shared" si="22"/>
        <v>0</v>
      </c>
      <c r="M108" s="140">
        <f t="shared" si="22"/>
        <v>0</v>
      </c>
      <c r="N108" s="140">
        <f t="shared" si="22"/>
        <v>0</v>
      </c>
      <c r="O108" s="140">
        <f t="shared" si="22"/>
        <v>0</v>
      </c>
      <c r="P108" s="140">
        <f t="shared" si="22"/>
        <v>0</v>
      </c>
      <c r="Q108" s="123">
        <f>SUM(E108:P108)</f>
        <v>0</v>
      </c>
    </row>
    <row r="109" spans="2:17" x14ac:dyDescent="0.25">
      <c r="C109" s="428" t="s">
        <v>351</v>
      </c>
      <c r="D109" s="429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</row>
    <row r="110" spans="2:17" x14ac:dyDescent="0.25">
      <c r="C110" s="158" t="s">
        <v>703</v>
      </c>
      <c r="D110" s="100" t="s">
        <v>657</v>
      </c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</row>
    <row r="111" spans="2:17" x14ac:dyDescent="0.25">
      <c r="C111" s="158" t="s">
        <v>703</v>
      </c>
      <c r="D111" s="100" t="s">
        <v>658</v>
      </c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</row>
    <row r="112" spans="2:17" x14ac:dyDescent="0.25">
      <c r="C112" s="158" t="s">
        <v>703</v>
      </c>
      <c r="D112" s="100" t="s">
        <v>659</v>
      </c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</row>
    <row r="113" spans="3:17" x14ac:dyDescent="0.25">
      <c r="C113" s="158" t="s">
        <v>703</v>
      </c>
      <c r="D113" s="100" t="s">
        <v>660</v>
      </c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</row>
    <row r="114" spans="3:17" x14ac:dyDescent="0.25">
      <c r="C114" s="158" t="s">
        <v>703</v>
      </c>
      <c r="D114" s="100" t="s">
        <v>661</v>
      </c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</row>
    <row r="115" spans="3:17" x14ac:dyDescent="0.25">
      <c r="C115" s="158" t="s">
        <v>703</v>
      </c>
      <c r="D115" s="20" t="s">
        <v>662</v>
      </c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</row>
    <row r="116" spans="3:17" x14ac:dyDescent="0.25">
      <c r="C116" s="158" t="s">
        <v>703</v>
      </c>
      <c r="D116" s="20" t="s">
        <v>663</v>
      </c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</row>
    <row r="117" spans="3:17" x14ac:dyDescent="0.25">
      <c r="C117" s="449" t="s">
        <v>225</v>
      </c>
      <c r="D117" s="450"/>
      <c r="E117" s="140">
        <f>SUM(E110:E116)</f>
        <v>0</v>
      </c>
      <c r="F117" s="140">
        <f t="shared" ref="F117:P117" si="23">SUM(F110:F116)</f>
        <v>0</v>
      </c>
      <c r="G117" s="140">
        <f t="shared" si="23"/>
        <v>0</v>
      </c>
      <c r="H117" s="140">
        <f t="shared" si="23"/>
        <v>0</v>
      </c>
      <c r="I117" s="140">
        <f t="shared" si="23"/>
        <v>0</v>
      </c>
      <c r="J117" s="140">
        <f t="shared" si="23"/>
        <v>0</v>
      </c>
      <c r="K117" s="140">
        <f t="shared" si="23"/>
        <v>0</v>
      </c>
      <c r="L117" s="140">
        <f t="shared" si="23"/>
        <v>0</v>
      </c>
      <c r="M117" s="140">
        <f t="shared" si="23"/>
        <v>0</v>
      </c>
      <c r="N117" s="140">
        <f t="shared" si="23"/>
        <v>0</v>
      </c>
      <c r="O117" s="140">
        <f t="shared" si="23"/>
        <v>0</v>
      </c>
      <c r="P117" s="140">
        <f t="shared" si="23"/>
        <v>0</v>
      </c>
      <c r="Q117" s="123">
        <f>SUM(E117:P117)</f>
        <v>0</v>
      </c>
    </row>
    <row r="118" spans="3:17" x14ac:dyDescent="0.25">
      <c r="C118" s="449" t="s">
        <v>349</v>
      </c>
      <c r="D118" s="450"/>
      <c r="E118" s="140">
        <f>E117+E108</f>
        <v>0</v>
      </c>
      <c r="F118" s="140">
        <f t="shared" ref="F118:P118" si="24">F117+F108</f>
        <v>0</v>
      </c>
      <c r="G118" s="140">
        <f t="shared" si="24"/>
        <v>0</v>
      </c>
      <c r="H118" s="140">
        <f t="shared" si="24"/>
        <v>0</v>
      </c>
      <c r="I118" s="140">
        <f t="shared" si="24"/>
        <v>0</v>
      </c>
      <c r="J118" s="140">
        <f t="shared" si="24"/>
        <v>0</v>
      </c>
      <c r="K118" s="140">
        <f t="shared" si="24"/>
        <v>0</v>
      </c>
      <c r="L118" s="140">
        <f t="shared" si="24"/>
        <v>0</v>
      </c>
      <c r="M118" s="140">
        <f t="shared" si="24"/>
        <v>0</v>
      </c>
      <c r="N118" s="140">
        <f t="shared" si="24"/>
        <v>0</v>
      </c>
      <c r="O118" s="140">
        <f t="shared" si="24"/>
        <v>0</v>
      </c>
      <c r="P118" s="140">
        <f t="shared" si="24"/>
        <v>0</v>
      </c>
      <c r="Q118" s="123">
        <f>Q108+Q117</f>
        <v>0</v>
      </c>
    </row>
    <row r="119" spans="3:17" x14ac:dyDescent="0.25">
      <c r="C119" s="446" t="s">
        <v>352</v>
      </c>
      <c r="D119" s="447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</row>
    <row r="120" spans="3:17" x14ac:dyDescent="0.25">
      <c r="C120" s="428" t="s">
        <v>350</v>
      </c>
      <c r="D120" s="429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</row>
    <row r="121" spans="3:17" x14ac:dyDescent="0.25">
      <c r="C121" s="158" t="s">
        <v>704</v>
      </c>
      <c r="D121" s="100" t="s">
        <v>664</v>
      </c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</row>
    <row r="122" spans="3:17" x14ac:dyDescent="0.25">
      <c r="C122" s="158" t="s">
        <v>704</v>
      </c>
      <c r="D122" s="100" t="s">
        <v>665</v>
      </c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</row>
    <row r="123" spans="3:17" x14ac:dyDescent="0.25">
      <c r="C123" s="158" t="s">
        <v>704</v>
      </c>
      <c r="D123" s="100" t="s">
        <v>666</v>
      </c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</row>
    <row r="124" spans="3:17" x14ac:dyDescent="0.25">
      <c r="C124" s="158" t="s">
        <v>704</v>
      </c>
      <c r="D124" s="100" t="s">
        <v>667</v>
      </c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</row>
    <row r="125" spans="3:17" x14ac:dyDescent="0.25">
      <c r="C125" s="158" t="s">
        <v>704</v>
      </c>
      <c r="D125" s="100" t="s">
        <v>668</v>
      </c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</row>
    <row r="126" spans="3:17" x14ac:dyDescent="0.25">
      <c r="C126" s="158" t="s">
        <v>704</v>
      </c>
      <c r="D126" s="100" t="s">
        <v>669</v>
      </c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</row>
    <row r="127" spans="3:17" x14ac:dyDescent="0.25">
      <c r="C127" s="158" t="s">
        <v>705</v>
      </c>
      <c r="D127" s="100" t="s">
        <v>670</v>
      </c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</row>
    <row r="128" spans="3:17" x14ac:dyDescent="0.25">
      <c r="C128" s="158" t="s">
        <v>705</v>
      </c>
      <c r="D128" s="100" t="s">
        <v>671</v>
      </c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</row>
    <row r="129" spans="3:17" x14ac:dyDescent="0.25">
      <c r="C129" s="158"/>
      <c r="D129" s="100" t="s">
        <v>672</v>
      </c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</row>
    <row r="130" spans="3:17" x14ac:dyDescent="0.25">
      <c r="C130" s="158"/>
      <c r="D130" s="100" t="s">
        <v>673</v>
      </c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</row>
    <row r="131" spans="3:17" x14ac:dyDescent="0.25">
      <c r="C131" s="158"/>
      <c r="D131" s="100" t="s">
        <v>674</v>
      </c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</row>
    <row r="132" spans="3:17" x14ac:dyDescent="0.25">
      <c r="C132" s="158"/>
      <c r="D132" s="100" t="s">
        <v>675</v>
      </c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</row>
    <row r="133" spans="3:17" x14ac:dyDescent="0.25">
      <c r="C133" s="158"/>
      <c r="D133" s="100" t="s">
        <v>676</v>
      </c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</row>
    <row r="134" spans="3:17" x14ac:dyDescent="0.25">
      <c r="C134" s="158" t="s">
        <v>705</v>
      </c>
      <c r="D134" s="100" t="s">
        <v>677</v>
      </c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</row>
    <row r="135" spans="3:17" x14ac:dyDescent="0.25">
      <c r="C135" s="449" t="s">
        <v>225</v>
      </c>
      <c r="D135" s="450"/>
      <c r="E135" s="140">
        <f>SUM(E121:E134)</f>
        <v>0</v>
      </c>
      <c r="F135" s="140">
        <f t="shared" ref="F135:P135" si="25">SUM(F121:F134)</f>
        <v>0</v>
      </c>
      <c r="G135" s="140">
        <f t="shared" si="25"/>
        <v>0</v>
      </c>
      <c r="H135" s="140">
        <f t="shared" si="25"/>
        <v>0</v>
      </c>
      <c r="I135" s="140">
        <f t="shared" si="25"/>
        <v>0</v>
      </c>
      <c r="J135" s="140">
        <f t="shared" si="25"/>
        <v>0</v>
      </c>
      <c r="K135" s="140">
        <f t="shared" si="25"/>
        <v>0</v>
      </c>
      <c r="L135" s="140">
        <f t="shared" si="25"/>
        <v>0</v>
      </c>
      <c r="M135" s="140">
        <f t="shared" si="25"/>
        <v>0</v>
      </c>
      <c r="N135" s="140">
        <f t="shared" si="25"/>
        <v>0</v>
      </c>
      <c r="O135" s="140">
        <f t="shared" si="25"/>
        <v>0</v>
      </c>
      <c r="P135" s="140">
        <f t="shared" si="25"/>
        <v>0</v>
      </c>
      <c r="Q135" s="123">
        <f>SUM(E135:P135)</f>
        <v>0</v>
      </c>
    </row>
    <row r="136" spans="3:17" x14ac:dyDescent="0.25">
      <c r="C136" s="428" t="s">
        <v>354</v>
      </c>
      <c r="D136" s="429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</row>
    <row r="137" spans="3:17" x14ac:dyDescent="0.25">
      <c r="C137" s="158" t="s">
        <v>706</v>
      </c>
      <c r="D137" s="100" t="s">
        <v>678</v>
      </c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</row>
    <row r="138" spans="3:17" x14ac:dyDescent="0.25">
      <c r="C138" s="158" t="s">
        <v>706</v>
      </c>
      <c r="D138" s="100" t="s">
        <v>679</v>
      </c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</row>
    <row r="139" spans="3:17" x14ac:dyDescent="0.25">
      <c r="C139" s="158" t="s">
        <v>706</v>
      </c>
      <c r="D139" s="100" t="s">
        <v>680</v>
      </c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</row>
    <row r="140" spans="3:17" x14ac:dyDescent="0.25">
      <c r="C140" s="158" t="s">
        <v>706</v>
      </c>
      <c r="D140" s="20" t="s">
        <v>681</v>
      </c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</row>
    <row r="141" spans="3:17" x14ac:dyDescent="0.25">
      <c r="C141" s="158" t="s">
        <v>706</v>
      </c>
      <c r="D141" s="20" t="s">
        <v>682</v>
      </c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</row>
    <row r="142" spans="3:17" x14ac:dyDescent="0.25">
      <c r="C142" s="449" t="s">
        <v>225</v>
      </c>
      <c r="D142" s="450"/>
      <c r="E142" s="140">
        <f>SUM(E137:E141)</f>
        <v>0</v>
      </c>
      <c r="F142" s="140">
        <f t="shared" ref="F142:P142" si="26">SUM(F137:F141)</f>
        <v>0</v>
      </c>
      <c r="G142" s="140">
        <f t="shared" si="26"/>
        <v>0</v>
      </c>
      <c r="H142" s="140">
        <f t="shared" si="26"/>
        <v>0</v>
      </c>
      <c r="I142" s="140">
        <f t="shared" si="26"/>
        <v>0</v>
      </c>
      <c r="J142" s="140">
        <f t="shared" si="26"/>
        <v>0</v>
      </c>
      <c r="K142" s="140">
        <f t="shared" si="26"/>
        <v>0</v>
      </c>
      <c r="L142" s="140">
        <f t="shared" si="26"/>
        <v>0</v>
      </c>
      <c r="M142" s="140">
        <f t="shared" si="26"/>
        <v>0</v>
      </c>
      <c r="N142" s="140">
        <f t="shared" si="26"/>
        <v>0</v>
      </c>
      <c r="O142" s="140">
        <f t="shared" si="26"/>
        <v>0</v>
      </c>
      <c r="P142" s="140">
        <f t="shared" si="26"/>
        <v>0</v>
      </c>
      <c r="Q142" s="123">
        <f>SUM(E142:P142)</f>
        <v>0</v>
      </c>
    </row>
    <row r="143" spans="3:17" x14ac:dyDescent="0.25">
      <c r="C143" s="449" t="s">
        <v>353</v>
      </c>
      <c r="D143" s="450"/>
      <c r="E143" s="140">
        <f>E142+E135</f>
        <v>0</v>
      </c>
      <c r="F143" s="140">
        <f t="shared" ref="F143:P143" si="27">F142+F135</f>
        <v>0</v>
      </c>
      <c r="G143" s="140">
        <f t="shared" si="27"/>
        <v>0</v>
      </c>
      <c r="H143" s="140">
        <f t="shared" si="27"/>
        <v>0</v>
      </c>
      <c r="I143" s="140">
        <f t="shared" si="27"/>
        <v>0</v>
      </c>
      <c r="J143" s="140">
        <f t="shared" si="27"/>
        <v>0</v>
      </c>
      <c r="K143" s="140">
        <f t="shared" si="27"/>
        <v>0</v>
      </c>
      <c r="L143" s="140">
        <f t="shared" si="27"/>
        <v>0</v>
      </c>
      <c r="M143" s="140">
        <f t="shared" si="27"/>
        <v>0</v>
      </c>
      <c r="N143" s="140">
        <f t="shared" si="27"/>
        <v>0</v>
      </c>
      <c r="O143" s="140">
        <f t="shared" si="27"/>
        <v>0</v>
      </c>
      <c r="P143" s="140">
        <f t="shared" si="27"/>
        <v>0</v>
      </c>
      <c r="Q143" s="123">
        <f>Q135+Q142</f>
        <v>0</v>
      </c>
    </row>
    <row r="144" spans="3:17" x14ac:dyDescent="0.25">
      <c r="C144" s="446" t="s">
        <v>358</v>
      </c>
      <c r="D144" s="447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</row>
    <row r="145" spans="3:17" x14ac:dyDescent="0.25">
      <c r="C145" s="18"/>
      <c r="D145" s="18" t="s">
        <v>683</v>
      </c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</row>
    <row r="146" spans="3:17" x14ac:dyDescent="0.25">
      <c r="C146" s="18"/>
      <c r="D146" s="18" t="s">
        <v>684</v>
      </c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</row>
    <row r="147" spans="3:17" x14ac:dyDescent="0.25">
      <c r="C147" s="449" t="s">
        <v>355</v>
      </c>
      <c r="D147" s="450"/>
      <c r="E147" s="140">
        <f>SUM(E145:E146)</f>
        <v>0</v>
      </c>
      <c r="F147" s="140">
        <f t="shared" ref="F147:P147" si="28">SUM(F145:F146)</f>
        <v>0</v>
      </c>
      <c r="G147" s="140">
        <f t="shared" si="28"/>
        <v>0</v>
      </c>
      <c r="H147" s="140">
        <f t="shared" si="28"/>
        <v>0</v>
      </c>
      <c r="I147" s="140">
        <f t="shared" si="28"/>
        <v>0</v>
      </c>
      <c r="J147" s="140">
        <f t="shared" si="28"/>
        <v>0</v>
      </c>
      <c r="K147" s="140">
        <f t="shared" si="28"/>
        <v>0</v>
      </c>
      <c r="L147" s="140">
        <f t="shared" si="28"/>
        <v>0</v>
      </c>
      <c r="M147" s="140">
        <f t="shared" si="28"/>
        <v>0</v>
      </c>
      <c r="N147" s="140">
        <f t="shared" si="28"/>
        <v>0</v>
      </c>
      <c r="O147" s="140">
        <f t="shared" si="28"/>
        <v>0</v>
      </c>
      <c r="P147" s="140">
        <f t="shared" si="28"/>
        <v>0</v>
      </c>
      <c r="Q147" s="123">
        <f>SUM(E147:P147)</f>
        <v>0</v>
      </c>
    </row>
    <row r="148" spans="3:17" x14ac:dyDescent="0.25">
      <c r="C148" s="446" t="s">
        <v>357</v>
      </c>
      <c r="D148" s="447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</row>
    <row r="149" spans="3:17" x14ac:dyDescent="0.25">
      <c r="C149" s="95"/>
      <c r="D149" s="100" t="s">
        <v>685</v>
      </c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</row>
    <row r="150" spans="3:17" x14ac:dyDescent="0.25">
      <c r="C150" s="95"/>
      <c r="D150" s="100" t="s">
        <v>686</v>
      </c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</row>
    <row r="151" spans="3:17" x14ac:dyDescent="0.25">
      <c r="C151" s="18"/>
      <c r="D151" s="100" t="s">
        <v>687</v>
      </c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</row>
    <row r="152" spans="3:17" x14ac:dyDescent="0.25">
      <c r="C152" s="18"/>
      <c r="D152" s="18" t="s">
        <v>688</v>
      </c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</row>
    <row r="153" spans="3:17" x14ac:dyDescent="0.25">
      <c r="C153" s="449" t="s">
        <v>356</v>
      </c>
      <c r="D153" s="450"/>
      <c r="E153" s="140">
        <f>SUM(E149:E152)</f>
        <v>0</v>
      </c>
      <c r="F153" s="140">
        <f t="shared" ref="F153:P153" si="29">SUM(F149:F152)</f>
        <v>0</v>
      </c>
      <c r="G153" s="140">
        <f t="shared" si="29"/>
        <v>0</v>
      </c>
      <c r="H153" s="140">
        <f t="shared" si="29"/>
        <v>0</v>
      </c>
      <c r="I153" s="140">
        <f t="shared" si="29"/>
        <v>0</v>
      </c>
      <c r="J153" s="140">
        <f t="shared" si="29"/>
        <v>0</v>
      </c>
      <c r="K153" s="140">
        <f t="shared" si="29"/>
        <v>0</v>
      </c>
      <c r="L153" s="140">
        <f t="shared" si="29"/>
        <v>0</v>
      </c>
      <c r="M153" s="140">
        <f t="shared" si="29"/>
        <v>0</v>
      </c>
      <c r="N153" s="140">
        <f t="shared" si="29"/>
        <v>0</v>
      </c>
      <c r="O153" s="140">
        <f t="shared" si="29"/>
        <v>0</v>
      </c>
      <c r="P153" s="140">
        <f t="shared" si="29"/>
        <v>0</v>
      </c>
      <c r="Q153" s="123">
        <f>SUM(E153:P153)</f>
        <v>0</v>
      </c>
    </row>
    <row r="154" spans="3:17" x14ac:dyDescent="0.25">
      <c r="C154" s="446" t="s">
        <v>361</v>
      </c>
      <c r="D154" s="447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</row>
    <row r="155" spans="3:17" x14ac:dyDescent="0.25">
      <c r="C155" s="95"/>
      <c r="D155" s="100" t="s">
        <v>690</v>
      </c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</row>
    <row r="156" spans="3:17" x14ac:dyDescent="0.25">
      <c r="C156" s="95"/>
      <c r="D156" s="100" t="s">
        <v>691</v>
      </c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</row>
    <row r="157" spans="3:17" x14ac:dyDescent="0.25">
      <c r="C157" s="95"/>
      <c r="D157" s="100" t="s">
        <v>692</v>
      </c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</row>
    <row r="158" spans="3:17" x14ac:dyDescent="0.25">
      <c r="C158" s="95"/>
      <c r="D158" s="100" t="s">
        <v>693</v>
      </c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</row>
    <row r="159" spans="3:17" x14ac:dyDescent="0.25">
      <c r="C159" s="95"/>
      <c r="D159" s="100" t="s">
        <v>694</v>
      </c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</row>
    <row r="160" spans="3:17" x14ac:dyDescent="0.25">
      <c r="C160" s="95"/>
      <c r="D160" s="100" t="s">
        <v>663</v>
      </c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</row>
    <row r="161" spans="3:17" x14ac:dyDescent="0.25">
      <c r="C161" s="158" t="s">
        <v>707</v>
      </c>
      <c r="D161" s="100" t="s">
        <v>695</v>
      </c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</row>
    <row r="162" spans="3:17" x14ac:dyDescent="0.25">
      <c r="C162" s="158" t="s">
        <v>707</v>
      </c>
      <c r="D162" s="100" t="s">
        <v>696</v>
      </c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</row>
    <row r="163" spans="3:17" x14ac:dyDescent="0.25">
      <c r="C163" s="158" t="s">
        <v>707</v>
      </c>
      <c r="D163" s="100" t="s">
        <v>697</v>
      </c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</row>
    <row r="164" spans="3:17" x14ac:dyDescent="0.25">
      <c r="C164" s="158" t="s">
        <v>707</v>
      </c>
      <c r="D164" s="100" t="s">
        <v>698</v>
      </c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</row>
    <row r="165" spans="3:17" x14ac:dyDescent="0.25">
      <c r="C165" s="158" t="s">
        <v>707</v>
      </c>
      <c r="D165" s="100" t="s">
        <v>699</v>
      </c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</row>
    <row r="166" spans="3:17" x14ac:dyDescent="0.25">
      <c r="C166" s="158" t="s">
        <v>707</v>
      </c>
      <c r="D166" s="100" t="s">
        <v>700</v>
      </c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</row>
    <row r="167" spans="3:17" x14ac:dyDescent="0.25">
      <c r="C167" s="158" t="s">
        <v>707</v>
      </c>
      <c r="D167" s="18" t="s">
        <v>701</v>
      </c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</row>
    <row r="168" spans="3:17" x14ac:dyDescent="0.25">
      <c r="C168" s="158" t="s">
        <v>707</v>
      </c>
      <c r="D168" s="18" t="s">
        <v>702</v>
      </c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</row>
    <row r="169" spans="3:17" x14ac:dyDescent="0.25">
      <c r="C169" s="449" t="s">
        <v>359</v>
      </c>
      <c r="D169" s="450"/>
      <c r="E169" s="140">
        <f>SUM(E155:E168)</f>
        <v>0</v>
      </c>
      <c r="F169" s="140">
        <f t="shared" ref="F169:P169" si="30">SUM(F155:F168)</f>
        <v>0</v>
      </c>
      <c r="G169" s="140">
        <f t="shared" si="30"/>
        <v>0</v>
      </c>
      <c r="H169" s="140">
        <f t="shared" si="30"/>
        <v>0</v>
      </c>
      <c r="I169" s="140">
        <f t="shared" si="30"/>
        <v>0</v>
      </c>
      <c r="J169" s="140">
        <f t="shared" si="30"/>
        <v>0</v>
      </c>
      <c r="K169" s="140">
        <f t="shared" si="30"/>
        <v>0</v>
      </c>
      <c r="L169" s="140">
        <f t="shared" si="30"/>
        <v>0</v>
      </c>
      <c r="M169" s="140">
        <f t="shared" si="30"/>
        <v>0</v>
      </c>
      <c r="N169" s="140">
        <f t="shared" si="30"/>
        <v>0</v>
      </c>
      <c r="O169" s="140">
        <f t="shared" si="30"/>
        <v>0</v>
      </c>
      <c r="P169" s="140">
        <f t="shared" si="30"/>
        <v>0</v>
      </c>
      <c r="Q169" s="123">
        <f>SUM(E169:P169)</f>
        <v>0</v>
      </c>
    </row>
    <row r="170" spans="3:17" x14ac:dyDescent="0.25">
      <c r="C170" s="446" t="s">
        <v>360</v>
      </c>
      <c r="D170" s="447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</row>
    <row r="171" spans="3:17" x14ac:dyDescent="0.25">
      <c r="C171" s="18"/>
      <c r="D171" s="159" t="s">
        <v>689</v>
      </c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</row>
    <row r="172" spans="3:17" x14ac:dyDescent="0.25"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</row>
    <row r="173" spans="3:17" x14ac:dyDescent="0.25">
      <c r="C173" s="449" t="s">
        <v>362</v>
      </c>
      <c r="D173" s="450"/>
      <c r="E173" s="140">
        <f>SUM(E171:E172)</f>
        <v>0</v>
      </c>
      <c r="F173" s="140">
        <f t="shared" ref="F173:P173" si="31">SUM(F171:F172)</f>
        <v>0</v>
      </c>
      <c r="G173" s="140">
        <f t="shared" si="31"/>
        <v>0</v>
      </c>
      <c r="H173" s="140">
        <f t="shared" si="31"/>
        <v>0</v>
      </c>
      <c r="I173" s="140">
        <f t="shared" si="31"/>
        <v>0</v>
      </c>
      <c r="J173" s="140">
        <f t="shared" si="31"/>
        <v>0</v>
      </c>
      <c r="K173" s="140">
        <f t="shared" si="31"/>
        <v>0</v>
      </c>
      <c r="L173" s="140">
        <f t="shared" si="31"/>
        <v>0</v>
      </c>
      <c r="M173" s="140">
        <f t="shared" si="31"/>
        <v>0</v>
      </c>
      <c r="N173" s="140">
        <f t="shared" si="31"/>
        <v>0</v>
      </c>
      <c r="O173" s="140">
        <f t="shared" si="31"/>
        <v>0</v>
      </c>
      <c r="P173" s="140">
        <f t="shared" si="31"/>
        <v>0</v>
      </c>
      <c r="Q173" s="123">
        <f>SUM(E173:P173)</f>
        <v>0</v>
      </c>
    </row>
    <row r="174" spans="3:17" x14ac:dyDescent="0.25">
      <c r="C174" s="446" t="s">
        <v>363</v>
      </c>
      <c r="D174" s="447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</row>
    <row r="175" spans="3:17" x14ac:dyDescent="0.25">
      <c r="C175" s="18" t="s">
        <v>365</v>
      </c>
      <c r="D175" s="18" t="s">
        <v>366</v>
      </c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</row>
    <row r="176" spans="3:17" x14ac:dyDescent="0.25">
      <c r="C176" s="18" t="s">
        <v>365</v>
      </c>
      <c r="D176" s="18" t="s">
        <v>367</v>
      </c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</row>
    <row r="177" spans="2:17" x14ac:dyDescent="0.25">
      <c r="C177" s="449" t="s">
        <v>364</v>
      </c>
      <c r="D177" s="450"/>
      <c r="E177" s="140">
        <f>E175-E176</f>
        <v>0</v>
      </c>
      <c r="F177" s="140">
        <f t="shared" ref="F177:P177" si="32">F175-F176</f>
        <v>0</v>
      </c>
      <c r="G177" s="140">
        <f t="shared" si="32"/>
        <v>0</v>
      </c>
      <c r="H177" s="140">
        <f t="shared" si="32"/>
        <v>0</v>
      </c>
      <c r="I177" s="140">
        <f t="shared" si="32"/>
        <v>0</v>
      </c>
      <c r="J177" s="140">
        <f t="shared" si="32"/>
        <v>0</v>
      </c>
      <c r="K177" s="140">
        <f t="shared" si="32"/>
        <v>0</v>
      </c>
      <c r="L177" s="140">
        <f t="shared" si="32"/>
        <v>0</v>
      </c>
      <c r="M177" s="140">
        <f t="shared" si="32"/>
        <v>0</v>
      </c>
      <c r="N177" s="140">
        <f t="shared" si="32"/>
        <v>0</v>
      </c>
      <c r="O177" s="140">
        <f t="shared" si="32"/>
        <v>0</v>
      </c>
      <c r="P177" s="140">
        <f t="shared" si="32"/>
        <v>0</v>
      </c>
      <c r="Q177" s="123">
        <f>Q175-Q176</f>
        <v>0</v>
      </c>
    </row>
    <row r="178" spans="2:17" x14ac:dyDescent="0.25">
      <c r="C178" s="449" t="s">
        <v>261</v>
      </c>
      <c r="D178" s="450"/>
      <c r="E178" s="140">
        <f>E177+E173+E169+E153+E147+E143+E118</f>
        <v>0</v>
      </c>
      <c r="F178" s="140">
        <f t="shared" ref="F178:P178" si="33">F177+F173+F169+F153+F147+F143+F118</f>
        <v>0</v>
      </c>
      <c r="G178" s="140">
        <f t="shared" si="33"/>
        <v>0</v>
      </c>
      <c r="H178" s="140">
        <f t="shared" si="33"/>
        <v>0</v>
      </c>
      <c r="I178" s="140">
        <f t="shared" si="33"/>
        <v>0</v>
      </c>
      <c r="J178" s="140">
        <f t="shared" si="33"/>
        <v>0</v>
      </c>
      <c r="K178" s="140">
        <f t="shared" si="33"/>
        <v>0</v>
      </c>
      <c r="L178" s="140">
        <f t="shared" si="33"/>
        <v>0</v>
      </c>
      <c r="M178" s="140">
        <f t="shared" si="33"/>
        <v>0</v>
      </c>
      <c r="N178" s="140">
        <f t="shared" si="33"/>
        <v>0</v>
      </c>
      <c r="O178" s="140">
        <f t="shared" si="33"/>
        <v>0</v>
      </c>
      <c r="P178" s="140">
        <f t="shared" si="33"/>
        <v>0</v>
      </c>
      <c r="Q178" s="123">
        <f>Q118+Q143+Q147+Q153+Q169+Q173+Q177</f>
        <v>0</v>
      </c>
    </row>
    <row r="179" spans="2:17" x14ac:dyDescent="0.25">
      <c r="D179" s="24"/>
    </row>
    <row r="180" spans="2:17" x14ac:dyDescent="0.25">
      <c r="C180" s="24" t="s">
        <v>388</v>
      </c>
      <c r="J180" s="27"/>
    </row>
    <row r="181" spans="2:17" x14ac:dyDescent="0.25">
      <c r="C181" s="15"/>
      <c r="Q181" s="27" t="s">
        <v>4</v>
      </c>
    </row>
    <row r="182" spans="2:17" ht="15" customHeight="1" x14ac:dyDescent="0.25">
      <c r="C182" s="431" t="s">
        <v>343</v>
      </c>
      <c r="D182" s="431" t="s">
        <v>344</v>
      </c>
      <c r="E182" s="421" t="s">
        <v>326</v>
      </c>
      <c r="F182" s="421"/>
      <c r="G182" s="421"/>
      <c r="H182" s="421"/>
      <c r="I182" s="421"/>
      <c r="J182" s="421"/>
      <c r="K182" s="421"/>
      <c r="L182" s="421"/>
      <c r="M182" s="421"/>
      <c r="N182" s="421"/>
      <c r="O182" s="421"/>
      <c r="P182" s="421"/>
      <c r="Q182" s="421"/>
    </row>
    <row r="183" spans="2:17" x14ac:dyDescent="0.25">
      <c r="C183" s="433"/>
      <c r="D183" s="433"/>
      <c r="E183" s="14" t="s">
        <v>110</v>
      </c>
      <c r="F183" s="14" t="s">
        <v>111</v>
      </c>
      <c r="G183" s="14" t="s">
        <v>112</v>
      </c>
      <c r="H183" s="14" t="s">
        <v>113</v>
      </c>
      <c r="I183" s="14" t="s">
        <v>114</v>
      </c>
      <c r="J183" s="14" t="s">
        <v>115</v>
      </c>
      <c r="K183" s="14" t="s">
        <v>116</v>
      </c>
      <c r="L183" s="14" t="s">
        <v>117</v>
      </c>
      <c r="M183" s="14" t="s">
        <v>118</v>
      </c>
      <c r="N183" s="14" t="s">
        <v>119</v>
      </c>
      <c r="O183" s="14" t="s">
        <v>120</v>
      </c>
      <c r="P183" s="14" t="s">
        <v>121</v>
      </c>
      <c r="Q183" s="14" t="s">
        <v>108</v>
      </c>
    </row>
    <row r="184" spans="2:17" ht="14.25" customHeight="1" x14ac:dyDescent="0.25">
      <c r="C184" s="435"/>
      <c r="D184" s="435"/>
      <c r="E184" s="14" t="s">
        <v>3</v>
      </c>
      <c r="F184" s="14" t="s">
        <v>3</v>
      </c>
      <c r="G184" s="14" t="s">
        <v>3</v>
      </c>
      <c r="H184" s="14" t="s">
        <v>3</v>
      </c>
      <c r="I184" s="14" t="s">
        <v>3</v>
      </c>
      <c r="J184" s="14" t="s">
        <v>3</v>
      </c>
      <c r="K184" s="14" t="s">
        <v>5</v>
      </c>
      <c r="L184" s="14" t="s">
        <v>5</v>
      </c>
      <c r="M184" s="14" t="s">
        <v>5</v>
      </c>
      <c r="N184" s="14" t="s">
        <v>5</v>
      </c>
      <c r="O184" s="14" t="s">
        <v>5</v>
      </c>
      <c r="P184" s="14" t="s">
        <v>5</v>
      </c>
      <c r="Q184" s="14" t="s">
        <v>5</v>
      </c>
    </row>
    <row r="185" spans="2:17" x14ac:dyDescent="0.25">
      <c r="B185" s="74"/>
      <c r="C185" s="446" t="s">
        <v>348</v>
      </c>
      <c r="D185" s="447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</row>
    <row r="186" spans="2:17" x14ac:dyDescent="0.25">
      <c r="C186" s="428" t="s">
        <v>350</v>
      </c>
      <c r="D186" s="429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</row>
    <row r="187" spans="2:17" x14ac:dyDescent="0.25">
      <c r="C187" s="158" t="s">
        <v>703</v>
      </c>
      <c r="D187" s="100" t="s">
        <v>648</v>
      </c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</row>
    <row r="188" spans="2:17" x14ac:dyDescent="0.25">
      <c r="C188" s="158" t="s">
        <v>703</v>
      </c>
      <c r="D188" s="100" t="s">
        <v>649</v>
      </c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</row>
    <row r="189" spans="2:17" x14ac:dyDescent="0.25">
      <c r="C189" s="158" t="s">
        <v>703</v>
      </c>
      <c r="D189" s="100" t="s">
        <v>650</v>
      </c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</row>
    <row r="190" spans="2:17" x14ac:dyDescent="0.25">
      <c r="C190" s="158" t="s">
        <v>703</v>
      </c>
      <c r="D190" s="100" t="s">
        <v>651</v>
      </c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</row>
    <row r="191" spans="2:17" x14ac:dyDescent="0.25">
      <c r="C191" s="158" t="s">
        <v>703</v>
      </c>
      <c r="D191" s="100" t="s">
        <v>652</v>
      </c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</row>
    <row r="192" spans="2:17" x14ac:dyDescent="0.25">
      <c r="C192" s="158" t="s">
        <v>703</v>
      </c>
      <c r="D192" s="100" t="s">
        <v>653</v>
      </c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</row>
    <row r="193" spans="3:17" x14ac:dyDescent="0.25">
      <c r="C193" s="158" t="s">
        <v>703</v>
      </c>
      <c r="D193" s="100" t="s">
        <v>654</v>
      </c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</row>
    <row r="194" spans="3:17" x14ac:dyDescent="0.25">
      <c r="C194" s="158" t="s">
        <v>703</v>
      </c>
      <c r="D194" s="100" t="s">
        <v>655</v>
      </c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</row>
    <row r="195" spans="3:17" x14ac:dyDescent="0.25">
      <c r="C195" s="158" t="s">
        <v>703</v>
      </c>
      <c r="D195" s="20" t="s">
        <v>656</v>
      </c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</row>
    <row r="196" spans="3:17" x14ac:dyDescent="0.25">
      <c r="C196" s="449" t="s">
        <v>225</v>
      </c>
      <c r="D196" s="450"/>
      <c r="E196" s="140">
        <f>SUM(E187:E195)</f>
        <v>0</v>
      </c>
      <c r="F196" s="140">
        <f t="shared" ref="F196:P196" si="34">SUM(F187:F195)</f>
        <v>0</v>
      </c>
      <c r="G196" s="140">
        <f t="shared" si="34"/>
        <v>0</v>
      </c>
      <c r="H196" s="140">
        <f t="shared" si="34"/>
        <v>0</v>
      </c>
      <c r="I196" s="140">
        <f t="shared" si="34"/>
        <v>0</v>
      </c>
      <c r="J196" s="140">
        <f t="shared" si="34"/>
        <v>0</v>
      </c>
      <c r="K196" s="140">
        <f t="shared" si="34"/>
        <v>0</v>
      </c>
      <c r="L196" s="140">
        <f t="shared" si="34"/>
        <v>0</v>
      </c>
      <c r="M196" s="140">
        <f t="shared" si="34"/>
        <v>0</v>
      </c>
      <c r="N196" s="140">
        <f t="shared" si="34"/>
        <v>0</v>
      </c>
      <c r="O196" s="140">
        <f t="shared" si="34"/>
        <v>0</v>
      </c>
      <c r="P196" s="140">
        <f t="shared" si="34"/>
        <v>0</v>
      </c>
      <c r="Q196" s="123">
        <f>SUM(E196:P196)</f>
        <v>0</v>
      </c>
    </row>
    <row r="197" spans="3:17" x14ac:dyDescent="0.25">
      <c r="C197" s="428" t="s">
        <v>351</v>
      </c>
      <c r="D197" s="429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</row>
    <row r="198" spans="3:17" x14ac:dyDescent="0.25">
      <c r="C198" s="158" t="s">
        <v>703</v>
      </c>
      <c r="D198" s="100" t="s">
        <v>657</v>
      </c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</row>
    <row r="199" spans="3:17" x14ac:dyDescent="0.25">
      <c r="C199" s="158" t="s">
        <v>703</v>
      </c>
      <c r="D199" s="100" t="s">
        <v>658</v>
      </c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</row>
    <row r="200" spans="3:17" x14ac:dyDescent="0.25">
      <c r="C200" s="158" t="s">
        <v>703</v>
      </c>
      <c r="D200" s="100" t="s">
        <v>659</v>
      </c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</row>
    <row r="201" spans="3:17" x14ac:dyDescent="0.25">
      <c r="C201" s="158" t="s">
        <v>703</v>
      </c>
      <c r="D201" s="100" t="s">
        <v>660</v>
      </c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</row>
    <row r="202" spans="3:17" x14ac:dyDescent="0.25">
      <c r="C202" s="158" t="s">
        <v>703</v>
      </c>
      <c r="D202" s="100" t="s">
        <v>661</v>
      </c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</row>
    <row r="203" spans="3:17" x14ac:dyDescent="0.25">
      <c r="C203" s="158" t="s">
        <v>703</v>
      </c>
      <c r="D203" s="20" t="s">
        <v>662</v>
      </c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</row>
    <row r="204" spans="3:17" x14ac:dyDescent="0.25">
      <c r="C204" s="158" t="s">
        <v>703</v>
      </c>
      <c r="D204" s="20" t="s">
        <v>663</v>
      </c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</row>
    <row r="205" spans="3:17" x14ac:dyDescent="0.25">
      <c r="C205" s="449" t="s">
        <v>225</v>
      </c>
      <c r="D205" s="450"/>
      <c r="E205" s="140">
        <f>SUM(E198:E204)</f>
        <v>0</v>
      </c>
      <c r="F205" s="140">
        <f t="shared" ref="F205:P205" si="35">SUM(F198:F204)</f>
        <v>0</v>
      </c>
      <c r="G205" s="140">
        <f t="shared" si="35"/>
        <v>0</v>
      </c>
      <c r="H205" s="140">
        <f t="shared" si="35"/>
        <v>0</v>
      </c>
      <c r="I205" s="140">
        <f t="shared" si="35"/>
        <v>0</v>
      </c>
      <c r="J205" s="140">
        <f t="shared" si="35"/>
        <v>0</v>
      </c>
      <c r="K205" s="140">
        <f t="shared" si="35"/>
        <v>0</v>
      </c>
      <c r="L205" s="140">
        <f t="shared" si="35"/>
        <v>0</v>
      </c>
      <c r="M205" s="140">
        <f t="shared" si="35"/>
        <v>0</v>
      </c>
      <c r="N205" s="140">
        <f t="shared" si="35"/>
        <v>0</v>
      </c>
      <c r="O205" s="140">
        <f t="shared" si="35"/>
        <v>0</v>
      </c>
      <c r="P205" s="140">
        <f t="shared" si="35"/>
        <v>0</v>
      </c>
      <c r="Q205" s="123">
        <f>SUM(E205:P205)</f>
        <v>0</v>
      </c>
    </row>
    <row r="206" spans="3:17" x14ac:dyDescent="0.25">
      <c r="C206" s="449" t="s">
        <v>349</v>
      </c>
      <c r="D206" s="450"/>
      <c r="E206" s="140">
        <f>E205+E196</f>
        <v>0</v>
      </c>
      <c r="F206" s="140">
        <f t="shared" ref="F206:P206" si="36">F205+F196</f>
        <v>0</v>
      </c>
      <c r="G206" s="140">
        <f t="shared" si="36"/>
        <v>0</v>
      </c>
      <c r="H206" s="140">
        <f t="shared" si="36"/>
        <v>0</v>
      </c>
      <c r="I206" s="140">
        <f t="shared" si="36"/>
        <v>0</v>
      </c>
      <c r="J206" s="140">
        <f t="shared" si="36"/>
        <v>0</v>
      </c>
      <c r="K206" s="140">
        <f t="shared" si="36"/>
        <v>0</v>
      </c>
      <c r="L206" s="140">
        <f t="shared" si="36"/>
        <v>0</v>
      </c>
      <c r="M206" s="140">
        <f t="shared" si="36"/>
        <v>0</v>
      </c>
      <c r="N206" s="140">
        <f t="shared" si="36"/>
        <v>0</v>
      </c>
      <c r="O206" s="140">
        <f t="shared" si="36"/>
        <v>0</v>
      </c>
      <c r="P206" s="140">
        <f t="shared" si="36"/>
        <v>0</v>
      </c>
      <c r="Q206" s="123">
        <f>Q196+Q205</f>
        <v>0</v>
      </c>
    </row>
    <row r="207" spans="3:17" x14ac:dyDescent="0.25">
      <c r="C207" s="446" t="s">
        <v>352</v>
      </c>
      <c r="D207" s="447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</row>
    <row r="208" spans="3:17" x14ac:dyDescent="0.25">
      <c r="C208" s="428" t="s">
        <v>350</v>
      </c>
      <c r="D208" s="429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</row>
    <row r="209" spans="3:17" x14ac:dyDescent="0.25">
      <c r="C209" s="158" t="s">
        <v>704</v>
      </c>
      <c r="D209" s="100" t="s">
        <v>664</v>
      </c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</row>
    <row r="210" spans="3:17" x14ac:dyDescent="0.25">
      <c r="C210" s="158" t="s">
        <v>704</v>
      </c>
      <c r="D210" s="100" t="s">
        <v>665</v>
      </c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</row>
    <row r="211" spans="3:17" x14ac:dyDescent="0.25">
      <c r="C211" s="158" t="s">
        <v>704</v>
      </c>
      <c r="D211" s="100" t="s">
        <v>666</v>
      </c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</row>
    <row r="212" spans="3:17" x14ac:dyDescent="0.25">
      <c r="C212" s="158" t="s">
        <v>704</v>
      </c>
      <c r="D212" s="100" t="s">
        <v>667</v>
      </c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</row>
    <row r="213" spans="3:17" x14ac:dyDescent="0.25">
      <c r="C213" s="158" t="s">
        <v>704</v>
      </c>
      <c r="D213" s="100" t="s">
        <v>668</v>
      </c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</row>
    <row r="214" spans="3:17" x14ac:dyDescent="0.25">
      <c r="C214" s="158" t="s">
        <v>704</v>
      </c>
      <c r="D214" s="100" t="s">
        <v>669</v>
      </c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</row>
    <row r="215" spans="3:17" x14ac:dyDescent="0.25">
      <c r="C215" s="158" t="s">
        <v>705</v>
      </c>
      <c r="D215" s="100" t="s">
        <v>670</v>
      </c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</row>
    <row r="216" spans="3:17" x14ac:dyDescent="0.25">
      <c r="C216" s="158" t="s">
        <v>705</v>
      </c>
      <c r="D216" s="100" t="s">
        <v>671</v>
      </c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</row>
    <row r="217" spans="3:17" x14ac:dyDescent="0.25">
      <c r="C217" s="158"/>
      <c r="D217" s="100" t="s">
        <v>672</v>
      </c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</row>
    <row r="218" spans="3:17" x14ac:dyDescent="0.25">
      <c r="C218" s="158"/>
      <c r="D218" s="100" t="s">
        <v>673</v>
      </c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</row>
    <row r="219" spans="3:17" x14ac:dyDescent="0.25">
      <c r="C219" s="158"/>
      <c r="D219" s="100" t="s">
        <v>674</v>
      </c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</row>
    <row r="220" spans="3:17" x14ac:dyDescent="0.25">
      <c r="C220" s="158"/>
      <c r="D220" s="100" t="s">
        <v>675</v>
      </c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</row>
    <row r="221" spans="3:17" x14ac:dyDescent="0.25">
      <c r="C221" s="158"/>
      <c r="D221" s="100" t="s">
        <v>676</v>
      </c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</row>
    <row r="222" spans="3:17" x14ac:dyDescent="0.25">
      <c r="C222" s="158" t="s">
        <v>705</v>
      </c>
      <c r="D222" s="100" t="s">
        <v>677</v>
      </c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</row>
    <row r="223" spans="3:17" x14ac:dyDescent="0.25">
      <c r="C223" s="449" t="s">
        <v>225</v>
      </c>
      <c r="D223" s="450"/>
      <c r="E223" s="140">
        <f>SUM(E209:E222)</f>
        <v>0</v>
      </c>
      <c r="F223" s="140">
        <f t="shared" ref="F223:P223" si="37">SUM(F209:F222)</f>
        <v>0</v>
      </c>
      <c r="G223" s="140">
        <f t="shared" si="37"/>
        <v>0</v>
      </c>
      <c r="H223" s="140">
        <f t="shared" si="37"/>
        <v>0</v>
      </c>
      <c r="I223" s="140">
        <f t="shared" si="37"/>
        <v>0</v>
      </c>
      <c r="J223" s="140">
        <f t="shared" si="37"/>
        <v>0</v>
      </c>
      <c r="K223" s="140">
        <f t="shared" si="37"/>
        <v>0</v>
      </c>
      <c r="L223" s="140">
        <f t="shared" si="37"/>
        <v>0</v>
      </c>
      <c r="M223" s="140">
        <f t="shared" si="37"/>
        <v>0</v>
      </c>
      <c r="N223" s="140">
        <f t="shared" si="37"/>
        <v>0</v>
      </c>
      <c r="O223" s="140">
        <f t="shared" si="37"/>
        <v>0</v>
      </c>
      <c r="P223" s="140">
        <f t="shared" si="37"/>
        <v>0</v>
      </c>
      <c r="Q223" s="123">
        <f>SUM(E223:P223)</f>
        <v>0</v>
      </c>
    </row>
    <row r="224" spans="3:17" x14ac:dyDescent="0.25">
      <c r="C224" s="428" t="s">
        <v>354</v>
      </c>
      <c r="D224" s="429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</row>
    <row r="225" spans="3:17" x14ac:dyDescent="0.25">
      <c r="C225" s="158" t="s">
        <v>706</v>
      </c>
      <c r="D225" s="100" t="s">
        <v>678</v>
      </c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</row>
    <row r="226" spans="3:17" x14ac:dyDescent="0.25">
      <c r="C226" s="158" t="s">
        <v>706</v>
      </c>
      <c r="D226" s="100" t="s">
        <v>679</v>
      </c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</row>
    <row r="227" spans="3:17" x14ac:dyDescent="0.25">
      <c r="C227" s="158" t="s">
        <v>706</v>
      </c>
      <c r="D227" s="100" t="s">
        <v>680</v>
      </c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</row>
    <row r="228" spans="3:17" x14ac:dyDescent="0.25">
      <c r="C228" s="158" t="s">
        <v>706</v>
      </c>
      <c r="D228" s="20" t="s">
        <v>681</v>
      </c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</row>
    <row r="229" spans="3:17" x14ac:dyDescent="0.25">
      <c r="C229" s="158" t="s">
        <v>706</v>
      </c>
      <c r="D229" s="20" t="s">
        <v>682</v>
      </c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</row>
    <row r="230" spans="3:17" x14ac:dyDescent="0.25">
      <c r="C230" s="449" t="s">
        <v>225</v>
      </c>
      <c r="D230" s="450"/>
      <c r="E230" s="140">
        <f>SUM(E225:E229)</f>
        <v>0</v>
      </c>
      <c r="F230" s="140">
        <f t="shared" ref="F230:P230" si="38">SUM(F225:F229)</f>
        <v>0</v>
      </c>
      <c r="G230" s="140">
        <f t="shared" si="38"/>
        <v>0</v>
      </c>
      <c r="H230" s="140">
        <f t="shared" si="38"/>
        <v>0</v>
      </c>
      <c r="I230" s="140">
        <f t="shared" si="38"/>
        <v>0</v>
      </c>
      <c r="J230" s="140">
        <f t="shared" si="38"/>
        <v>0</v>
      </c>
      <c r="K230" s="140">
        <f t="shared" si="38"/>
        <v>0</v>
      </c>
      <c r="L230" s="140">
        <f t="shared" si="38"/>
        <v>0</v>
      </c>
      <c r="M230" s="140">
        <f t="shared" si="38"/>
        <v>0</v>
      </c>
      <c r="N230" s="140">
        <f t="shared" si="38"/>
        <v>0</v>
      </c>
      <c r="O230" s="140">
        <f t="shared" si="38"/>
        <v>0</v>
      </c>
      <c r="P230" s="140">
        <f t="shared" si="38"/>
        <v>0</v>
      </c>
      <c r="Q230" s="123">
        <f>SUM(E230:P230)</f>
        <v>0</v>
      </c>
    </row>
    <row r="231" spans="3:17" x14ac:dyDescent="0.25">
      <c r="C231" s="449" t="s">
        <v>353</v>
      </c>
      <c r="D231" s="450"/>
      <c r="E231" s="140">
        <f>E230+E223</f>
        <v>0</v>
      </c>
      <c r="F231" s="140">
        <f t="shared" ref="F231:P231" si="39">F230+F223</f>
        <v>0</v>
      </c>
      <c r="G231" s="140">
        <f t="shared" si="39"/>
        <v>0</v>
      </c>
      <c r="H231" s="140">
        <f t="shared" si="39"/>
        <v>0</v>
      </c>
      <c r="I231" s="140">
        <f t="shared" si="39"/>
        <v>0</v>
      </c>
      <c r="J231" s="140">
        <f t="shared" si="39"/>
        <v>0</v>
      </c>
      <c r="K231" s="140">
        <f t="shared" si="39"/>
        <v>0</v>
      </c>
      <c r="L231" s="140">
        <f t="shared" si="39"/>
        <v>0</v>
      </c>
      <c r="M231" s="140">
        <f t="shared" si="39"/>
        <v>0</v>
      </c>
      <c r="N231" s="140">
        <f t="shared" si="39"/>
        <v>0</v>
      </c>
      <c r="O231" s="140">
        <f t="shared" si="39"/>
        <v>0</v>
      </c>
      <c r="P231" s="140">
        <f t="shared" si="39"/>
        <v>0</v>
      </c>
      <c r="Q231" s="123">
        <f>Q223+Q230</f>
        <v>0</v>
      </c>
    </row>
    <row r="232" spans="3:17" x14ac:dyDescent="0.25">
      <c r="C232" s="446" t="s">
        <v>358</v>
      </c>
      <c r="D232" s="447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</row>
    <row r="233" spans="3:17" x14ac:dyDescent="0.25">
      <c r="C233" s="18"/>
      <c r="D233" s="18" t="s">
        <v>683</v>
      </c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</row>
    <row r="234" spans="3:17" x14ac:dyDescent="0.25">
      <c r="C234" s="18"/>
      <c r="D234" s="18" t="s">
        <v>684</v>
      </c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</row>
    <row r="235" spans="3:17" x14ac:dyDescent="0.25">
      <c r="C235" s="449" t="s">
        <v>355</v>
      </c>
      <c r="D235" s="450"/>
      <c r="E235" s="140">
        <f>SUM(E233:E234)</f>
        <v>0</v>
      </c>
      <c r="F235" s="140">
        <f t="shared" ref="F235:P235" si="40">SUM(F233:F234)</f>
        <v>0</v>
      </c>
      <c r="G235" s="140">
        <f t="shared" si="40"/>
        <v>0</v>
      </c>
      <c r="H235" s="140">
        <f t="shared" si="40"/>
        <v>0</v>
      </c>
      <c r="I235" s="140">
        <f t="shared" si="40"/>
        <v>0</v>
      </c>
      <c r="J235" s="140">
        <f t="shared" si="40"/>
        <v>0</v>
      </c>
      <c r="K235" s="140">
        <f t="shared" si="40"/>
        <v>0</v>
      </c>
      <c r="L235" s="140">
        <f t="shared" si="40"/>
        <v>0</v>
      </c>
      <c r="M235" s="140">
        <f t="shared" si="40"/>
        <v>0</v>
      </c>
      <c r="N235" s="140">
        <f t="shared" si="40"/>
        <v>0</v>
      </c>
      <c r="O235" s="140">
        <f t="shared" si="40"/>
        <v>0</v>
      </c>
      <c r="P235" s="140">
        <f t="shared" si="40"/>
        <v>0</v>
      </c>
      <c r="Q235" s="123">
        <f>SUM(E235:P235)</f>
        <v>0</v>
      </c>
    </row>
    <row r="236" spans="3:17" x14ac:dyDescent="0.25">
      <c r="C236" s="446" t="s">
        <v>357</v>
      </c>
      <c r="D236" s="447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</row>
    <row r="237" spans="3:17" x14ac:dyDescent="0.25">
      <c r="C237" s="95"/>
      <c r="D237" s="100" t="s">
        <v>685</v>
      </c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</row>
    <row r="238" spans="3:17" x14ac:dyDescent="0.25">
      <c r="C238" s="95"/>
      <c r="D238" s="100" t="s">
        <v>686</v>
      </c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</row>
    <row r="239" spans="3:17" x14ac:dyDescent="0.25">
      <c r="C239" s="18"/>
      <c r="D239" s="100" t="s">
        <v>687</v>
      </c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</row>
    <row r="240" spans="3:17" x14ac:dyDescent="0.25">
      <c r="C240" s="18"/>
      <c r="D240" s="18" t="s">
        <v>688</v>
      </c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</row>
    <row r="241" spans="3:17" x14ac:dyDescent="0.25">
      <c r="C241" s="449" t="s">
        <v>356</v>
      </c>
      <c r="D241" s="450"/>
      <c r="E241" s="140">
        <f>SUM(E237:E240)</f>
        <v>0</v>
      </c>
      <c r="F241" s="140">
        <f t="shared" ref="F241:P241" si="41">SUM(F237:F240)</f>
        <v>0</v>
      </c>
      <c r="G241" s="140">
        <f t="shared" si="41"/>
        <v>0</v>
      </c>
      <c r="H241" s="140">
        <f t="shared" si="41"/>
        <v>0</v>
      </c>
      <c r="I241" s="140">
        <f t="shared" si="41"/>
        <v>0</v>
      </c>
      <c r="J241" s="140">
        <f t="shared" si="41"/>
        <v>0</v>
      </c>
      <c r="K241" s="140">
        <f t="shared" si="41"/>
        <v>0</v>
      </c>
      <c r="L241" s="140">
        <f t="shared" si="41"/>
        <v>0</v>
      </c>
      <c r="M241" s="140">
        <f t="shared" si="41"/>
        <v>0</v>
      </c>
      <c r="N241" s="140">
        <f t="shared" si="41"/>
        <v>0</v>
      </c>
      <c r="O241" s="140">
        <f t="shared" si="41"/>
        <v>0</v>
      </c>
      <c r="P241" s="140">
        <f t="shared" si="41"/>
        <v>0</v>
      </c>
      <c r="Q241" s="123">
        <f>SUM(E241:P241)</f>
        <v>0</v>
      </c>
    </row>
    <row r="242" spans="3:17" x14ac:dyDescent="0.25">
      <c r="C242" s="446" t="s">
        <v>361</v>
      </c>
      <c r="D242" s="447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</row>
    <row r="243" spans="3:17" x14ac:dyDescent="0.25">
      <c r="C243" s="95"/>
      <c r="D243" s="100" t="s">
        <v>690</v>
      </c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</row>
    <row r="244" spans="3:17" x14ac:dyDescent="0.25">
      <c r="C244" s="95"/>
      <c r="D244" s="100" t="s">
        <v>691</v>
      </c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</row>
    <row r="245" spans="3:17" x14ac:dyDescent="0.25">
      <c r="C245" s="95"/>
      <c r="D245" s="100" t="s">
        <v>692</v>
      </c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</row>
    <row r="246" spans="3:17" x14ac:dyDescent="0.25">
      <c r="C246" s="95"/>
      <c r="D246" s="100" t="s">
        <v>693</v>
      </c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</row>
    <row r="247" spans="3:17" x14ac:dyDescent="0.25">
      <c r="C247" s="95"/>
      <c r="D247" s="100" t="s">
        <v>694</v>
      </c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</row>
    <row r="248" spans="3:17" x14ac:dyDescent="0.25">
      <c r="C248" s="95"/>
      <c r="D248" s="100" t="s">
        <v>663</v>
      </c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</row>
    <row r="249" spans="3:17" x14ac:dyDescent="0.25">
      <c r="C249" s="158" t="s">
        <v>707</v>
      </c>
      <c r="D249" s="100" t="s">
        <v>695</v>
      </c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</row>
    <row r="250" spans="3:17" x14ac:dyDescent="0.25">
      <c r="C250" s="158" t="s">
        <v>707</v>
      </c>
      <c r="D250" s="100" t="s">
        <v>696</v>
      </c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</row>
    <row r="251" spans="3:17" x14ac:dyDescent="0.25">
      <c r="C251" s="158" t="s">
        <v>707</v>
      </c>
      <c r="D251" s="100" t="s">
        <v>697</v>
      </c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</row>
    <row r="252" spans="3:17" x14ac:dyDescent="0.25">
      <c r="C252" s="158" t="s">
        <v>707</v>
      </c>
      <c r="D252" s="100" t="s">
        <v>698</v>
      </c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</row>
    <row r="253" spans="3:17" x14ac:dyDescent="0.25">
      <c r="C253" s="158" t="s">
        <v>707</v>
      </c>
      <c r="D253" s="100" t="s">
        <v>699</v>
      </c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</row>
    <row r="254" spans="3:17" x14ac:dyDescent="0.25">
      <c r="C254" s="158" t="s">
        <v>707</v>
      </c>
      <c r="D254" s="100" t="s">
        <v>700</v>
      </c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</row>
    <row r="255" spans="3:17" x14ac:dyDescent="0.25">
      <c r="C255" s="158" t="s">
        <v>707</v>
      </c>
      <c r="D255" s="18" t="s">
        <v>701</v>
      </c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</row>
    <row r="256" spans="3:17" x14ac:dyDescent="0.25">
      <c r="C256" s="158" t="s">
        <v>707</v>
      </c>
      <c r="D256" s="18" t="s">
        <v>702</v>
      </c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</row>
    <row r="257" spans="3:17" x14ac:dyDescent="0.25">
      <c r="C257" s="449" t="s">
        <v>359</v>
      </c>
      <c r="D257" s="450"/>
      <c r="E257" s="140">
        <f>SUM(E243:E256)</f>
        <v>0</v>
      </c>
      <c r="F257" s="140">
        <f t="shared" ref="F257:P257" si="42">SUM(F243:F256)</f>
        <v>0</v>
      </c>
      <c r="G257" s="140">
        <f t="shared" si="42"/>
        <v>0</v>
      </c>
      <c r="H257" s="140">
        <f t="shared" si="42"/>
        <v>0</v>
      </c>
      <c r="I257" s="140">
        <f t="shared" si="42"/>
        <v>0</v>
      </c>
      <c r="J257" s="140">
        <f t="shared" si="42"/>
        <v>0</v>
      </c>
      <c r="K257" s="140">
        <f t="shared" si="42"/>
        <v>0</v>
      </c>
      <c r="L257" s="140">
        <f t="shared" si="42"/>
        <v>0</v>
      </c>
      <c r="M257" s="140">
        <f t="shared" si="42"/>
        <v>0</v>
      </c>
      <c r="N257" s="140">
        <f t="shared" si="42"/>
        <v>0</v>
      </c>
      <c r="O257" s="140">
        <f t="shared" si="42"/>
        <v>0</v>
      </c>
      <c r="P257" s="140">
        <f t="shared" si="42"/>
        <v>0</v>
      </c>
      <c r="Q257" s="123">
        <f>SUM(E257:P257)</f>
        <v>0</v>
      </c>
    </row>
    <row r="258" spans="3:17" x14ac:dyDescent="0.25">
      <c r="C258" s="446" t="s">
        <v>360</v>
      </c>
      <c r="D258" s="447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</row>
    <row r="259" spans="3:17" x14ac:dyDescent="0.25">
      <c r="C259" s="18"/>
      <c r="D259" s="159" t="s">
        <v>689</v>
      </c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</row>
    <row r="260" spans="3:17" x14ac:dyDescent="0.25"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</row>
    <row r="261" spans="3:17" x14ac:dyDescent="0.25">
      <c r="C261" s="449" t="s">
        <v>362</v>
      </c>
      <c r="D261" s="450"/>
      <c r="E261" s="140">
        <f>SUM(E259:E260)</f>
        <v>0</v>
      </c>
      <c r="F261" s="140">
        <f t="shared" ref="F261:P261" si="43">SUM(F259:F260)</f>
        <v>0</v>
      </c>
      <c r="G261" s="140">
        <f t="shared" si="43"/>
        <v>0</v>
      </c>
      <c r="H261" s="140">
        <f t="shared" si="43"/>
        <v>0</v>
      </c>
      <c r="I261" s="140">
        <f t="shared" si="43"/>
        <v>0</v>
      </c>
      <c r="J261" s="140">
        <f t="shared" si="43"/>
        <v>0</v>
      </c>
      <c r="K261" s="140">
        <f t="shared" si="43"/>
        <v>0</v>
      </c>
      <c r="L261" s="140">
        <f t="shared" si="43"/>
        <v>0</v>
      </c>
      <c r="M261" s="140">
        <f t="shared" si="43"/>
        <v>0</v>
      </c>
      <c r="N261" s="140">
        <f t="shared" si="43"/>
        <v>0</v>
      </c>
      <c r="O261" s="140">
        <f t="shared" si="43"/>
        <v>0</v>
      </c>
      <c r="P261" s="140">
        <f t="shared" si="43"/>
        <v>0</v>
      </c>
      <c r="Q261" s="123">
        <f>SUM(E261:P261)</f>
        <v>0</v>
      </c>
    </row>
    <row r="262" spans="3:17" x14ac:dyDescent="0.25">
      <c r="C262" s="446" t="s">
        <v>363</v>
      </c>
      <c r="D262" s="447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</row>
    <row r="263" spans="3:17" x14ac:dyDescent="0.25">
      <c r="C263" s="18" t="s">
        <v>365</v>
      </c>
      <c r="D263" s="18" t="s">
        <v>366</v>
      </c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</row>
    <row r="264" spans="3:17" x14ac:dyDescent="0.25">
      <c r="C264" s="18" t="s">
        <v>365</v>
      </c>
      <c r="D264" s="18" t="s">
        <v>367</v>
      </c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</row>
    <row r="265" spans="3:17" x14ac:dyDescent="0.25">
      <c r="C265" s="449" t="s">
        <v>364</v>
      </c>
      <c r="D265" s="450"/>
      <c r="E265" s="140">
        <f>E263-E264</f>
        <v>0</v>
      </c>
      <c r="F265" s="140">
        <f t="shared" ref="F265:P265" si="44">F263-F264</f>
        <v>0</v>
      </c>
      <c r="G265" s="140">
        <f t="shared" si="44"/>
        <v>0</v>
      </c>
      <c r="H265" s="140">
        <f t="shared" si="44"/>
        <v>0</v>
      </c>
      <c r="I265" s="140">
        <f t="shared" si="44"/>
        <v>0</v>
      </c>
      <c r="J265" s="140">
        <f t="shared" si="44"/>
        <v>0</v>
      </c>
      <c r="K265" s="140">
        <f t="shared" si="44"/>
        <v>0</v>
      </c>
      <c r="L265" s="140">
        <f t="shared" si="44"/>
        <v>0</v>
      </c>
      <c r="M265" s="140">
        <f t="shared" si="44"/>
        <v>0</v>
      </c>
      <c r="N265" s="140">
        <f t="shared" si="44"/>
        <v>0</v>
      </c>
      <c r="O265" s="140">
        <f t="shared" si="44"/>
        <v>0</v>
      </c>
      <c r="P265" s="140">
        <f t="shared" si="44"/>
        <v>0</v>
      </c>
      <c r="Q265" s="123">
        <f>Q263-Q264</f>
        <v>0</v>
      </c>
    </row>
    <row r="266" spans="3:17" x14ac:dyDescent="0.25">
      <c r="C266" s="449" t="s">
        <v>261</v>
      </c>
      <c r="D266" s="450"/>
      <c r="E266" s="140">
        <f>E265+E261+E257+E241+E235+E231+E206</f>
        <v>0</v>
      </c>
      <c r="F266" s="140">
        <f t="shared" ref="F266:P266" si="45">F265+F261+F257+F241+F235+F231+F206</f>
        <v>0</v>
      </c>
      <c r="G266" s="140">
        <f t="shared" si="45"/>
        <v>0</v>
      </c>
      <c r="H266" s="140">
        <f t="shared" si="45"/>
        <v>0</v>
      </c>
      <c r="I266" s="140">
        <f t="shared" si="45"/>
        <v>0</v>
      </c>
      <c r="J266" s="140">
        <f t="shared" si="45"/>
        <v>0</v>
      </c>
      <c r="K266" s="140">
        <f t="shared" si="45"/>
        <v>0</v>
      </c>
      <c r="L266" s="140">
        <f t="shared" si="45"/>
        <v>0</v>
      </c>
      <c r="M266" s="140">
        <f t="shared" si="45"/>
        <v>0</v>
      </c>
      <c r="N266" s="140">
        <f t="shared" si="45"/>
        <v>0</v>
      </c>
      <c r="O266" s="140">
        <f t="shared" si="45"/>
        <v>0</v>
      </c>
      <c r="P266" s="140">
        <f t="shared" si="45"/>
        <v>0</v>
      </c>
      <c r="Q266" s="123">
        <f>Q206+Q231+Q235+Q241+Q257+Q261+Q265</f>
        <v>0</v>
      </c>
    </row>
    <row r="267" spans="3:17" x14ac:dyDescent="0.25">
      <c r="D267" s="26"/>
      <c r="E267" s="26"/>
    </row>
    <row r="268" spans="3:17" x14ac:dyDescent="0.25">
      <c r="E268" s="26"/>
    </row>
    <row r="269" spans="3:17" x14ac:dyDescent="0.25">
      <c r="E269" s="26"/>
    </row>
  </sheetData>
  <mergeCells count="78">
    <mergeCell ref="C266:D266"/>
    <mergeCell ref="C231:D231"/>
    <mergeCell ref="C232:D232"/>
    <mergeCell ref="C235:D235"/>
    <mergeCell ref="C236:D236"/>
    <mergeCell ref="C241:D241"/>
    <mergeCell ref="C242:D242"/>
    <mergeCell ref="C257:D257"/>
    <mergeCell ref="C258:D258"/>
    <mergeCell ref="C261:D261"/>
    <mergeCell ref="C262:D262"/>
    <mergeCell ref="C265:D265"/>
    <mergeCell ref="C230:D230"/>
    <mergeCell ref="E182:Q182"/>
    <mergeCell ref="C185:D185"/>
    <mergeCell ref="C186:D186"/>
    <mergeCell ref="C196:D196"/>
    <mergeCell ref="C197:D197"/>
    <mergeCell ref="C205:D205"/>
    <mergeCell ref="C206:D206"/>
    <mergeCell ref="C207:D207"/>
    <mergeCell ref="C208:D208"/>
    <mergeCell ref="C223:D223"/>
    <mergeCell ref="C224:D224"/>
    <mergeCell ref="C173:D173"/>
    <mergeCell ref="C174:D174"/>
    <mergeCell ref="C177:D177"/>
    <mergeCell ref="C178:D178"/>
    <mergeCell ref="C182:C184"/>
    <mergeCell ref="D182:D184"/>
    <mergeCell ref="C170:D170"/>
    <mergeCell ref="C120:D120"/>
    <mergeCell ref="C135:D135"/>
    <mergeCell ref="C136:D136"/>
    <mergeCell ref="C142:D142"/>
    <mergeCell ref="C143:D143"/>
    <mergeCell ref="C144:D144"/>
    <mergeCell ref="C147:D147"/>
    <mergeCell ref="C148:D148"/>
    <mergeCell ref="C153:D153"/>
    <mergeCell ref="C154:D154"/>
    <mergeCell ref="C169:D169"/>
    <mergeCell ref="C119:D119"/>
    <mergeCell ref="C89:D89"/>
    <mergeCell ref="C90:D90"/>
    <mergeCell ref="C94:C96"/>
    <mergeCell ref="D94:D96"/>
    <mergeCell ref="C98:D98"/>
    <mergeCell ref="C108:D108"/>
    <mergeCell ref="C109:D109"/>
    <mergeCell ref="C117:D117"/>
    <mergeCell ref="C118:D118"/>
    <mergeCell ref="E94:Q94"/>
    <mergeCell ref="C97:D97"/>
    <mergeCell ref="C65:D65"/>
    <mergeCell ref="C66:D66"/>
    <mergeCell ref="C81:D81"/>
    <mergeCell ref="C82:D82"/>
    <mergeCell ref="C85:D85"/>
    <mergeCell ref="C86:D86"/>
    <mergeCell ref="C60:D60"/>
    <mergeCell ref="C21:D21"/>
    <mergeCell ref="C29:D29"/>
    <mergeCell ref="C30:D30"/>
    <mergeCell ref="C31:D31"/>
    <mergeCell ref="C32:D32"/>
    <mergeCell ref="C47:D47"/>
    <mergeCell ref="C48:D48"/>
    <mergeCell ref="C54:D54"/>
    <mergeCell ref="C55:D55"/>
    <mergeCell ref="C56:D56"/>
    <mergeCell ref="C59:D59"/>
    <mergeCell ref="C20:D20"/>
    <mergeCell ref="C6:C8"/>
    <mergeCell ref="D6:D8"/>
    <mergeCell ref="E6:Q6"/>
    <mergeCell ref="C9:D9"/>
    <mergeCell ref="C10:D10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X31"/>
  <sheetViews>
    <sheetView showGridLines="0" topLeftCell="D1" zoomScale="80" zoomScaleNormal="80" workbookViewId="0">
      <selection activeCell="E11" sqref="E11"/>
    </sheetView>
  </sheetViews>
  <sheetFormatPr defaultColWidth="9.109375" defaultRowHeight="13.8" x14ac:dyDescent="0.25"/>
  <cols>
    <col min="1" max="1" width="3.109375" style="4" customWidth="1"/>
    <col min="2" max="2" width="8.33203125" style="4" customWidth="1"/>
    <col min="3" max="3" width="8.33203125" style="26" customWidth="1"/>
    <col min="4" max="4" width="41.33203125" style="4" customWidth="1"/>
    <col min="5" max="5" width="16.44140625" style="26" customWidth="1"/>
    <col min="6" max="8" width="16.44140625" style="4" customWidth="1"/>
    <col min="9" max="9" width="16.88671875" style="4" customWidth="1"/>
    <col min="10" max="10" width="13.6640625" style="4" bestFit="1" customWidth="1"/>
    <col min="11" max="11" width="12.5546875" style="4" bestFit="1" customWidth="1"/>
    <col min="12" max="12" width="13.44140625" style="4" bestFit="1" customWidth="1"/>
    <col min="13" max="13" width="13.6640625" style="4" bestFit="1" customWidth="1"/>
    <col min="14" max="14" width="12.5546875" style="4" bestFit="1" customWidth="1"/>
    <col min="15" max="15" width="14.6640625" style="4" customWidth="1"/>
    <col min="16" max="16" width="12.5546875" style="4" customWidth="1"/>
    <col min="17" max="17" width="11.88671875" style="4" bestFit="1" customWidth="1"/>
    <col min="18" max="18" width="13.88671875" style="4" bestFit="1" customWidth="1"/>
    <col min="19" max="21" width="11.88671875" style="4" bestFit="1" customWidth="1"/>
    <col min="22" max="22" width="11.44140625" style="4" bestFit="1" customWidth="1"/>
    <col min="23" max="23" width="12.44140625" style="4" customWidth="1"/>
    <col min="24" max="24" width="12.6640625" style="4" customWidth="1"/>
    <col min="25" max="16384" width="9.109375" style="4"/>
  </cols>
  <sheetData>
    <row r="2" spans="2:24" x14ac:dyDescent="0.25">
      <c r="J2" s="25" t="s">
        <v>240</v>
      </c>
    </row>
    <row r="3" spans="2:24" x14ac:dyDescent="0.25">
      <c r="J3" s="27" t="s">
        <v>423</v>
      </c>
    </row>
    <row r="4" spans="2:24" x14ac:dyDescent="0.25">
      <c r="D4" s="24"/>
      <c r="J4" s="27"/>
    </row>
    <row r="5" spans="2:24" x14ac:dyDescent="0.25">
      <c r="B5" s="15"/>
      <c r="C5" s="27"/>
      <c r="D5" s="15"/>
      <c r="F5" s="71"/>
      <c r="G5" s="71"/>
      <c r="H5" s="71"/>
      <c r="I5" s="71"/>
      <c r="J5" s="71"/>
      <c r="K5" s="71"/>
      <c r="L5" s="71"/>
      <c r="Q5" s="16"/>
      <c r="X5" s="27" t="s">
        <v>109</v>
      </c>
    </row>
    <row r="6" spans="2:24" x14ac:dyDescent="0.25">
      <c r="B6" s="74"/>
      <c r="C6" s="455" t="s">
        <v>140</v>
      </c>
      <c r="D6" s="431" t="s">
        <v>18</v>
      </c>
      <c r="E6" s="413" t="s">
        <v>305</v>
      </c>
      <c r="F6" s="418" t="s">
        <v>160</v>
      </c>
      <c r="G6" s="419"/>
      <c r="H6" s="420"/>
      <c r="I6" s="418" t="s">
        <v>641</v>
      </c>
      <c r="J6" s="419"/>
      <c r="K6" s="419"/>
      <c r="L6" s="419"/>
      <c r="M6" s="421" t="s">
        <v>153</v>
      </c>
      <c r="N6" s="421"/>
      <c r="O6" s="421"/>
      <c r="P6" s="421"/>
      <c r="Q6" s="421"/>
    </row>
    <row r="7" spans="2:24" ht="27.6" x14ac:dyDescent="0.25">
      <c r="B7" s="74"/>
      <c r="C7" s="456"/>
      <c r="D7" s="433"/>
      <c r="E7" s="414"/>
      <c r="F7" s="7" t="s">
        <v>224</v>
      </c>
      <c r="G7" s="7" t="s">
        <v>169</v>
      </c>
      <c r="H7" s="7" t="s">
        <v>141</v>
      </c>
      <c r="I7" s="7" t="s">
        <v>224</v>
      </c>
      <c r="J7" s="7" t="s">
        <v>163</v>
      </c>
      <c r="K7" s="7" t="s">
        <v>164</v>
      </c>
      <c r="L7" s="7" t="s">
        <v>168</v>
      </c>
      <c r="M7" s="7" t="s">
        <v>154</v>
      </c>
      <c r="N7" s="7" t="s">
        <v>155</v>
      </c>
      <c r="O7" s="7" t="s">
        <v>156</v>
      </c>
      <c r="P7" s="7" t="s">
        <v>157</v>
      </c>
      <c r="Q7" s="7" t="s">
        <v>158</v>
      </c>
    </row>
    <row r="8" spans="2:24" ht="15" customHeight="1" x14ac:dyDescent="0.25">
      <c r="B8" s="74"/>
      <c r="C8" s="457"/>
      <c r="D8" s="435"/>
      <c r="E8" s="430"/>
      <c r="F8" s="7" t="s">
        <v>10</v>
      </c>
      <c r="G8" s="7" t="s">
        <v>12</v>
      </c>
      <c r="H8" s="7" t="s">
        <v>162</v>
      </c>
      <c r="I8" s="7" t="s">
        <v>10</v>
      </c>
      <c r="J8" s="7" t="s">
        <v>3</v>
      </c>
      <c r="K8" s="7" t="s">
        <v>5</v>
      </c>
      <c r="L8" s="7" t="s">
        <v>5</v>
      </c>
      <c r="M8" s="7" t="s">
        <v>8</v>
      </c>
      <c r="N8" s="7" t="s">
        <v>8</v>
      </c>
      <c r="O8" s="7" t="s">
        <v>8</v>
      </c>
      <c r="P8" s="7" t="s">
        <v>8</v>
      </c>
      <c r="Q8" s="7" t="s">
        <v>8</v>
      </c>
    </row>
    <row r="9" spans="2:24" x14ac:dyDescent="0.25">
      <c r="B9" s="74"/>
      <c r="C9" s="103" t="s">
        <v>37</v>
      </c>
      <c r="D9" s="95" t="s">
        <v>293</v>
      </c>
      <c r="E9" s="97"/>
      <c r="F9" s="73"/>
      <c r="G9" s="73"/>
      <c r="H9" s="72"/>
      <c r="I9" s="73"/>
      <c r="J9" s="18"/>
      <c r="K9" s="18"/>
      <c r="L9" s="18"/>
      <c r="M9" s="18"/>
      <c r="N9" s="18"/>
      <c r="O9" s="18"/>
      <c r="P9" s="18"/>
      <c r="Q9" s="18"/>
    </row>
    <row r="10" spans="2:24" x14ac:dyDescent="0.25">
      <c r="C10" s="12">
        <v>1</v>
      </c>
      <c r="D10" s="99" t="s">
        <v>426</v>
      </c>
      <c r="E10" s="98" t="s">
        <v>425</v>
      </c>
      <c r="F10" s="18"/>
      <c r="G10" s="18"/>
      <c r="H10" s="72"/>
      <c r="I10" s="18"/>
      <c r="J10" s="18"/>
      <c r="K10" s="18"/>
      <c r="L10" s="18"/>
      <c r="M10" s="18"/>
      <c r="N10" s="18"/>
      <c r="O10" s="18"/>
      <c r="P10" s="18"/>
      <c r="Q10" s="18"/>
    </row>
    <row r="11" spans="2:24" ht="14.25" customHeight="1" x14ac:dyDescent="0.25">
      <c r="B11" s="74"/>
      <c r="C11" s="102">
        <v>2</v>
      </c>
      <c r="D11" s="100" t="s">
        <v>427</v>
      </c>
      <c r="E11" s="102"/>
      <c r="F11" s="73"/>
      <c r="G11" s="73"/>
      <c r="H11" s="140">
        <f>G11-F11</f>
        <v>0</v>
      </c>
      <c r="I11" s="73"/>
      <c r="J11" s="18"/>
      <c r="K11" s="18"/>
      <c r="L11" s="140">
        <f>J11+K11</f>
        <v>0</v>
      </c>
      <c r="M11" s="18"/>
      <c r="N11" s="18"/>
      <c r="O11" s="18"/>
      <c r="P11" s="18"/>
      <c r="Q11" s="18"/>
    </row>
    <row r="12" spans="2:24" x14ac:dyDescent="0.25">
      <c r="C12" s="12">
        <v>2.1</v>
      </c>
      <c r="D12" s="20" t="s">
        <v>428</v>
      </c>
      <c r="E12" s="12" t="s">
        <v>431</v>
      </c>
      <c r="F12" s="18"/>
      <c r="G12" s="18"/>
      <c r="H12" s="140">
        <f>G12-F12</f>
        <v>0</v>
      </c>
      <c r="I12" s="18"/>
      <c r="J12" s="18"/>
      <c r="K12" s="18"/>
      <c r="L12" s="140">
        <f>J12+K12</f>
        <v>0</v>
      </c>
      <c r="M12" s="18"/>
      <c r="N12" s="18"/>
      <c r="O12" s="18"/>
      <c r="P12" s="18"/>
      <c r="Q12" s="18"/>
    </row>
    <row r="13" spans="2:24" x14ac:dyDescent="0.25">
      <c r="C13" s="12">
        <v>2.2000000000000002</v>
      </c>
      <c r="D13" s="101" t="s">
        <v>429</v>
      </c>
      <c r="E13" s="12" t="s">
        <v>431</v>
      </c>
      <c r="F13" s="18"/>
      <c r="G13" s="18"/>
      <c r="H13" s="140">
        <f>G13-F13</f>
        <v>0</v>
      </c>
      <c r="I13" s="18"/>
      <c r="J13" s="18"/>
      <c r="K13" s="18"/>
      <c r="L13" s="140">
        <f>J13+K13</f>
        <v>0</v>
      </c>
      <c r="M13" s="18"/>
      <c r="N13" s="18"/>
      <c r="O13" s="18"/>
      <c r="P13" s="18"/>
      <c r="Q13" s="18"/>
    </row>
    <row r="14" spans="2:24" x14ac:dyDescent="0.25">
      <c r="C14" s="12"/>
      <c r="D14" s="99" t="s">
        <v>211</v>
      </c>
      <c r="E14" s="9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</row>
    <row r="15" spans="2:24" x14ac:dyDescent="0.25">
      <c r="C15" s="14">
        <v>3</v>
      </c>
      <c r="D15" s="23" t="s">
        <v>430</v>
      </c>
      <c r="E15" s="14" t="s">
        <v>431</v>
      </c>
      <c r="F15" s="18"/>
      <c r="G15" s="18"/>
      <c r="H15" s="123">
        <f>G15-F15</f>
        <v>0</v>
      </c>
      <c r="I15" s="30"/>
      <c r="J15" s="30"/>
      <c r="K15" s="30"/>
      <c r="L15" s="123">
        <f>J15+K15</f>
        <v>0</v>
      </c>
      <c r="M15" s="18"/>
      <c r="N15" s="18"/>
      <c r="O15" s="18"/>
      <c r="P15" s="18"/>
      <c r="Q15" s="18"/>
    </row>
    <row r="16" spans="2:24" x14ac:dyDescent="0.25">
      <c r="C16" s="12"/>
      <c r="D16" s="20"/>
      <c r="E16" s="12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</row>
    <row r="17" spans="3:17" x14ac:dyDescent="0.25">
      <c r="C17" s="14" t="s">
        <v>40</v>
      </c>
      <c r="D17" s="95" t="s">
        <v>294</v>
      </c>
      <c r="E17" s="9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</row>
    <row r="18" spans="3:17" x14ac:dyDescent="0.25">
      <c r="C18" s="12">
        <v>1</v>
      </c>
      <c r="D18" s="99" t="s">
        <v>424</v>
      </c>
      <c r="E18" s="98" t="s">
        <v>425</v>
      </c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</row>
    <row r="19" spans="3:17" x14ac:dyDescent="0.25">
      <c r="C19" s="102">
        <v>2</v>
      </c>
      <c r="D19" s="100" t="s">
        <v>432</v>
      </c>
      <c r="E19" s="102" t="s">
        <v>433</v>
      </c>
      <c r="F19" s="18"/>
      <c r="G19" s="18"/>
      <c r="H19" s="140">
        <f>G19-F19</f>
        <v>0</v>
      </c>
      <c r="I19" s="18"/>
      <c r="J19" s="18"/>
      <c r="K19" s="18"/>
      <c r="L19" s="140">
        <f>J19+K19</f>
        <v>0</v>
      </c>
      <c r="M19" s="18"/>
      <c r="N19" s="18"/>
      <c r="O19" s="18"/>
      <c r="P19" s="18"/>
      <c r="Q19" s="18"/>
    </row>
    <row r="20" spans="3:17" x14ac:dyDescent="0.25">
      <c r="C20" s="12">
        <v>3</v>
      </c>
      <c r="D20" s="95" t="s">
        <v>294</v>
      </c>
      <c r="E20" s="92" t="s">
        <v>431</v>
      </c>
      <c r="F20" s="18"/>
      <c r="G20" s="18"/>
      <c r="H20" s="123">
        <f>G20-F20</f>
        <v>0</v>
      </c>
      <c r="I20" s="30"/>
      <c r="J20" s="30"/>
      <c r="K20" s="30"/>
      <c r="L20" s="123">
        <f>J20+K20</f>
        <v>0</v>
      </c>
      <c r="M20" s="18"/>
      <c r="N20" s="18"/>
      <c r="O20" s="18"/>
      <c r="P20" s="18"/>
      <c r="Q20" s="18"/>
    </row>
    <row r="21" spans="3:17" x14ac:dyDescent="0.25">
      <c r="C21" s="12"/>
      <c r="D21" s="20"/>
      <c r="E21" s="12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</row>
    <row r="22" spans="3:17" x14ac:dyDescent="0.25">
      <c r="C22" s="14" t="s">
        <v>41</v>
      </c>
      <c r="D22" s="95" t="s">
        <v>295</v>
      </c>
      <c r="E22" s="9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</row>
    <row r="23" spans="3:17" x14ac:dyDescent="0.25">
      <c r="C23" s="12">
        <v>1</v>
      </c>
      <c r="D23" s="99" t="s">
        <v>434</v>
      </c>
      <c r="E23" s="98" t="s">
        <v>425</v>
      </c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</row>
    <row r="24" spans="3:17" x14ac:dyDescent="0.25">
      <c r="C24" s="102">
        <v>2</v>
      </c>
      <c r="D24" s="100" t="s">
        <v>295</v>
      </c>
      <c r="E24" s="102" t="s">
        <v>435</v>
      </c>
      <c r="F24" s="18"/>
      <c r="G24" s="18"/>
      <c r="H24" s="140">
        <f>G24-F24</f>
        <v>0</v>
      </c>
      <c r="I24" s="18"/>
      <c r="J24" s="18"/>
      <c r="K24" s="18"/>
      <c r="L24" s="140">
        <f>J24+K24</f>
        <v>0</v>
      </c>
      <c r="M24" s="18"/>
      <c r="N24" s="18"/>
      <c r="O24" s="18"/>
      <c r="P24" s="18"/>
      <c r="Q24" s="18"/>
    </row>
    <row r="25" spans="3:17" x14ac:dyDescent="0.25">
      <c r="C25" s="12">
        <v>3</v>
      </c>
      <c r="D25" s="104" t="s">
        <v>295</v>
      </c>
      <c r="E25" s="92" t="s">
        <v>431</v>
      </c>
      <c r="F25" s="18"/>
      <c r="G25" s="18"/>
      <c r="H25" s="123">
        <f>G25-F25</f>
        <v>0</v>
      </c>
      <c r="I25" s="30"/>
      <c r="J25" s="30"/>
      <c r="K25" s="30"/>
      <c r="L25" s="123">
        <f>J25+K25</f>
        <v>0</v>
      </c>
      <c r="M25" s="18"/>
      <c r="N25" s="18"/>
      <c r="O25" s="18"/>
      <c r="P25" s="18"/>
      <c r="Q25" s="18"/>
    </row>
    <row r="28" spans="3:17" x14ac:dyDescent="0.25">
      <c r="E28" s="27"/>
      <c r="F28" s="24"/>
      <c r="G28" s="24"/>
      <c r="H28" s="24"/>
      <c r="I28" s="24"/>
      <c r="J28" s="24"/>
    </row>
    <row r="29" spans="3:17" x14ac:dyDescent="0.25">
      <c r="F29" s="26"/>
      <c r="G29" s="26"/>
      <c r="H29" s="26"/>
      <c r="I29" s="26"/>
      <c r="J29" s="26"/>
    </row>
    <row r="30" spans="3:17" x14ac:dyDescent="0.25">
      <c r="F30" s="26"/>
      <c r="G30" s="26"/>
      <c r="H30" s="26"/>
      <c r="I30" s="26"/>
      <c r="J30" s="26"/>
    </row>
    <row r="31" spans="3:17" x14ac:dyDescent="0.25">
      <c r="F31" s="26"/>
      <c r="G31" s="26"/>
      <c r="H31" s="26"/>
      <c r="I31" s="26"/>
      <c r="J31" s="26"/>
    </row>
  </sheetData>
  <mergeCells count="6">
    <mergeCell ref="M6:Q6"/>
    <mergeCell ref="C6:C8"/>
    <mergeCell ref="D6:D8"/>
    <mergeCell ref="E6:E8"/>
    <mergeCell ref="F6:H6"/>
    <mergeCell ref="I6:L6"/>
  </mergeCells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Q38"/>
  <sheetViews>
    <sheetView showGridLines="0" topLeftCell="B18" zoomScale="105" zoomScaleNormal="75" zoomScaleSheetLayoutView="80" workbookViewId="0">
      <selection activeCell="K42" sqref="K42"/>
    </sheetView>
  </sheetViews>
  <sheetFormatPr defaultColWidth="9.109375" defaultRowHeight="13.8" x14ac:dyDescent="0.25"/>
  <cols>
    <col min="1" max="1" width="9.109375" style="4"/>
    <col min="2" max="2" width="7.33203125" style="4" customWidth="1"/>
    <col min="3" max="3" width="32.33203125" style="4" customWidth="1"/>
    <col min="4" max="4" width="14.44140625" style="4" customWidth="1"/>
    <col min="5" max="7" width="14.6640625" style="4" hidden="1" customWidth="1"/>
    <col min="8" max="9" width="12.33203125" style="4" hidden="1" customWidth="1"/>
    <col min="10" max="10" width="11.88671875" style="4" hidden="1" customWidth="1"/>
    <col min="11" max="12" width="12.33203125" style="4" customWidth="1"/>
    <col min="13" max="13" width="12.33203125" style="4" bestFit="1" customWidth="1"/>
    <col min="14" max="14" width="13" style="4" hidden="1" customWidth="1"/>
    <col min="15" max="15" width="13.44140625" style="4" hidden="1" customWidth="1"/>
    <col min="16" max="16" width="12.6640625" style="4" hidden="1" customWidth="1"/>
    <col min="17" max="16384" width="9.109375" style="4"/>
  </cols>
  <sheetData>
    <row r="1" spans="2:17" hidden="1" x14ac:dyDescent="0.25">
      <c r="C1" s="28"/>
      <c r="D1" s="28"/>
      <c r="E1" s="28"/>
      <c r="F1" s="28"/>
      <c r="G1" s="28"/>
      <c r="I1" s="28"/>
      <c r="J1" s="28"/>
      <c r="K1" s="25"/>
      <c r="L1" s="28"/>
    </row>
    <row r="2" spans="2:17" hidden="1" x14ac:dyDescent="0.25">
      <c r="C2" s="28"/>
      <c r="D2" s="28"/>
      <c r="E2" s="28"/>
      <c r="F2" s="267" t="s">
        <v>790</v>
      </c>
      <c r="G2" s="28"/>
      <c r="I2" s="28"/>
      <c r="J2" s="28"/>
      <c r="K2" s="25"/>
      <c r="L2" s="28"/>
    </row>
    <row r="3" spans="2:17" x14ac:dyDescent="0.25">
      <c r="B3" s="27"/>
      <c r="C3" s="27"/>
      <c r="E3" s="27"/>
      <c r="F3" s="27" t="s">
        <v>437</v>
      </c>
      <c r="G3" s="27"/>
      <c r="I3" s="27"/>
      <c r="J3" s="27"/>
      <c r="K3" s="27"/>
      <c r="L3" s="27"/>
    </row>
    <row r="4" spans="2:17" hidden="1" x14ac:dyDescent="0.25"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</row>
    <row r="5" spans="2:17" x14ac:dyDescent="0.25">
      <c r="B5" s="15" t="s">
        <v>604</v>
      </c>
      <c r="C5" s="27"/>
      <c r="D5" s="27"/>
      <c r="E5" s="27"/>
      <c r="F5" s="27"/>
      <c r="G5" s="27"/>
      <c r="H5" s="27"/>
      <c r="I5" s="27"/>
      <c r="J5" s="27"/>
      <c r="K5" s="27"/>
      <c r="L5" s="27"/>
    </row>
    <row r="6" spans="2:17" x14ac:dyDescent="0.25">
      <c r="M6" s="24" t="s">
        <v>4</v>
      </c>
      <c r="P6" s="17" t="s">
        <v>4</v>
      </c>
    </row>
    <row r="7" spans="2:17" x14ac:dyDescent="0.25">
      <c r="B7" s="461" t="s">
        <v>140</v>
      </c>
      <c r="C7" s="461" t="s">
        <v>18</v>
      </c>
      <c r="D7" s="458" t="s">
        <v>1</v>
      </c>
      <c r="E7" s="418" t="s">
        <v>160</v>
      </c>
      <c r="F7" s="419"/>
      <c r="G7" s="420"/>
      <c r="H7" s="418" t="s">
        <v>816</v>
      </c>
      <c r="I7" s="419"/>
      <c r="J7" s="419"/>
      <c r="K7" s="419"/>
      <c r="L7" s="421" t="s">
        <v>153</v>
      </c>
      <c r="M7" s="421"/>
      <c r="N7" s="421"/>
      <c r="O7" s="421"/>
      <c r="P7" s="421"/>
      <c r="Q7" s="285"/>
    </row>
    <row r="8" spans="2:17" ht="27.6" x14ac:dyDescent="0.25">
      <c r="B8" s="461"/>
      <c r="C8" s="461"/>
      <c r="D8" s="459"/>
      <c r="E8" s="7" t="s">
        <v>224</v>
      </c>
      <c r="F8" s="7" t="s">
        <v>169</v>
      </c>
      <c r="G8" s="7" t="s">
        <v>141</v>
      </c>
      <c r="H8" s="7" t="s">
        <v>224</v>
      </c>
      <c r="I8" s="7" t="s">
        <v>163</v>
      </c>
      <c r="J8" s="7" t="s">
        <v>164</v>
      </c>
      <c r="K8" s="7" t="s">
        <v>168</v>
      </c>
      <c r="L8" s="7" t="s">
        <v>154</v>
      </c>
      <c r="M8" s="7" t="s">
        <v>155</v>
      </c>
      <c r="N8" s="7" t="s">
        <v>156</v>
      </c>
      <c r="O8" s="7" t="s">
        <v>157</v>
      </c>
      <c r="P8" s="7" t="s">
        <v>158</v>
      </c>
    </row>
    <row r="9" spans="2:17" x14ac:dyDescent="0.25">
      <c r="B9" s="461"/>
      <c r="C9" s="461"/>
      <c r="D9" s="460"/>
      <c r="E9" s="7" t="s">
        <v>10</v>
      </c>
      <c r="F9" s="7" t="s">
        <v>12</v>
      </c>
      <c r="G9" s="7" t="s">
        <v>162</v>
      </c>
      <c r="H9" s="7" t="s">
        <v>10</v>
      </c>
      <c r="I9" s="7" t="s">
        <v>3</v>
      </c>
      <c r="J9" s="7" t="s">
        <v>5</v>
      </c>
      <c r="K9" s="7" t="s">
        <v>12</v>
      </c>
      <c r="L9" s="7" t="s">
        <v>8</v>
      </c>
      <c r="M9" s="7" t="s">
        <v>8</v>
      </c>
      <c r="N9" s="7" t="s">
        <v>8</v>
      </c>
      <c r="O9" s="7" t="s">
        <v>8</v>
      </c>
      <c r="P9" s="7" t="s">
        <v>8</v>
      </c>
    </row>
    <row r="10" spans="2:17" x14ac:dyDescent="0.25">
      <c r="B10" s="12">
        <v>1</v>
      </c>
      <c r="C10" s="20" t="s">
        <v>38</v>
      </c>
      <c r="D10" s="20" t="s">
        <v>441</v>
      </c>
      <c r="E10" s="20"/>
      <c r="F10" s="135">
        <f>F20+F30</f>
        <v>2096.9223000000002</v>
      </c>
      <c r="G10" s="148"/>
      <c r="H10" s="31"/>
      <c r="I10" s="135"/>
      <c r="J10" s="135"/>
      <c r="K10" s="135">
        <f>K20+K30</f>
        <v>2495.65</v>
      </c>
      <c r="L10" s="135">
        <f>L20+L30</f>
        <v>2640.1481350000004</v>
      </c>
      <c r="M10" s="135">
        <f>M20+M30</f>
        <v>2793.0127120165012</v>
      </c>
      <c r="N10" s="135">
        <f>'[10]O&amp;M Projections New Methodology'!L5</f>
        <v>3486.5266523454998</v>
      </c>
      <c r="O10" s="135">
        <f>'[10]O&amp;M Projections New Methodology'!M5</f>
        <v>3735.504086704469</v>
      </c>
      <c r="P10" s="135">
        <f>'[10]O&amp;M Projections New Methodology'!N5</f>
        <v>4002.303586964149</v>
      </c>
    </row>
    <row r="11" spans="2:17" x14ac:dyDescent="0.25">
      <c r="B11" s="12">
        <f>B10+1</f>
        <v>2</v>
      </c>
      <c r="C11" s="29" t="s">
        <v>170</v>
      </c>
      <c r="D11" s="29" t="s">
        <v>442</v>
      </c>
      <c r="E11" s="29"/>
      <c r="F11" s="135">
        <f>F21+F31</f>
        <v>237.08170000000001</v>
      </c>
      <c r="G11" s="148"/>
      <c r="H11" s="31"/>
      <c r="I11" s="135"/>
      <c r="J11" s="135"/>
      <c r="K11" s="135">
        <f t="shared" ref="K11" si="0">K21+K31</f>
        <v>153.13</v>
      </c>
      <c r="L11" s="135">
        <f t="shared" ref="L11:M12" si="1">L21+L31</f>
        <v>160.67930900000002</v>
      </c>
      <c r="M11" s="135">
        <f t="shared" si="1"/>
        <v>168.60079893369999</v>
      </c>
      <c r="N11" s="135">
        <f>'[10]O&amp;M Projections New Methodology'!L6</f>
        <v>334.36779834987681</v>
      </c>
      <c r="O11" s="135">
        <f>'[10]O&amp;M Projections New Methodology'!M6</f>
        <v>350.85213080852571</v>
      </c>
      <c r="P11" s="135">
        <f>'[10]O&amp;M Projections New Methodology'!N6</f>
        <v>368.14914085738599</v>
      </c>
    </row>
    <row r="12" spans="2:17" x14ac:dyDescent="0.25">
      <c r="B12" s="12">
        <f>B11+1</f>
        <v>3</v>
      </c>
      <c r="C12" s="20" t="s">
        <v>142</v>
      </c>
      <c r="D12" s="20" t="s">
        <v>443</v>
      </c>
      <c r="E12" s="20"/>
      <c r="F12" s="135">
        <f>F22+F32</f>
        <v>115.27767899999999</v>
      </c>
      <c r="G12" s="148"/>
      <c r="H12" s="31"/>
      <c r="I12" s="135"/>
      <c r="J12" s="135"/>
      <c r="K12" s="135">
        <f t="shared" ref="K12" si="2">K22+K32</f>
        <v>133.73000000000002</v>
      </c>
      <c r="L12" s="135">
        <f t="shared" si="1"/>
        <v>152.60211079749911</v>
      </c>
      <c r="M12" s="135">
        <f t="shared" si="1"/>
        <v>169.16908399339508</v>
      </c>
      <c r="N12" s="135">
        <f>'[10]O&amp;M Projections New Methodology'!L7</f>
        <v>195.1792513001065</v>
      </c>
      <c r="O12" s="135">
        <f>'[10]O&amp;M Projections New Methodology'!M7</f>
        <v>219.47484245847235</v>
      </c>
      <c r="P12" s="135">
        <f>'[10]O&amp;M Projections New Methodology'!N7</f>
        <v>246.39696811840571</v>
      </c>
    </row>
    <row r="13" spans="2:17" x14ac:dyDescent="0.25">
      <c r="B13" s="12">
        <f>B12+1</f>
        <v>4</v>
      </c>
      <c r="C13" s="20" t="s">
        <v>39</v>
      </c>
      <c r="D13" s="20"/>
      <c r="E13" s="20"/>
      <c r="F13" s="137">
        <f>SUM(F10:F12)</f>
        <v>2449.2816790000002</v>
      </c>
      <c r="G13" s="137"/>
      <c r="H13" s="31"/>
      <c r="I13" s="137">
        <f t="shared" ref="I13:P13" si="3">SUM(I10:I12)</f>
        <v>0</v>
      </c>
      <c r="J13" s="137">
        <f t="shared" si="3"/>
        <v>0</v>
      </c>
      <c r="K13" s="363">
        <f t="shared" si="3"/>
        <v>2782.51</v>
      </c>
      <c r="L13" s="363">
        <f t="shared" si="3"/>
        <v>2953.4295547974998</v>
      </c>
      <c r="M13" s="363">
        <f t="shared" si="3"/>
        <v>3130.782594943596</v>
      </c>
      <c r="N13" s="248">
        <f t="shared" si="3"/>
        <v>4016.0737019954831</v>
      </c>
      <c r="O13" s="248">
        <f t="shared" si="3"/>
        <v>4305.8310599714669</v>
      </c>
      <c r="P13" s="248">
        <f t="shared" si="3"/>
        <v>4616.8496959399399</v>
      </c>
    </row>
    <row r="14" spans="2:17" x14ac:dyDescent="0.25">
      <c r="B14" s="26"/>
      <c r="C14" s="37"/>
      <c r="D14" s="37"/>
      <c r="E14" s="37"/>
      <c r="F14" s="150"/>
      <c r="G14" s="151"/>
      <c r="H14" s="38"/>
      <c r="I14" s="151"/>
      <c r="J14" s="151"/>
      <c r="K14" s="151"/>
      <c r="L14" s="150"/>
      <c r="M14" s="150"/>
      <c r="N14" s="150"/>
      <c r="O14" s="150"/>
      <c r="P14" s="150"/>
    </row>
    <row r="15" spans="2:17" x14ac:dyDescent="0.25">
      <c r="B15" s="15" t="s">
        <v>605</v>
      </c>
      <c r="C15" s="27"/>
      <c r="D15" s="27"/>
      <c r="E15" s="27"/>
      <c r="F15" s="27"/>
      <c r="G15" s="27"/>
      <c r="H15" s="27"/>
      <c r="I15" s="27"/>
      <c r="J15" s="27"/>
      <c r="K15" s="27"/>
      <c r="L15" s="27"/>
    </row>
    <row r="16" spans="2:17" x14ac:dyDescent="0.25">
      <c r="M16" s="24" t="s">
        <v>4</v>
      </c>
      <c r="P16" s="17" t="s">
        <v>4</v>
      </c>
    </row>
    <row r="17" spans="1:17" ht="13.95" customHeight="1" x14ac:dyDescent="0.25">
      <c r="B17" s="461" t="s">
        <v>140</v>
      </c>
      <c r="C17" s="461" t="s">
        <v>18</v>
      </c>
      <c r="D17" s="458" t="s">
        <v>1</v>
      </c>
      <c r="E17" s="418" t="s">
        <v>160</v>
      </c>
      <c r="F17" s="419"/>
      <c r="G17" s="420"/>
      <c r="H17" s="418" t="s">
        <v>816</v>
      </c>
      <c r="I17" s="419"/>
      <c r="J17" s="419"/>
      <c r="K17" s="419"/>
      <c r="L17" s="421" t="s">
        <v>153</v>
      </c>
      <c r="M17" s="421"/>
      <c r="N17" s="421"/>
      <c r="O17" s="421"/>
      <c r="P17" s="421"/>
      <c r="Q17" s="285"/>
    </row>
    <row r="18" spans="1:17" ht="27.6" x14ac:dyDescent="0.25">
      <c r="B18" s="461"/>
      <c r="C18" s="461"/>
      <c r="D18" s="459"/>
      <c r="E18" s="7" t="s">
        <v>224</v>
      </c>
      <c r="F18" s="7" t="s">
        <v>169</v>
      </c>
      <c r="G18" s="7" t="s">
        <v>141</v>
      </c>
      <c r="H18" s="7" t="s">
        <v>224</v>
      </c>
      <c r="I18" s="7" t="s">
        <v>163</v>
      </c>
      <c r="J18" s="7" t="s">
        <v>164</v>
      </c>
      <c r="K18" s="7" t="s">
        <v>168</v>
      </c>
      <c r="L18" s="7" t="s">
        <v>154</v>
      </c>
      <c r="M18" s="7" t="s">
        <v>155</v>
      </c>
      <c r="N18" s="7" t="s">
        <v>156</v>
      </c>
      <c r="O18" s="7" t="s">
        <v>157</v>
      </c>
      <c r="P18" s="7" t="s">
        <v>158</v>
      </c>
    </row>
    <row r="19" spans="1:17" x14ac:dyDescent="0.25">
      <c r="B19" s="461"/>
      <c r="C19" s="461"/>
      <c r="D19" s="460"/>
      <c r="E19" s="7" t="s">
        <v>10</v>
      </c>
      <c r="F19" s="7" t="s">
        <v>12</v>
      </c>
      <c r="G19" s="7" t="s">
        <v>162</v>
      </c>
      <c r="H19" s="7" t="s">
        <v>10</v>
      </c>
      <c r="I19" s="7" t="s">
        <v>3</v>
      </c>
      <c r="J19" s="7" t="s">
        <v>5</v>
      </c>
      <c r="K19" s="286" t="s">
        <v>12</v>
      </c>
      <c r="L19" s="7" t="s">
        <v>8</v>
      </c>
      <c r="M19" s="7" t="s">
        <v>8</v>
      </c>
      <c r="N19" s="7" t="s">
        <v>8</v>
      </c>
      <c r="O19" s="7" t="s">
        <v>8</v>
      </c>
      <c r="P19" s="7" t="s">
        <v>8</v>
      </c>
    </row>
    <row r="20" spans="1:17" x14ac:dyDescent="0.25">
      <c r="B20" s="12">
        <v>1</v>
      </c>
      <c r="C20" s="20" t="s">
        <v>38</v>
      </c>
      <c r="D20" s="20" t="s">
        <v>441</v>
      </c>
      <c r="E20" s="20"/>
      <c r="F20" s="135">
        <f>F15.1!G67</f>
        <v>1887.2300700000003</v>
      </c>
      <c r="G20" s="148"/>
      <c r="H20" s="31"/>
      <c r="I20" s="135"/>
      <c r="J20" s="135"/>
      <c r="K20" s="135">
        <f>F15.1!J67</f>
        <v>2246.085</v>
      </c>
      <c r="L20" s="135">
        <f>F15.1!K67</f>
        <v>2376.1333215000004</v>
      </c>
      <c r="M20" s="135">
        <f>F15.1!L67</f>
        <v>2513.7114408148509</v>
      </c>
      <c r="N20" s="135">
        <f t="shared" ref="N20:P20" si="4">90%*N10</f>
        <v>3137.8739871109497</v>
      </c>
      <c r="O20" s="135">
        <f t="shared" si="4"/>
        <v>3361.9536780340222</v>
      </c>
      <c r="P20" s="135">
        <f t="shared" si="4"/>
        <v>3602.0732282677341</v>
      </c>
    </row>
    <row r="21" spans="1:17" x14ac:dyDescent="0.25">
      <c r="B21" s="12">
        <f>B20+1</f>
        <v>2</v>
      </c>
      <c r="C21" s="29" t="s">
        <v>170</v>
      </c>
      <c r="D21" s="29" t="s">
        <v>442</v>
      </c>
      <c r="E21" s="29"/>
      <c r="F21" s="135">
        <f>F15.2!G75</f>
        <v>213.37353000000002</v>
      </c>
      <c r="G21" s="148"/>
      <c r="H21" s="31"/>
      <c r="I21" s="135"/>
      <c r="J21" s="135"/>
      <c r="K21" s="135">
        <f>F15.2!J75</f>
        <v>137.81700000000001</v>
      </c>
      <c r="L21" s="135">
        <f>F15.2!K75</f>
        <v>144.61137810000002</v>
      </c>
      <c r="M21" s="135">
        <f>F15.2!L75</f>
        <v>151.74071904032999</v>
      </c>
      <c r="N21" s="135">
        <f t="shared" ref="N21:P22" si="5">90%*N11</f>
        <v>300.93101851488916</v>
      </c>
      <c r="O21" s="135">
        <f t="shared" si="5"/>
        <v>315.76691772767316</v>
      </c>
      <c r="P21" s="135">
        <f t="shared" si="5"/>
        <v>331.33422677164742</v>
      </c>
    </row>
    <row r="22" spans="1:17" x14ac:dyDescent="0.25">
      <c r="B22" s="12">
        <f>B21+1</f>
        <v>3</v>
      </c>
      <c r="C22" s="20" t="s">
        <v>142</v>
      </c>
      <c r="D22" s="20" t="s">
        <v>443</v>
      </c>
      <c r="E22" s="20"/>
      <c r="F22" s="135">
        <f>F15.3!G37</f>
        <v>104.79789</v>
      </c>
      <c r="G22" s="148"/>
      <c r="H22" s="31"/>
      <c r="I22" s="135"/>
      <c r="J22" s="135"/>
      <c r="K22" s="135">
        <f>F15.3!J37</f>
        <v>120.35700000000001</v>
      </c>
      <c r="L22" s="135">
        <f>F15.3!K37</f>
        <v>137.34189971774919</v>
      </c>
      <c r="M22" s="135">
        <f>F15.3!L37</f>
        <v>152.25217559405556</v>
      </c>
      <c r="N22" s="135">
        <f t="shared" si="5"/>
        <v>175.66132617009586</v>
      </c>
      <c r="O22" s="135">
        <f t="shared" si="5"/>
        <v>197.52735821262513</v>
      </c>
      <c r="P22" s="135">
        <f t="shared" si="5"/>
        <v>221.75727130656514</v>
      </c>
    </row>
    <row r="23" spans="1:17" x14ac:dyDescent="0.25">
      <c r="B23" s="12">
        <f>B22+1</f>
        <v>4</v>
      </c>
      <c r="C23" s="20" t="s">
        <v>39</v>
      </c>
      <c r="D23" s="20"/>
      <c r="E23" s="20"/>
      <c r="F23" s="136">
        <f>SUM(F20:F22)</f>
        <v>2205.4014900000002</v>
      </c>
      <c r="G23" s="137"/>
      <c r="H23" s="31"/>
      <c r="I23" s="137">
        <f t="shared" ref="I23:P23" si="6">SUM(I20:I22)</f>
        <v>0</v>
      </c>
      <c r="J23" s="137">
        <f t="shared" si="6"/>
        <v>0</v>
      </c>
      <c r="K23" s="364">
        <f t="shared" si="6"/>
        <v>2504.259</v>
      </c>
      <c r="L23" s="364">
        <f t="shared" si="6"/>
        <v>2658.0865993177495</v>
      </c>
      <c r="M23" s="364">
        <f t="shared" si="6"/>
        <v>2817.7043354492366</v>
      </c>
      <c r="N23" s="137">
        <f t="shared" si="6"/>
        <v>3614.4663317959348</v>
      </c>
      <c r="O23" s="137">
        <f t="shared" si="6"/>
        <v>3875.2479539743204</v>
      </c>
      <c r="P23" s="137">
        <f t="shared" si="6"/>
        <v>4155.1647263459472</v>
      </c>
    </row>
    <row r="24" spans="1:17" x14ac:dyDescent="0.25">
      <c r="B24" s="26"/>
      <c r="C24" s="37"/>
      <c r="D24" s="37"/>
      <c r="E24" s="37"/>
      <c r="F24" s="150"/>
      <c r="G24" s="151"/>
      <c r="H24" s="38"/>
      <c r="I24" s="151"/>
      <c r="J24" s="151"/>
      <c r="K24" s="151"/>
      <c r="L24" s="150"/>
      <c r="M24" s="150"/>
      <c r="N24" s="150"/>
      <c r="O24" s="150"/>
      <c r="P24" s="150"/>
    </row>
    <row r="25" spans="1:17" x14ac:dyDescent="0.25">
      <c r="A25" s="37"/>
      <c r="B25" s="15" t="s">
        <v>606</v>
      </c>
      <c r="C25" s="37"/>
      <c r="D25" s="37"/>
      <c r="E25" s="37"/>
      <c r="F25" s="150"/>
      <c r="G25" s="151"/>
      <c r="H25" s="38"/>
      <c r="I25" s="151"/>
      <c r="J25" s="151"/>
      <c r="K25" s="151"/>
      <c r="L25" s="150"/>
      <c r="M25" s="150"/>
      <c r="N25" s="150"/>
      <c r="O25" s="150"/>
      <c r="P25" s="150"/>
    </row>
    <row r="26" spans="1:17" x14ac:dyDescent="0.25">
      <c r="M26" s="24" t="s">
        <v>4</v>
      </c>
      <c r="P26" s="17" t="s">
        <v>4</v>
      </c>
    </row>
    <row r="27" spans="1:17" ht="13.95" customHeight="1" x14ac:dyDescent="0.25">
      <c r="B27" s="461" t="s">
        <v>140</v>
      </c>
      <c r="C27" s="461" t="s">
        <v>18</v>
      </c>
      <c r="D27" s="458" t="s">
        <v>1</v>
      </c>
      <c r="E27" s="418" t="s">
        <v>160</v>
      </c>
      <c r="F27" s="419"/>
      <c r="G27" s="420"/>
      <c r="H27" s="418" t="s">
        <v>816</v>
      </c>
      <c r="I27" s="419"/>
      <c r="J27" s="419"/>
      <c r="K27" s="419"/>
      <c r="L27" s="421" t="s">
        <v>153</v>
      </c>
      <c r="M27" s="421"/>
      <c r="N27" s="421"/>
      <c r="O27" s="421"/>
      <c r="P27" s="421"/>
      <c r="Q27" s="285"/>
    </row>
    <row r="28" spans="1:17" ht="27.6" x14ac:dyDescent="0.25">
      <c r="B28" s="461"/>
      <c r="C28" s="461"/>
      <c r="D28" s="459"/>
      <c r="E28" s="7" t="s">
        <v>224</v>
      </c>
      <c r="F28" s="7" t="s">
        <v>169</v>
      </c>
      <c r="G28" s="7" t="s">
        <v>141</v>
      </c>
      <c r="H28" s="7" t="s">
        <v>224</v>
      </c>
      <c r="I28" s="7" t="s">
        <v>163</v>
      </c>
      <c r="J28" s="7" t="s">
        <v>164</v>
      </c>
      <c r="K28" s="7" t="s">
        <v>168</v>
      </c>
      <c r="L28" s="7" t="s">
        <v>154</v>
      </c>
      <c r="M28" s="7" t="s">
        <v>155</v>
      </c>
      <c r="N28" s="7" t="s">
        <v>156</v>
      </c>
      <c r="O28" s="7" t="s">
        <v>157</v>
      </c>
      <c r="P28" s="7" t="s">
        <v>158</v>
      </c>
    </row>
    <row r="29" spans="1:17" x14ac:dyDescent="0.25">
      <c r="B29" s="461"/>
      <c r="C29" s="461"/>
      <c r="D29" s="460"/>
      <c r="E29" s="7" t="s">
        <v>10</v>
      </c>
      <c r="F29" s="7" t="s">
        <v>12</v>
      </c>
      <c r="G29" s="7" t="s">
        <v>162</v>
      </c>
      <c r="H29" s="7" t="s">
        <v>10</v>
      </c>
      <c r="I29" s="7" t="s">
        <v>3</v>
      </c>
      <c r="J29" s="7" t="s">
        <v>5</v>
      </c>
      <c r="K29" s="286" t="s">
        <v>12</v>
      </c>
      <c r="L29" s="7" t="s">
        <v>8</v>
      </c>
      <c r="M29" s="7" t="s">
        <v>8</v>
      </c>
      <c r="N29" s="7" t="s">
        <v>8</v>
      </c>
      <c r="O29" s="7" t="s">
        <v>8</v>
      </c>
      <c r="P29" s="7" t="s">
        <v>8</v>
      </c>
    </row>
    <row r="30" spans="1:17" x14ac:dyDescent="0.25">
      <c r="B30" s="12">
        <v>1</v>
      </c>
      <c r="C30" s="20" t="s">
        <v>38</v>
      </c>
      <c r="D30" s="20" t="s">
        <v>441</v>
      </c>
      <c r="E30" s="20"/>
      <c r="F30" s="135">
        <f>F15.1!G100</f>
        <v>209.69223000000002</v>
      </c>
      <c r="G30" s="148"/>
      <c r="H30" s="31"/>
      <c r="I30" s="135"/>
      <c r="J30" s="135"/>
      <c r="K30" s="135">
        <f>F15.1!J100</f>
        <v>249.56500000000003</v>
      </c>
      <c r="L30" s="135">
        <f>F15.1!K100</f>
        <v>264.01481350000006</v>
      </c>
      <c r="M30" s="135">
        <f>F15.1!L100</f>
        <v>279.30127120165008</v>
      </c>
      <c r="N30" s="135">
        <f t="shared" ref="N30:P32" si="7">10%*N10</f>
        <v>348.65266523455</v>
      </c>
      <c r="O30" s="135">
        <f t="shared" si="7"/>
        <v>373.55040867044693</v>
      </c>
      <c r="P30" s="135">
        <f t="shared" si="7"/>
        <v>400.2303586964149</v>
      </c>
    </row>
    <row r="31" spans="1:17" x14ac:dyDescent="0.25">
      <c r="B31" s="12">
        <f>B30+1</f>
        <v>2</v>
      </c>
      <c r="C31" s="29" t="s">
        <v>170</v>
      </c>
      <c r="D31" s="29" t="s">
        <v>442</v>
      </c>
      <c r="E31" s="29"/>
      <c r="F31" s="135">
        <f>F15.2!G112</f>
        <v>23.708170000000003</v>
      </c>
      <c r="G31" s="148"/>
      <c r="H31" s="31"/>
      <c r="I31" s="135"/>
      <c r="J31" s="135"/>
      <c r="K31" s="135">
        <f>F15.2!J112</f>
        <v>15.313000000000002</v>
      </c>
      <c r="L31" s="135">
        <f>F15.2!K112</f>
        <v>16.067930900000004</v>
      </c>
      <c r="M31" s="135">
        <f>F15.2!L112</f>
        <v>16.860079893369999</v>
      </c>
      <c r="N31" s="135">
        <f t="shared" si="7"/>
        <v>33.436779834987682</v>
      </c>
      <c r="O31" s="135">
        <f t="shared" si="7"/>
        <v>35.085213080852576</v>
      </c>
      <c r="P31" s="135">
        <f t="shared" si="7"/>
        <v>36.8149140857386</v>
      </c>
    </row>
    <row r="32" spans="1:17" x14ac:dyDescent="0.25">
      <c r="B32" s="12">
        <f>B31+1</f>
        <v>3</v>
      </c>
      <c r="C32" s="20" t="s">
        <v>142</v>
      </c>
      <c r="D32" s="20" t="s">
        <v>443</v>
      </c>
      <c r="E32" s="20"/>
      <c r="F32" s="135">
        <f>F15.3!G56</f>
        <v>10.479788999999998</v>
      </c>
      <c r="G32" s="148"/>
      <c r="H32" s="31"/>
      <c r="I32" s="135"/>
      <c r="J32" s="135"/>
      <c r="K32" s="135">
        <f>F15.3!J56</f>
        <v>13.373000000000003</v>
      </c>
      <c r="L32" s="135">
        <f>F15.3!K56</f>
        <v>15.260211079749908</v>
      </c>
      <c r="M32" s="135">
        <f>F15.3!L56</f>
        <v>16.916908399339505</v>
      </c>
      <c r="N32" s="135">
        <f t="shared" si="7"/>
        <v>19.517925130010653</v>
      </c>
      <c r="O32" s="135">
        <f t="shared" si="7"/>
        <v>21.947484245847235</v>
      </c>
      <c r="P32" s="135">
        <f t="shared" si="7"/>
        <v>24.639696811840572</v>
      </c>
    </row>
    <row r="33" spans="2:16" x14ac:dyDescent="0.25">
      <c r="B33" s="12">
        <f>B32+1</f>
        <v>4</v>
      </c>
      <c r="C33" s="20" t="s">
        <v>39</v>
      </c>
      <c r="D33" s="20"/>
      <c r="E33" s="20"/>
      <c r="F33" s="137">
        <f>SUM(F30:F32)</f>
        <v>243.88018900000003</v>
      </c>
      <c r="G33" s="137"/>
      <c r="H33" s="31"/>
      <c r="I33" s="137">
        <f t="shared" ref="I33:K33" si="8">SUM(I30:I32)</f>
        <v>0</v>
      </c>
      <c r="J33" s="137">
        <f t="shared" si="8"/>
        <v>0</v>
      </c>
      <c r="K33" s="364">
        <f t="shared" si="8"/>
        <v>278.25100000000003</v>
      </c>
      <c r="L33" s="364">
        <f>SUM(L30:L32)</f>
        <v>295.34295547975</v>
      </c>
      <c r="M33" s="364">
        <f>SUM(M30:M32)</f>
        <v>313.0782594943596</v>
      </c>
      <c r="N33" s="137">
        <f>SUM(N30:N32)</f>
        <v>401.60737019954837</v>
      </c>
      <c r="O33" s="137">
        <f>SUM(O30:O32)</f>
        <v>430.58310599714673</v>
      </c>
      <c r="P33" s="137">
        <f>SUM(P30:P32)</f>
        <v>461.68496959399408</v>
      </c>
    </row>
    <row r="34" spans="2:16" x14ac:dyDescent="0.25">
      <c r="B34" s="26"/>
      <c r="C34" s="37"/>
      <c r="D34" s="37"/>
      <c r="E34" s="37"/>
      <c r="F34" s="150"/>
      <c r="G34" s="151"/>
      <c r="H34" s="38"/>
      <c r="I34" s="151"/>
      <c r="J34" s="151"/>
      <c r="K34" s="151"/>
      <c r="L34" s="150"/>
      <c r="M34" s="150"/>
      <c r="N34" s="150"/>
      <c r="O34" s="150"/>
      <c r="P34" s="150"/>
    </row>
    <row r="35" spans="2:16" ht="14.4" hidden="1" x14ac:dyDescent="0.25">
      <c r="B35" s="39" t="s">
        <v>175</v>
      </c>
      <c r="C35" s="40"/>
      <c r="D35" s="37"/>
      <c r="E35" s="37"/>
      <c r="F35" s="37"/>
      <c r="G35" s="38"/>
      <c r="H35" s="38"/>
      <c r="I35" s="38"/>
      <c r="J35" s="38"/>
      <c r="K35" s="38"/>
      <c r="L35" s="38"/>
      <c r="M35" s="38"/>
      <c r="N35" s="38"/>
      <c r="O35" s="38"/>
      <c r="P35" s="38"/>
    </row>
    <row r="36" spans="2:16" ht="14.4" hidden="1" x14ac:dyDescent="0.25">
      <c r="B36" s="41">
        <v>1</v>
      </c>
      <c r="C36" s="40" t="s">
        <v>176</v>
      </c>
    </row>
    <row r="38" spans="2:16" x14ac:dyDescent="0.25">
      <c r="B38" s="26"/>
    </row>
  </sheetData>
  <mergeCells count="18">
    <mergeCell ref="B17:B19"/>
    <mergeCell ref="C17:C19"/>
    <mergeCell ref="B7:B9"/>
    <mergeCell ref="C7:C9"/>
    <mergeCell ref="D7:D9"/>
    <mergeCell ref="B27:B29"/>
    <mergeCell ref="C27:C29"/>
    <mergeCell ref="D27:D29"/>
    <mergeCell ref="E27:G27"/>
    <mergeCell ref="H27:K27"/>
    <mergeCell ref="H17:K17"/>
    <mergeCell ref="E17:G17"/>
    <mergeCell ref="D17:D19"/>
    <mergeCell ref="L27:P27"/>
    <mergeCell ref="L7:P7"/>
    <mergeCell ref="E7:G7"/>
    <mergeCell ref="H7:K7"/>
    <mergeCell ref="L17:P17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2:P102"/>
  <sheetViews>
    <sheetView showGridLines="0" topLeftCell="A4" zoomScale="75" zoomScaleNormal="75" zoomScaleSheetLayoutView="70" workbookViewId="0">
      <selection activeCell="S73" sqref="S73"/>
    </sheetView>
  </sheetViews>
  <sheetFormatPr defaultColWidth="9.109375" defaultRowHeight="13.8" x14ac:dyDescent="0.25"/>
  <cols>
    <col min="1" max="1" width="6.88671875" style="5" customWidth="1"/>
    <col min="2" max="2" width="7" style="5" customWidth="1"/>
    <col min="3" max="3" width="29.5546875" style="5" customWidth="1"/>
    <col min="4" max="4" width="15.6640625" style="5" hidden="1" customWidth="1"/>
    <col min="5" max="6" width="16.6640625" style="5" hidden="1" customWidth="1"/>
    <col min="7" max="7" width="16" style="5" hidden="1" customWidth="1"/>
    <col min="8" max="9" width="14.44140625" style="5" hidden="1" customWidth="1"/>
    <col min="10" max="10" width="17.33203125" style="5" customWidth="1"/>
    <col min="11" max="11" width="12.33203125" style="5" customWidth="1"/>
    <col min="12" max="12" width="12.33203125" style="5" bestFit="1" customWidth="1"/>
    <col min="13" max="13" width="13" style="5" hidden="1" customWidth="1"/>
    <col min="14" max="14" width="13.44140625" style="5" hidden="1" customWidth="1"/>
    <col min="15" max="15" width="12.6640625" style="5" hidden="1" customWidth="1"/>
    <col min="16" max="16384" width="9.109375" style="5"/>
  </cols>
  <sheetData>
    <row r="2" spans="2:16" x14ac:dyDescent="0.25">
      <c r="C2" s="4"/>
      <c r="D2" s="4"/>
      <c r="E2" s="4"/>
      <c r="F2" s="4"/>
      <c r="G2" s="267" t="s">
        <v>790</v>
      </c>
      <c r="H2" s="25" t="s">
        <v>240</v>
      </c>
      <c r="I2" s="4"/>
      <c r="J2" s="4"/>
    </row>
    <row r="3" spans="2:16" s="3" customFormat="1" x14ac:dyDescent="0.25">
      <c r="C3" s="4"/>
      <c r="D3" s="79"/>
      <c r="E3" s="4"/>
      <c r="F3" s="4"/>
      <c r="G3" s="27" t="s">
        <v>808</v>
      </c>
      <c r="H3" s="27" t="s">
        <v>438</v>
      </c>
      <c r="I3" s="4"/>
      <c r="J3" s="4"/>
    </row>
    <row r="4" spans="2:16" s="3" customFormat="1" x14ac:dyDescent="0.25">
      <c r="C4" s="32"/>
      <c r="D4" s="32"/>
      <c r="E4" s="32"/>
      <c r="F4" s="32"/>
      <c r="G4" s="33"/>
      <c r="H4" s="33"/>
      <c r="I4" s="33"/>
      <c r="J4" s="33"/>
    </row>
    <row r="5" spans="2:16" s="3" customFormat="1" x14ac:dyDescent="0.25">
      <c r="B5" s="152" t="s">
        <v>601</v>
      </c>
      <c r="C5" s="32"/>
      <c r="D5" s="32"/>
      <c r="E5" s="32"/>
      <c r="F5" s="32"/>
      <c r="G5" s="33"/>
      <c r="H5" s="33"/>
      <c r="I5" s="33"/>
      <c r="J5" s="33"/>
    </row>
    <row r="6" spans="2:16" x14ac:dyDescent="0.25">
      <c r="L6" s="24" t="s">
        <v>4</v>
      </c>
      <c r="O6" s="17" t="s">
        <v>4</v>
      </c>
    </row>
    <row r="7" spans="2:16" ht="12.75" customHeight="1" x14ac:dyDescent="0.25">
      <c r="B7" s="416" t="s">
        <v>2</v>
      </c>
      <c r="C7" s="416" t="s">
        <v>18</v>
      </c>
      <c r="D7" s="278" t="s">
        <v>174</v>
      </c>
      <c r="E7" s="278" t="s">
        <v>173</v>
      </c>
      <c r="F7" s="278" t="s">
        <v>172</v>
      </c>
      <c r="G7" s="278" t="s">
        <v>160</v>
      </c>
      <c r="H7" s="411" t="s">
        <v>816</v>
      </c>
      <c r="I7" s="411"/>
      <c r="J7" s="411"/>
      <c r="K7" s="421" t="s">
        <v>153</v>
      </c>
      <c r="L7" s="421"/>
      <c r="M7" s="421"/>
      <c r="N7" s="421"/>
      <c r="O7" s="421"/>
      <c r="P7" s="283"/>
    </row>
    <row r="8" spans="2:16" x14ac:dyDescent="0.25">
      <c r="B8" s="416"/>
      <c r="C8" s="416"/>
      <c r="D8" s="278" t="s">
        <v>169</v>
      </c>
      <c r="E8" s="278" t="s">
        <v>169</v>
      </c>
      <c r="F8" s="278" t="s">
        <v>169</v>
      </c>
      <c r="G8" s="278" t="s">
        <v>169</v>
      </c>
      <c r="H8" s="278" t="s">
        <v>163</v>
      </c>
      <c r="I8" s="278" t="s">
        <v>164</v>
      </c>
      <c r="J8" s="278" t="s">
        <v>168</v>
      </c>
      <c r="K8" s="278" t="s">
        <v>154</v>
      </c>
      <c r="L8" s="278" t="s">
        <v>155</v>
      </c>
      <c r="M8" s="278" t="s">
        <v>156</v>
      </c>
      <c r="N8" s="278" t="s">
        <v>157</v>
      </c>
      <c r="O8" s="278" t="s">
        <v>158</v>
      </c>
    </row>
    <row r="9" spans="2:16" x14ac:dyDescent="0.25">
      <c r="B9" s="462"/>
      <c r="C9" s="416"/>
      <c r="D9" s="278" t="s">
        <v>12</v>
      </c>
      <c r="E9" s="278" t="s">
        <v>12</v>
      </c>
      <c r="F9" s="278" t="s">
        <v>12</v>
      </c>
      <c r="G9" s="278" t="s">
        <v>12</v>
      </c>
      <c r="H9" s="278" t="s">
        <v>3</v>
      </c>
      <c r="I9" s="278" t="s">
        <v>5</v>
      </c>
      <c r="J9" s="286" t="s">
        <v>12</v>
      </c>
      <c r="K9" s="278" t="s">
        <v>8</v>
      </c>
      <c r="L9" s="278" t="s">
        <v>8</v>
      </c>
      <c r="M9" s="278" t="s">
        <v>8</v>
      </c>
      <c r="N9" s="278" t="s">
        <v>8</v>
      </c>
      <c r="O9" s="278" t="s">
        <v>8</v>
      </c>
    </row>
    <row r="10" spans="2:16" hidden="1" x14ac:dyDescent="0.25">
      <c r="B10" s="1">
        <v>1</v>
      </c>
      <c r="C10" s="34" t="s">
        <v>42</v>
      </c>
      <c r="D10" s="236">
        <f>[11]F15.1!C5</f>
        <v>753.61011496100002</v>
      </c>
      <c r="E10" s="236">
        <f>[11]F15.1!D5</f>
        <v>780.53873324099993</v>
      </c>
      <c r="F10" s="236">
        <f>[11]F15.1!E5</f>
        <v>797.66544691800004</v>
      </c>
      <c r="G10" s="236">
        <f>[11]F15.1!F5</f>
        <v>811.87</v>
      </c>
      <c r="H10" s="236"/>
      <c r="I10" s="236">
        <f t="shared" ref="I10:I33" si="0">I43+I76</f>
        <v>0</v>
      </c>
      <c r="J10" s="236"/>
      <c r="K10" s="236"/>
      <c r="L10" s="236"/>
      <c r="M10" s="236">
        <f>'[6]Employee Cost (Abridged)'!H9</f>
        <v>2557.2017368817001</v>
      </c>
      <c r="N10" s="236">
        <f>'[6]Employee Cost (Abridged)'!I9</f>
        <v>2736.2058584634192</v>
      </c>
      <c r="O10" s="236">
        <f>'[6]Employee Cost (Abridged)'!J9</f>
        <v>2927.7402685558586</v>
      </c>
    </row>
    <row r="11" spans="2:16" hidden="1" x14ac:dyDescent="0.25">
      <c r="B11" s="1">
        <v>2</v>
      </c>
      <c r="C11" s="34" t="s">
        <v>43</v>
      </c>
      <c r="D11" s="236">
        <f>[11]F15.1!C6</f>
        <v>66.304229739999997</v>
      </c>
      <c r="E11" s="236">
        <f>[11]F15.1!D6</f>
        <v>123.69982584</v>
      </c>
      <c r="F11" s="236">
        <f>[11]F15.1!E6</f>
        <v>173.48435764999999</v>
      </c>
      <c r="G11" s="236">
        <f>[11]F15.1!F6</f>
        <v>229.15321714999999</v>
      </c>
      <c r="H11" s="236"/>
      <c r="I11" s="236">
        <f t="shared" si="0"/>
        <v>0</v>
      </c>
      <c r="J11" s="236"/>
      <c r="K11" s="236"/>
      <c r="L11" s="236"/>
      <c r="M11" s="236">
        <v>0</v>
      </c>
      <c r="N11" s="236">
        <v>0</v>
      </c>
      <c r="O11" s="236">
        <v>0</v>
      </c>
    </row>
    <row r="12" spans="2:16" hidden="1" x14ac:dyDescent="0.25">
      <c r="B12" s="1">
        <v>3</v>
      </c>
      <c r="C12" s="2" t="s">
        <v>44</v>
      </c>
      <c r="D12" s="236">
        <f>[11]F15.1!C7</f>
        <v>27.994442069999998</v>
      </c>
      <c r="E12" s="236">
        <f>[11]F15.1!D7</f>
        <v>54.034532529999993</v>
      </c>
      <c r="F12" s="236">
        <f>[11]F15.1!E7</f>
        <v>59.282168599999999</v>
      </c>
      <c r="G12" s="236">
        <f>[11]F15.1!F7</f>
        <v>67.180000000000007</v>
      </c>
      <c r="H12" s="236"/>
      <c r="I12" s="236">
        <f t="shared" si="0"/>
        <v>0</v>
      </c>
      <c r="J12" s="236"/>
      <c r="K12" s="236"/>
      <c r="L12" s="236"/>
      <c r="M12" s="236">
        <v>0</v>
      </c>
      <c r="N12" s="236">
        <v>0</v>
      </c>
      <c r="O12" s="236">
        <v>0</v>
      </c>
    </row>
    <row r="13" spans="2:16" hidden="1" x14ac:dyDescent="0.25">
      <c r="B13" s="1">
        <v>4</v>
      </c>
      <c r="C13" s="34" t="s">
        <v>45</v>
      </c>
      <c r="D13" s="236">
        <f>[11]F15.1!C8</f>
        <v>10.526063799999999</v>
      </c>
      <c r="E13" s="236">
        <f>[11]F15.1!D8</f>
        <v>11.172685550000001</v>
      </c>
      <c r="F13" s="236">
        <f>[11]F15.1!E8</f>
        <v>11.3708048</v>
      </c>
      <c r="G13" s="236">
        <f>[11]F15.1!F8</f>
        <v>11.4303855</v>
      </c>
      <c r="H13" s="236"/>
      <c r="I13" s="236">
        <f t="shared" si="0"/>
        <v>0</v>
      </c>
      <c r="J13" s="236"/>
      <c r="K13" s="236"/>
      <c r="L13" s="236"/>
      <c r="M13" s="236">
        <v>0</v>
      </c>
      <c r="N13" s="236">
        <v>0</v>
      </c>
      <c r="O13" s="236">
        <v>0</v>
      </c>
    </row>
    <row r="14" spans="2:16" hidden="1" x14ac:dyDescent="0.25">
      <c r="B14" s="1">
        <v>5</v>
      </c>
      <c r="C14" s="34" t="s">
        <v>46</v>
      </c>
      <c r="D14" s="236">
        <v>0</v>
      </c>
      <c r="E14" s="236">
        <v>0</v>
      </c>
      <c r="F14" s="236">
        <v>0</v>
      </c>
      <c r="G14" s="236">
        <v>0</v>
      </c>
      <c r="H14" s="236"/>
      <c r="I14" s="236">
        <f t="shared" si="0"/>
        <v>0</v>
      </c>
      <c r="J14" s="236"/>
      <c r="K14" s="236"/>
      <c r="L14" s="236"/>
      <c r="M14" s="236">
        <v>0</v>
      </c>
      <c r="N14" s="236">
        <v>0</v>
      </c>
      <c r="O14" s="236">
        <v>0</v>
      </c>
    </row>
    <row r="15" spans="2:16" hidden="1" x14ac:dyDescent="0.25">
      <c r="B15" s="1">
        <v>6</v>
      </c>
      <c r="C15" s="2" t="s">
        <v>47</v>
      </c>
      <c r="D15" s="236">
        <f>[11]F15.1!C10</f>
        <v>111.67412640000001</v>
      </c>
      <c r="E15" s="236">
        <f>[11]F15.1!D10</f>
        <v>208.65295399999999</v>
      </c>
      <c r="F15" s="236">
        <f>[11]F15.1!E10</f>
        <v>97.2138597</v>
      </c>
      <c r="G15" s="236">
        <f>[11]F15.1!F10</f>
        <v>101.6690399</v>
      </c>
      <c r="H15" s="236"/>
      <c r="I15" s="236">
        <f t="shared" si="0"/>
        <v>0</v>
      </c>
      <c r="J15" s="236"/>
      <c r="K15" s="236"/>
      <c r="L15" s="236"/>
      <c r="M15" s="236">
        <v>0</v>
      </c>
      <c r="N15" s="236">
        <v>0</v>
      </c>
      <c r="O15" s="236">
        <v>0</v>
      </c>
    </row>
    <row r="16" spans="2:16" hidden="1" x14ac:dyDescent="0.25">
      <c r="B16" s="1">
        <v>7</v>
      </c>
      <c r="C16" s="34" t="s">
        <v>48</v>
      </c>
      <c r="D16" s="236">
        <f>[11]F15.1!C11</f>
        <v>91.45</v>
      </c>
      <c r="E16" s="236">
        <f>[11]F15.1!D11</f>
        <v>70.264622320000001</v>
      </c>
      <c r="F16" s="236">
        <f>[11]F15.1!E11</f>
        <v>65.929320300000001</v>
      </c>
      <c r="G16" s="236">
        <f>[11]F15.1!F11</f>
        <v>59.89</v>
      </c>
      <c r="H16" s="236"/>
      <c r="I16" s="236">
        <f t="shared" si="0"/>
        <v>0</v>
      </c>
      <c r="J16" s="236"/>
      <c r="K16" s="236"/>
      <c r="L16" s="236"/>
      <c r="M16" s="236">
        <v>0</v>
      </c>
      <c r="N16" s="236">
        <v>0</v>
      </c>
      <c r="O16" s="236">
        <v>0</v>
      </c>
    </row>
    <row r="17" spans="2:15" hidden="1" x14ac:dyDescent="0.25">
      <c r="B17" s="1">
        <v>8</v>
      </c>
      <c r="C17" s="34" t="s">
        <v>49</v>
      </c>
      <c r="D17" s="236">
        <f>[11]F15.1!C12</f>
        <v>16.8267621</v>
      </c>
      <c r="E17" s="236">
        <f>[11]F15.1!D12</f>
        <v>9.6869517799999993</v>
      </c>
      <c r="F17" s="236">
        <f>[11]F15.1!E12</f>
        <v>16.691386600000001</v>
      </c>
      <c r="G17" s="236">
        <f>[11]F15.1!F12</f>
        <v>24.13</v>
      </c>
      <c r="H17" s="236"/>
      <c r="I17" s="236">
        <f t="shared" si="0"/>
        <v>0</v>
      </c>
      <c r="J17" s="236"/>
      <c r="K17" s="236"/>
      <c r="L17" s="236"/>
      <c r="M17" s="236">
        <v>0</v>
      </c>
      <c r="N17" s="236">
        <v>0</v>
      </c>
      <c r="O17" s="236">
        <v>0</v>
      </c>
    </row>
    <row r="18" spans="2:15" hidden="1" x14ac:dyDescent="0.25">
      <c r="B18" s="1">
        <v>9</v>
      </c>
      <c r="C18" s="34" t="s">
        <v>50</v>
      </c>
      <c r="D18" s="236">
        <v>0</v>
      </c>
      <c r="E18" s="236">
        <v>0</v>
      </c>
      <c r="F18" s="236">
        <v>0</v>
      </c>
      <c r="G18" s="236">
        <v>0</v>
      </c>
      <c r="H18" s="236"/>
      <c r="I18" s="236">
        <f t="shared" si="0"/>
        <v>0</v>
      </c>
      <c r="J18" s="236"/>
      <c r="K18" s="236"/>
      <c r="L18" s="236"/>
      <c r="M18" s="236">
        <v>0</v>
      </c>
      <c r="N18" s="236">
        <v>0</v>
      </c>
      <c r="O18" s="236">
        <v>0</v>
      </c>
    </row>
    <row r="19" spans="2:15" hidden="1" x14ac:dyDescent="0.25">
      <c r="B19" s="1">
        <v>10</v>
      </c>
      <c r="C19" s="34" t="s">
        <v>51</v>
      </c>
      <c r="D19" s="236">
        <v>0</v>
      </c>
      <c r="E19" s="236">
        <v>0</v>
      </c>
      <c r="F19" s="236">
        <v>0</v>
      </c>
      <c r="G19" s="236">
        <v>0</v>
      </c>
      <c r="H19" s="236"/>
      <c r="I19" s="236">
        <f t="shared" si="0"/>
        <v>0</v>
      </c>
      <c r="J19" s="236"/>
      <c r="K19" s="236"/>
      <c r="L19" s="236"/>
      <c r="M19" s="236">
        <v>0</v>
      </c>
      <c r="N19" s="236">
        <v>0</v>
      </c>
      <c r="O19" s="236">
        <v>0</v>
      </c>
    </row>
    <row r="20" spans="2:15" hidden="1" x14ac:dyDescent="0.25">
      <c r="B20" s="1">
        <v>11</v>
      </c>
      <c r="C20" s="34" t="s">
        <v>52</v>
      </c>
      <c r="D20" s="236">
        <v>0</v>
      </c>
      <c r="E20" s="236">
        <v>0</v>
      </c>
      <c r="F20" s="236">
        <v>0</v>
      </c>
      <c r="G20" s="236">
        <v>0</v>
      </c>
      <c r="H20" s="236"/>
      <c r="I20" s="236">
        <f t="shared" si="0"/>
        <v>0</v>
      </c>
      <c r="J20" s="236"/>
      <c r="K20" s="236"/>
      <c r="L20" s="236"/>
      <c r="M20" s="236">
        <v>0</v>
      </c>
      <c r="N20" s="236">
        <v>0</v>
      </c>
      <c r="O20" s="236">
        <v>0</v>
      </c>
    </row>
    <row r="21" spans="2:15" hidden="1" x14ac:dyDescent="0.25">
      <c r="B21" s="1">
        <v>12</v>
      </c>
      <c r="C21" s="34" t="s">
        <v>53</v>
      </c>
      <c r="D21" s="236">
        <f>[11]F15.1!C16</f>
        <v>3.0786844100000001</v>
      </c>
      <c r="E21" s="236">
        <f>[11]F15.1!D16</f>
        <v>3.8089866049999999</v>
      </c>
      <c r="F21" s="236">
        <f>[11]F15.1!E16</f>
        <v>4.1670583900000002</v>
      </c>
      <c r="G21" s="236">
        <f>[11]F15.1!F16</f>
        <v>2.1314493199999998</v>
      </c>
      <c r="H21" s="236"/>
      <c r="I21" s="236">
        <f t="shared" si="0"/>
        <v>0</v>
      </c>
      <c r="J21" s="236"/>
      <c r="K21" s="236"/>
      <c r="L21" s="236"/>
      <c r="M21" s="236">
        <f>'[6]Employee Cost (Abridged)'!H16</f>
        <v>49.959067061600003</v>
      </c>
      <c r="N21" s="236">
        <f>'[6]Employee Cost (Abridged)'!I16</f>
        <v>53.456201755912005</v>
      </c>
      <c r="O21" s="236">
        <f>'[6]Employee Cost (Abridged)'!J16</f>
        <v>57.198135878825852</v>
      </c>
    </row>
    <row r="22" spans="2:15" hidden="1" x14ac:dyDescent="0.25">
      <c r="B22" s="1">
        <v>13</v>
      </c>
      <c r="C22" s="34" t="s">
        <v>54</v>
      </c>
      <c r="D22" s="236">
        <v>0</v>
      </c>
      <c r="E22" s="236">
        <v>0</v>
      </c>
      <c r="F22" s="236">
        <v>0</v>
      </c>
      <c r="G22" s="236">
        <v>0</v>
      </c>
      <c r="H22" s="236"/>
      <c r="I22" s="236">
        <f t="shared" si="0"/>
        <v>0</v>
      </c>
      <c r="J22" s="236"/>
      <c r="K22" s="236"/>
      <c r="L22" s="236"/>
      <c r="M22" s="236">
        <v>0</v>
      </c>
      <c r="N22" s="236">
        <v>0</v>
      </c>
      <c r="O22" s="236">
        <v>0</v>
      </c>
    </row>
    <row r="23" spans="2:15" hidden="1" x14ac:dyDescent="0.25">
      <c r="B23" s="1">
        <v>14</v>
      </c>
      <c r="C23" s="34" t="s">
        <v>55</v>
      </c>
      <c r="D23" s="236">
        <v>0</v>
      </c>
      <c r="E23" s="236">
        <v>0</v>
      </c>
      <c r="F23" s="236">
        <v>0</v>
      </c>
      <c r="G23" s="236">
        <v>0</v>
      </c>
      <c r="H23" s="236"/>
      <c r="I23" s="236">
        <f t="shared" si="0"/>
        <v>0</v>
      </c>
      <c r="J23" s="236"/>
      <c r="K23" s="236"/>
      <c r="L23" s="236"/>
      <c r="M23" s="236">
        <f>'[6]Employee Cost (Abridged)'!H14+'[6]Employee Cost (Abridged)'!H15</f>
        <v>2.5632971467000001</v>
      </c>
      <c r="N23" s="236">
        <f>'[6]Employee Cost (Abridged)'!I14+'[6]Employee Cost (Abridged)'!I15</f>
        <v>2.7427279469690005</v>
      </c>
      <c r="O23" s="236">
        <f>'[6]Employee Cost (Abridged)'!J14+'[6]Employee Cost (Abridged)'!J15</f>
        <v>2.9347189032568308</v>
      </c>
    </row>
    <row r="24" spans="2:15" hidden="1" x14ac:dyDescent="0.25">
      <c r="B24" s="1">
        <v>15</v>
      </c>
      <c r="C24" s="34" t="s">
        <v>56</v>
      </c>
      <c r="D24" s="236">
        <v>0</v>
      </c>
      <c r="E24" s="236">
        <v>0</v>
      </c>
      <c r="F24" s="236">
        <v>0</v>
      </c>
      <c r="G24" s="236">
        <v>0</v>
      </c>
      <c r="H24" s="236"/>
      <c r="I24" s="236">
        <f t="shared" si="0"/>
        <v>0</v>
      </c>
      <c r="J24" s="236"/>
      <c r="K24" s="236"/>
      <c r="L24" s="236"/>
      <c r="M24" s="236">
        <v>0</v>
      </c>
      <c r="N24" s="236">
        <v>0</v>
      </c>
      <c r="O24" s="236">
        <v>0</v>
      </c>
    </row>
    <row r="25" spans="2:15" hidden="1" x14ac:dyDescent="0.25">
      <c r="B25" s="1">
        <v>16</v>
      </c>
      <c r="C25" s="34" t="s">
        <v>57</v>
      </c>
      <c r="D25" s="236">
        <v>0</v>
      </c>
      <c r="E25" s="236">
        <v>0</v>
      </c>
      <c r="F25" s="236">
        <v>0</v>
      </c>
      <c r="G25" s="236">
        <v>0</v>
      </c>
      <c r="H25" s="236"/>
      <c r="I25" s="236">
        <f t="shared" si="0"/>
        <v>0</v>
      </c>
      <c r="J25" s="236"/>
      <c r="K25" s="236"/>
      <c r="L25" s="236"/>
      <c r="M25" s="236">
        <f>'[6]Employee Cost (Abridged)'!H10+'[6]Employee Cost (Abridged)'!H12</f>
        <v>234.47487656620004</v>
      </c>
      <c r="N25" s="236">
        <f>'[6]Employee Cost (Abridged)'!I10+'[6]Employee Cost (Abridged)'!I12</f>
        <v>250.88811792583405</v>
      </c>
      <c r="O25" s="236">
        <f>'[6]Employee Cost (Abridged)'!J10+'[6]Employee Cost (Abridged)'!J12</f>
        <v>268.45028618064248</v>
      </c>
    </row>
    <row r="26" spans="2:15" hidden="1" x14ac:dyDescent="0.25">
      <c r="B26" s="1">
        <v>17</v>
      </c>
      <c r="C26" s="34" t="s">
        <v>58</v>
      </c>
      <c r="D26" s="236">
        <v>0</v>
      </c>
      <c r="E26" s="236">
        <v>0</v>
      </c>
      <c r="F26" s="236">
        <v>0</v>
      </c>
      <c r="G26" s="236">
        <v>0</v>
      </c>
      <c r="H26" s="236"/>
      <c r="I26" s="236">
        <f t="shared" si="0"/>
        <v>0</v>
      </c>
      <c r="J26" s="236"/>
      <c r="K26" s="236"/>
      <c r="L26" s="236"/>
      <c r="M26" s="236">
        <v>0</v>
      </c>
      <c r="N26" s="236">
        <v>0</v>
      </c>
      <c r="O26" s="236">
        <v>0</v>
      </c>
    </row>
    <row r="27" spans="2:15" hidden="1" x14ac:dyDescent="0.25">
      <c r="B27" s="1">
        <v>18</v>
      </c>
      <c r="C27" s="34" t="s">
        <v>59</v>
      </c>
      <c r="D27" s="236">
        <v>0</v>
      </c>
      <c r="E27" s="236">
        <v>0</v>
      </c>
      <c r="F27" s="236">
        <v>0</v>
      </c>
      <c r="G27" s="236">
        <v>0</v>
      </c>
      <c r="H27" s="236"/>
      <c r="I27" s="236">
        <f t="shared" si="0"/>
        <v>0</v>
      </c>
      <c r="J27" s="236"/>
      <c r="K27" s="236"/>
      <c r="L27" s="236"/>
      <c r="M27" s="236">
        <f>'[6]Employee Cost (Abridged)'!H13</f>
        <v>492.05686947839996</v>
      </c>
      <c r="N27" s="236">
        <f>'[6]Employee Cost (Abridged)'!I13</f>
        <v>531.42141903667198</v>
      </c>
      <c r="O27" s="236">
        <f>'[6]Employee Cost (Abridged)'!J13</f>
        <v>573.93513255960579</v>
      </c>
    </row>
    <row r="28" spans="2:15" hidden="1" x14ac:dyDescent="0.25">
      <c r="B28" s="1">
        <f>+B27+0.1</f>
        <v>18.100000000000001</v>
      </c>
      <c r="C28" s="34" t="s">
        <v>60</v>
      </c>
      <c r="D28" s="236">
        <f>[11]F15.1!C23</f>
        <v>61.6</v>
      </c>
      <c r="E28" s="236">
        <f>[11]F15.1!D23</f>
        <v>73.62</v>
      </c>
      <c r="F28" s="236">
        <f>[11]F15.1!E23</f>
        <v>78.004760304000001</v>
      </c>
      <c r="G28" s="236">
        <f>[11]F15.1!F23</f>
        <v>84.490938579999991</v>
      </c>
      <c r="H28" s="236"/>
      <c r="I28" s="236">
        <f t="shared" si="0"/>
        <v>0</v>
      </c>
      <c r="J28" s="236"/>
      <c r="K28" s="236"/>
      <c r="L28" s="236"/>
      <c r="M28" s="236">
        <f>'[6]Employee Cost (Abridged)'!H11</f>
        <v>150.27080521089999</v>
      </c>
      <c r="N28" s="236">
        <f>'[6]Employee Cost (Abridged)'!I11</f>
        <v>160.78976157566299</v>
      </c>
      <c r="O28" s="236">
        <f>'[6]Employee Cost (Abridged)'!J11</f>
        <v>172.04504488595941</v>
      </c>
    </row>
    <row r="29" spans="2:15" hidden="1" x14ac:dyDescent="0.25">
      <c r="B29" s="1">
        <f>+B28+0.1</f>
        <v>18.200000000000003</v>
      </c>
      <c r="C29" s="34" t="s">
        <v>61</v>
      </c>
      <c r="D29" s="236">
        <f>[11]F15.1!C24</f>
        <v>185.8</v>
      </c>
      <c r="E29" s="236">
        <f>[11]F15.1!D24</f>
        <v>363.35</v>
      </c>
      <c r="F29" s="236">
        <f>[11]F15.1!E24</f>
        <v>328.87</v>
      </c>
      <c r="G29" s="236">
        <f>[11]F15.1!F24</f>
        <v>310.39999999999998</v>
      </c>
      <c r="H29" s="236"/>
      <c r="I29" s="236">
        <f t="shared" si="0"/>
        <v>0</v>
      </c>
      <c r="J29" s="236"/>
      <c r="K29" s="236"/>
      <c r="L29" s="236"/>
      <c r="M29" s="236">
        <v>0</v>
      </c>
      <c r="N29" s="236">
        <v>0</v>
      </c>
      <c r="O29" s="236">
        <v>0</v>
      </c>
    </row>
    <row r="30" spans="2:15" hidden="1" x14ac:dyDescent="0.25">
      <c r="B30" s="1">
        <f>+B29+0.1</f>
        <v>18.300000000000004</v>
      </c>
      <c r="C30" s="34" t="s">
        <v>62</v>
      </c>
      <c r="D30" s="236">
        <v>0</v>
      </c>
      <c r="E30" s="236">
        <v>0</v>
      </c>
      <c r="F30" s="236">
        <v>0</v>
      </c>
      <c r="G30" s="236">
        <v>0</v>
      </c>
      <c r="H30" s="236"/>
      <c r="I30" s="236">
        <f t="shared" si="0"/>
        <v>0</v>
      </c>
      <c r="J30" s="236"/>
      <c r="K30" s="236"/>
      <c r="L30" s="236"/>
      <c r="M30" s="236">
        <v>0</v>
      </c>
      <c r="N30" s="236">
        <v>0</v>
      </c>
      <c r="O30" s="236">
        <v>0</v>
      </c>
    </row>
    <row r="31" spans="2:15" hidden="1" x14ac:dyDescent="0.25">
      <c r="B31" s="1">
        <f>+B30+0.1</f>
        <v>18.400000000000006</v>
      </c>
      <c r="C31" s="34" t="s">
        <v>63</v>
      </c>
      <c r="D31" s="236">
        <f>[11]F15.1!C26</f>
        <v>4.8319463999999996</v>
      </c>
      <c r="E31" s="236">
        <f>[11]F15.1!D26</f>
        <v>-0.2392301</v>
      </c>
      <c r="F31" s="236">
        <f>[11]F15.1!E26</f>
        <v>6.6808347000000001</v>
      </c>
      <c r="G31" s="236">
        <f>[11]F15.1!F26</f>
        <v>27.640720900000002</v>
      </c>
      <c r="H31" s="236"/>
      <c r="I31" s="236">
        <f t="shared" si="0"/>
        <v>0</v>
      </c>
      <c r="J31" s="236"/>
      <c r="K31" s="236"/>
      <c r="L31" s="236"/>
      <c r="M31" s="236">
        <v>0</v>
      </c>
      <c r="N31" s="236">
        <v>0</v>
      </c>
      <c r="O31" s="236">
        <v>0</v>
      </c>
    </row>
    <row r="32" spans="2:15" ht="41.4" hidden="1" x14ac:dyDescent="0.25">
      <c r="B32" s="1">
        <v>19</v>
      </c>
      <c r="C32" s="36" t="s">
        <v>171</v>
      </c>
      <c r="D32" s="236">
        <v>0</v>
      </c>
      <c r="E32" s="236">
        <v>0</v>
      </c>
      <c r="F32" s="236">
        <v>0</v>
      </c>
      <c r="G32" s="236">
        <v>0</v>
      </c>
      <c r="H32" s="236"/>
      <c r="I32" s="236">
        <f t="shared" si="0"/>
        <v>0</v>
      </c>
      <c r="J32" s="236"/>
      <c r="K32" s="236"/>
      <c r="L32" s="236"/>
      <c r="M32" s="236">
        <v>0</v>
      </c>
      <c r="N32" s="236">
        <v>0</v>
      </c>
      <c r="O32" s="236">
        <v>0</v>
      </c>
    </row>
    <row r="33" spans="2:16" hidden="1" x14ac:dyDescent="0.25">
      <c r="B33" s="1">
        <v>20</v>
      </c>
      <c r="C33" s="34" t="s">
        <v>64</v>
      </c>
      <c r="D33" s="236">
        <v>145.59455214399992</v>
      </c>
      <c r="E33" s="236">
        <v>148.01882901999977</v>
      </c>
      <c r="F33" s="236">
        <v>150.77933695000047</v>
      </c>
      <c r="G33" s="236">
        <v>366.93654865000008</v>
      </c>
      <c r="H33" s="236"/>
      <c r="I33" s="236">
        <f t="shared" si="0"/>
        <v>0</v>
      </c>
      <c r="J33" s="236"/>
      <c r="K33" s="236"/>
      <c r="L33" s="236"/>
      <c r="M33" s="236">
        <v>0</v>
      </c>
      <c r="N33" s="236">
        <v>0</v>
      </c>
      <c r="O33" s="236">
        <v>0</v>
      </c>
    </row>
    <row r="34" spans="2:16" x14ac:dyDescent="0.25">
      <c r="B34" s="279">
        <v>21</v>
      </c>
      <c r="C34" s="35" t="s">
        <v>65</v>
      </c>
      <c r="D34" s="235">
        <f t="shared" ref="D34:I34" si="1">SUM(D10:D33)</f>
        <v>1479.2909220249999</v>
      </c>
      <c r="E34" s="235">
        <f t="shared" si="1"/>
        <v>1846.6088907859998</v>
      </c>
      <c r="F34" s="235">
        <f t="shared" si="1"/>
        <v>1790.1393349120008</v>
      </c>
      <c r="G34" s="235">
        <f t="shared" si="1"/>
        <v>2096.9223000000002</v>
      </c>
      <c r="H34" s="365">
        <f t="shared" si="1"/>
        <v>0</v>
      </c>
      <c r="I34" s="365">
        <f t="shared" si="1"/>
        <v>0</v>
      </c>
      <c r="J34" s="365">
        <f>'[12]Notes 14 - 26'!$C$329</f>
        <v>2495.65</v>
      </c>
      <c r="K34" s="365">
        <f>'[13]O&amp;M Projections Reg 2 of 2023'!$K$5</f>
        <v>2640.1481350000004</v>
      </c>
      <c r="L34" s="365">
        <f>'[13]O&amp;M Projections Reg 2 of 2023'!$L$5</f>
        <v>2793.0127120165007</v>
      </c>
      <c r="M34" s="365">
        <f>'[14]O&amp;M Projections New Methodology'!L5</f>
        <v>3486.5266523454998</v>
      </c>
      <c r="N34" s="365">
        <f>'[14]O&amp;M Projections New Methodology'!M5</f>
        <v>3735.504086704469</v>
      </c>
      <c r="O34" s="365">
        <f>'[14]O&amp;M Projections New Methodology'!N5</f>
        <v>4002.303586964149</v>
      </c>
    </row>
    <row r="35" spans="2:16" x14ac:dyDescent="0.25">
      <c r="B35" s="1">
        <v>22</v>
      </c>
      <c r="C35" s="34" t="s">
        <v>17</v>
      </c>
      <c r="D35" s="236">
        <v>49.638795133999999</v>
      </c>
      <c r="E35" s="236">
        <v>38.516262619999999</v>
      </c>
      <c r="F35" s="236">
        <v>40.205581164000002</v>
      </c>
      <c r="G35" s="236">
        <v>43.097900000000003</v>
      </c>
      <c r="H35" s="366"/>
      <c r="I35" s="366"/>
      <c r="J35" s="366">
        <f>'[12]Notes 14 - 26'!$C$330</f>
        <v>60.12</v>
      </c>
      <c r="K35" s="366">
        <f>$J$35/$J$34*K34</f>
        <v>63.600948000000002</v>
      </c>
      <c r="L35" s="366">
        <f>$J$35/$J$34*L34</f>
        <v>67.283442889200003</v>
      </c>
      <c r="M35" s="366">
        <f>'[6]Employee Cost'!I29</f>
        <v>0</v>
      </c>
      <c r="N35" s="366">
        <f>'[6]Employee Cost'!J29</f>
        <v>0</v>
      </c>
      <c r="O35" s="366">
        <f>'[6]Employee Cost'!K29</f>
        <v>0</v>
      </c>
    </row>
    <row r="36" spans="2:16" x14ac:dyDescent="0.25">
      <c r="B36" s="279">
        <v>23</v>
      </c>
      <c r="C36" s="11" t="s">
        <v>66</v>
      </c>
      <c r="D36" s="149">
        <f t="shared" ref="D36:O36" si="2">D34-D35</f>
        <v>1429.6521268909999</v>
      </c>
      <c r="E36" s="149">
        <f t="shared" si="2"/>
        <v>1808.0926281659999</v>
      </c>
      <c r="F36" s="149">
        <f t="shared" si="2"/>
        <v>1749.9337537480008</v>
      </c>
      <c r="G36" s="149">
        <f t="shared" si="2"/>
        <v>2053.8244</v>
      </c>
      <c r="H36" s="361">
        <f t="shared" si="2"/>
        <v>0</v>
      </c>
      <c r="I36" s="361">
        <f t="shared" si="2"/>
        <v>0</v>
      </c>
      <c r="J36" s="361">
        <f t="shared" si="2"/>
        <v>2435.5300000000002</v>
      </c>
      <c r="K36" s="361">
        <f t="shared" si="2"/>
        <v>2576.5471870000006</v>
      </c>
      <c r="L36" s="361">
        <f t="shared" si="2"/>
        <v>2725.7292691273005</v>
      </c>
      <c r="M36" s="361">
        <f t="shared" si="2"/>
        <v>3486.5266523454998</v>
      </c>
      <c r="N36" s="361">
        <f t="shared" si="2"/>
        <v>3735.504086704469</v>
      </c>
      <c r="O36" s="361">
        <f t="shared" si="2"/>
        <v>4002.303586964149</v>
      </c>
    </row>
    <row r="37" spans="2:16" x14ac:dyDescent="0.25">
      <c r="B37" s="25"/>
      <c r="C37" s="28"/>
      <c r="D37" s="191"/>
      <c r="E37" s="191"/>
      <c r="F37" s="191"/>
      <c r="G37" s="191"/>
      <c r="H37" s="367"/>
      <c r="I37" s="367"/>
      <c r="J37" s="367"/>
      <c r="K37" s="367"/>
      <c r="L37" s="367"/>
      <c r="M37" s="367"/>
      <c r="N37" s="367"/>
      <c r="O37" s="367"/>
    </row>
    <row r="38" spans="2:16" s="3" customFormat="1" x14ac:dyDescent="0.25">
      <c r="B38" s="152" t="s">
        <v>597</v>
      </c>
      <c r="C38" s="32"/>
      <c r="D38" s="32"/>
      <c r="E38" s="32"/>
      <c r="F38" s="32"/>
      <c r="G38" s="33"/>
      <c r="H38" s="368"/>
      <c r="I38" s="368"/>
      <c r="J38" s="368"/>
      <c r="K38" s="347"/>
      <c r="L38" s="347"/>
      <c r="M38" s="347"/>
      <c r="N38" s="347"/>
      <c r="O38" s="347"/>
    </row>
    <row r="39" spans="2:16" x14ac:dyDescent="0.25">
      <c r="D39" s="190"/>
      <c r="E39" s="190"/>
      <c r="F39" s="190"/>
      <c r="G39" s="190"/>
      <c r="H39" s="346"/>
      <c r="I39" s="346"/>
      <c r="J39" s="346"/>
      <c r="K39" s="346"/>
      <c r="L39" s="320" t="s">
        <v>4</v>
      </c>
      <c r="M39" s="346"/>
      <c r="N39" s="346"/>
      <c r="O39" s="314" t="s">
        <v>4</v>
      </c>
    </row>
    <row r="40" spans="2:16" ht="12.75" customHeight="1" x14ac:dyDescent="0.25">
      <c r="B40" s="416" t="s">
        <v>2</v>
      </c>
      <c r="C40" s="416" t="s">
        <v>18</v>
      </c>
      <c r="D40" s="278" t="s">
        <v>174</v>
      </c>
      <c r="E40" s="278" t="s">
        <v>173</v>
      </c>
      <c r="F40" s="278" t="s">
        <v>172</v>
      </c>
      <c r="G40" s="278" t="s">
        <v>160</v>
      </c>
      <c r="H40" s="411" t="s">
        <v>816</v>
      </c>
      <c r="I40" s="411"/>
      <c r="J40" s="411"/>
      <c r="K40" s="422" t="s">
        <v>153</v>
      </c>
      <c r="L40" s="422"/>
      <c r="M40" s="422"/>
      <c r="N40" s="422"/>
      <c r="O40" s="422"/>
      <c r="P40" s="283"/>
    </row>
    <row r="41" spans="2:16" x14ac:dyDescent="0.25">
      <c r="B41" s="416"/>
      <c r="C41" s="416"/>
      <c r="D41" s="278" t="s">
        <v>169</v>
      </c>
      <c r="E41" s="278" t="s">
        <v>169</v>
      </c>
      <c r="F41" s="278" t="s">
        <v>169</v>
      </c>
      <c r="G41" s="278" t="s">
        <v>169</v>
      </c>
      <c r="H41" s="298" t="s">
        <v>163</v>
      </c>
      <c r="I41" s="298" t="s">
        <v>164</v>
      </c>
      <c r="J41" s="298" t="s">
        <v>168</v>
      </c>
      <c r="K41" s="298" t="s">
        <v>154</v>
      </c>
      <c r="L41" s="298" t="s">
        <v>155</v>
      </c>
      <c r="M41" s="298" t="s">
        <v>156</v>
      </c>
      <c r="N41" s="298" t="s">
        <v>157</v>
      </c>
      <c r="O41" s="298" t="s">
        <v>158</v>
      </c>
    </row>
    <row r="42" spans="2:16" x14ac:dyDescent="0.25">
      <c r="B42" s="462"/>
      <c r="C42" s="416"/>
      <c r="D42" s="278" t="s">
        <v>12</v>
      </c>
      <c r="E42" s="278" t="s">
        <v>12</v>
      </c>
      <c r="F42" s="278" t="s">
        <v>12</v>
      </c>
      <c r="G42" s="278" t="s">
        <v>12</v>
      </c>
      <c r="H42" s="298" t="s">
        <v>3</v>
      </c>
      <c r="I42" s="298" t="s">
        <v>5</v>
      </c>
      <c r="J42" s="298" t="s">
        <v>12</v>
      </c>
      <c r="K42" s="298" t="s">
        <v>8</v>
      </c>
      <c r="L42" s="298" t="s">
        <v>8</v>
      </c>
      <c r="M42" s="298" t="s">
        <v>8</v>
      </c>
      <c r="N42" s="298" t="s">
        <v>8</v>
      </c>
      <c r="O42" s="298" t="s">
        <v>8</v>
      </c>
    </row>
    <row r="43" spans="2:16" hidden="1" x14ac:dyDescent="0.25">
      <c r="B43" s="1">
        <v>1</v>
      </c>
      <c r="C43" s="34" t="s">
        <v>42</v>
      </c>
      <c r="D43" s="233">
        <f t="shared" ref="D43:G66" si="3">90%*D10</f>
        <v>678.24910346490003</v>
      </c>
      <c r="E43" s="233">
        <f t="shared" si="3"/>
        <v>702.48485991689995</v>
      </c>
      <c r="F43" s="233">
        <f t="shared" si="3"/>
        <v>717.89890222620011</v>
      </c>
      <c r="G43" s="233">
        <f t="shared" si="3"/>
        <v>730.68299999999999</v>
      </c>
      <c r="H43" s="369"/>
      <c r="I43" s="369"/>
      <c r="J43" s="370">
        <f t="shared" ref="J43:O52" si="4">90%*J10</f>
        <v>0</v>
      </c>
      <c r="K43" s="370"/>
      <c r="L43" s="370"/>
      <c r="M43" s="370">
        <f t="shared" si="4"/>
        <v>2301.4815631935303</v>
      </c>
      <c r="N43" s="370">
        <f t="shared" si="4"/>
        <v>2462.5852726170774</v>
      </c>
      <c r="O43" s="370">
        <f t="shared" si="4"/>
        <v>2634.9662417002728</v>
      </c>
    </row>
    <row r="44" spans="2:16" hidden="1" x14ac:dyDescent="0.25">
      <c r="B44" s="1">
        <v>2</v>
      </c>
      <c r="C44" s="34" t="s">
        <v>43</v>
      </c>
      <c r="D44" s="233">
        <f t="shared" si="3"/>
        <v>59.673806765999998</v>
      </c>
      <c r="E44" s="233">
        <f t="shared" si="3"/>
        <v>111.329843256</v>
      </c>
      <c r="F44" s="233">
        <f t="shared" si="3"/>
        <v>156.13592188499999</v>
      </c>
      <c r="G44" s="233">
        <f t="shared" si="3"/>
        <v>206.23789543499998</v>
      </c>
      <c r="H44" s="369"/>
      <c r="I44" s="369"/>
      <c r="J44" s="370">
        <f t="shared" si="4"/>
        <v>0</v>
      </c>
      <c r="K44" s="370"/>
      <c r="L44" s="370"/>
      <c r="M44" s="370">
        <f t="shared" si="4"/>
        <v>0</v>
      </c>
      <c r="N44" s="370">
        <f t="shared" si="4"/>
        <v>0</v>
      </c>
      <c r="O44" s="370">
        <f t="shared" si="4"/>
        <v>0</v>
      </c>
    </row>
    <row r="45" spans="2:16" hidden="1" x14ac:dyDescent="0.25">
      <c r="B45" s="1">
        <v>3</v>
      </c>
      <c r="C45" s="2" t="s">
        <v>44</v>
      </c>
      <c r="D45" s="233">
        <f t="shared" si="3"/>
        <v>25.194997862999998</v>
      </c>
      <c r="E45" s="233">
        <f t="shared" si="3"/>
        <v>48.631079276999998</v>
      </c>
      <c r="F45" s="233">
        <f t="shared" si="3"/>
        <v>53.353951739999999</v>
      </c>
      <c r="G45" s="233">
        <f t="shared" si="3"/>
        <v>60.46200000000001</v>
      </c>
      <c r="H45" s="369"/>
      <c r="I45" s="369"/>
      <c r="J45" s="370">
        <f t="shared" si="4"/>
        <v>0</v>
      </c>
      <c r="K45" s="370"/>
      <c r="L45" s="370"/>
      <c r="M45" s="370">
        <f t="shared" si="4"/>
        <v>0</v>
      </c>
      <c r="N45" s="370">
        <f t="shared" si="4"/>
        <v>0</v>
      </c>
      <c r="O45" s="370">
        <f t="shared" si="4"/>
        <v>0</v>
      </c>
    </row>
    <row r="46" spans="2:16" hidden="1" x14ac:dyDescent="0.25">
      <c r="B46" s="1">
        <v>4</v>
      </c>
      <c r="C46" s="34" t="s">
        <v>45</v>
      </c>
      <c r="D46" s="233">
        <f t="shared" si="3"/>
        <v>9.473457419999999</v>
      </c>
      <c r="E46" s="233">
        <f t="shared" si="3"/>
        <v>10.055416995000002</v>
      </c>
      <c r="F46" s="233">
        <f t="shared" si="3"/>
        <v>10.23372432</v>
      </c>
      <c r="G46" s="233">
        <f t="shared" si="3"/>
        <v>10.28734695</v>
      </c>
      <c r="H46" s="369"/>
      <c r="I46" s="369"/>
      <c r="J46" s="370">
        <f t="shared" si="4"/>
        <v>0</v>
      </c>
      <c r="K46" s="370"/>
      <c r="L46" s="370"/>
      <c r="M46" s="370">
        <f t="shared" si="4"/>
        <v>0</v>
      </c>
      <c r="N46" s="370">
        <f t="shared" si="4"/>
        <v>0</v>
      </c>
      <c r="O46" s="370">
        <f t="shared" si="4"/>
        <v>0</v>
      </c>
    </row>
    <row r="47" spans="2:16" hidden="1" x14ac:dyDescent="0.25">
      <c r="B47" s="1">
        <v>5</v>
      </c>
      <c r="C47" s="34" t="s">
        <v>46</v>
      </c>
      <c r="D47" s="233">
        <f t="shared" si="3"/>
        <v>0</v>
      </c>
      <c r="E47" s="233">
        <f t="shared" si="3"/>
        <v>0</v>
      </c>
      <c r="F47" s="233">
        <f t="shared" si="3"/>
        <v>0</v>
      </c>
      <c r="G47" s="233">
        <f t="shared" si="3"/>
        <v>0</v>
      </c>
      <c r="H47" s="369"/>
      <c r="I47" s="369"/>
      <c r="J47" s="370">
        <f t="shared" si="4"/>
        <v>0</v>
      </c>
      <c r="K47" s="370"/>
      <c r="L47" s="370"/>
      <c r="M47" s="370">
        <f t="shared" si="4"/>
        <v>0</v>
      </c>
      <c r="N47" s="370">
        <f t="shared" si="4"/>
        <v>0</v>
      </c>
      <c r="O47" s="370">
        <f t="shared" si="4"/>
        <v>0</v>
      </c>
    </row>
    <row r="48" spans="2:16" hidden="1" x14ac:dyDescent="0.25">
      <c r="B48" s="1">
        <v>6</v>
      </c>
      <c r="C48" s="2" t="s">
        <v>47</v>
      </c>
      <c r="D48" s="233">
        <f t="shared" si="3"/>
        <v>100.50671376000001</v>
      </c>
      <c r="E48" s="233">
        <f t="shared" si="3"/>
        <v>187.78765859999999</v>
      </c>
      <c r="F48" s="233">
        <f t="shared" si="3"/>
        <v>87.49247373</v>
      </c>
      <c r="G48" s="233">
        <f t="shared" si="3"/>
        <v>91.502135910000007</v>
      </c>
      <c r="H48" s="369"/>
      <c r="I48" s="369"/>
      <c r="J48" s="370">
        <f t="shared" si="4"/>
        <v>0</v>
      </c>
      <c r="K48" s="370"/>
      <c r="L48" s="370"/>
      <c r="M48" s="370">
        <f t="shared" si="4"/>
        <v>0</v>
      </c>
      <c r="N48" s="370">
        <f t="shared" si="4"/>
        <v>0</v>
      </c>
      <c r="O48" s="370">
        <f t="shared" si="4"/>
        <v>0</v>
      </c>
    </row>
    <row r="49" spans="2:15" hidden="1" x14ac:dyDescent="0.25">
      <c r="B49" s="1">
        <v>7</v>
      </c>
      <c r="C49" s="34" t="s">
        <v>48</v>
      </c>
      <c r="D49" s="233">
        <f t="shared" si="3"/>
        <v>82.305000000000007</v>
      </c>
      <c r="E49" s="233">
        <f t="shared" si="3"/>
        <v>63.238160088000001</v>
      </c>
      <c r="F49" s="233">
        <f t="shared" si="3"/>
        <v>59.33638827</v>
      </c>
      <c r="G49" s="233">
        <f t="shared" si="3"/>
        <v>53.901000000000003</v>
      </c>
      <c r="H49" s="369"/>
      <c r="I49" s="369"/>
      <c r="J49" s="370">
        <f t="shared" si="4"/>
        <v>0</v>
      </c>
      <c r="K49" s="370"/>
      <c r="L49" s="370"/>
      <c r="M49" s="370">
        <f t="shared" si="4"/>
        <v>0</v>
      </c>
      <c r="N49" s="370">
        <f t="shared" si="4"/>
        <v>0</v>
      </c>
      <c r="O49" s="370">
        <f t="shared" si="4"/>
        <v>0</v>
      </c>
    </row>
    <row r="50" spans="2:15" hidden="1" x14ac:dyDescent="0.25">
      <c r="B50" s="1">
        <v>8</v>
      </c>
      <c r="C50" s="34" t="s">
        <v>49</v>
      </c>
      <c r="D50" s="233">
        <f t="shared" si="3"/>
        <v>15.144085889999999</v>
      </c>
      <c r="E50" s="233">
        <f t="shared" si="3"/>
        <v>8.7182566020000003</v>
      </c>
      <c r="F50" s="233">
        <f t="shared" si="3"/>
        <v>15.022247940000002</v>
      </c>
      <c r="G50" s="233">
        <f t="shared" si="3"/>
        <v>21.716999999999999</v>
      </c>
      <c r="H50" s="369"/>
      <c r="I50" s="369"/>
      <c r="J50" s="370">
        <f t="shared" si="4"/>
        <v>0</v>
      </c>
      <c r="K50" s="370"/>
      <c r="L50" s="370"/>
      <c r="M50" s="370">
        <f t="shared" si="4"/>
        <v>0</v>
      </c>
      <c r="N50" s="370">
        <f t="shared" si="4"/>
        <v>0</v>
      </c>
      <c r="O50" s="370">
        <f t="shared" si="4"/>
        <v>0</v>
      </c>
    </row>
    <row r="51" spans="2:15" hidden="1" x14ac:dyDescent="0.25">
      <c r="B51" s="1">
        <v>9</v>
      </c>
      <c r="C51" s="34" t="s">
        <v>50</v>
      </c>
      <c r="D51" s="233">
        <f t="shared" si="3"/>
        <v>0</v>
      </c>
      <c r="E51" s="233">
        <f t="shared" si="3"/>
        <v>0</v>
      </c>
      <c r="F51" s="233">
        <f t="shared" si="3"/>
        <v>0</v>
      </c>
      <c r="G51" s="233">
        <f t="shared" si="3"/>
        <v>0</v>
      </c>
      <c r="H51" s="369"/>
      <c r="I51" s="369"/>
      <c r="J51" s="370">
        <f t="shared" si="4"/>
        <v>0</v>
      </c>
      <c r="K51" s="370"/>
      <c r="L51" s="370"/>
      <c r="M51" s="370">
        <f t="shared" si="4"/>
        <v>0</v>
      </c>
      <c r="N51" s="370">
        <f t="shared" si="4"/>
        <v>0</v>
      </c>
      <c r="O51" s="370">
        <f t="shared" si="4"/>
        <v>0</v>
      </c>
    </row>
    <row r="52" spans="2:15" hidden="1" x14ac:dyDescent="0.25">
      <c r="B52" s="1">
        <v>10</v>
      </c>
      <c r="C52" s="34" t="s">
        <v>51</v>
      </c>
      <c r="D52" s="233">
        <f t="shared" si="3"/>
        <v>0</v>
      </c>
      <c r="E52" s="233">
        <f t="shared" si="3"/>
        <v>0</v>
      </c>
      <c r="F52" s="233">
        <f t="shared" si="3"/>
        <v>0</v>
      </c>
      <c r="G52" s="233">
        <f t="shared" si="3"/>
        <v>0</v>
      </c>
      <c r="H52" s="369"/>
      <c r="I52" s="369"/>
      <c r="J52" s="370">
        <f t="shared" si="4"/>
        <v>0</v>
      </c>
      <c r="K52" s="370"/>
      <c r="L52" s="370"/>
      <c r="M52" s="370">
        <f t="shared" si="4"/>
        <v>0</v>
      </c>
      <c r="N52" s="370">
        <f t="shared" si="4"/>
        <v>0</v>
      </c>
      <c r="O52" s="370">
        <f t="shared" si="4"/>
        <v>0</v>
      </c>
    </row>
    <row r="53" spans="2:15" hidden="1" x14ac:dyDescent="0.25">
      <c r="B53" s="1">
        <v>11</v>
      </c>
      <c r="C53" s="34" t="s">
        <v>52</v>
      </c>
      <c r="D53" s="233">
        <f t="shared" si="3"/>
        <v>0</v>
      </c>
      <c r="E53" s="233">
        <f t="shared" si="3"/>
        <v>0</v>
      </c>
      <c r="F53" s="233">
        <f t="shared" si="3"/>
        <v>0</v>
      </c>
      <c r="G53" s="233">
        <f t="shared" si="3"/>
        <v>0</v>
      </c>
      <c r="H53" s="369"/>
      <c r="I53" s="369"/>
      <c r="J53" s="370">
        <f t="shared" ref="J53:O62" si="5">90%*J20</f>
        <v>0</v>
      </c>
      <c r="K53" s="370"/>
      <c r="L53" s="370"/>
      <c r="M53" s="370">
        <f t="shared" si="5"/>
        <v>0</v>
      </c>
      <c r="N53" s="370">
        <f t="shared" si="5"/>
        <v>0</v>
      </c>
      <c r="O53" s="370">
        <f t="shared" si="5"/>
        <v>0</v>
      </c>
    </row>
    <row r="54" spans="2:15" hidden="1" x14ac:dyDescent="0.25">
      <c r="B54" s="1">
        <v>12</v>
      </c>
      <c r="C54" s="34" t="s">
        <v>53</v>
      </c>
      <c r="D54" s="233">
        <f t="shared" si="3"/>
        <v>2.770815969</v>
      </c>
      <c r="E54" s="233">
        <f t="shared" si="3"/>
        <v>3.4280879445000001</v>
      </c>
      <c r="F54" s="233">
        <f t="shared" si="3"/>
        <v>3.7503525510000002</v>
      </c>
      <c r="G54" s="233">
        <f t="shared" si="3"/>
        <v>1.9183043879999999</v>
      </c>
      <c r="H54" s="369"/>
      <c r="I54" s="369"/>
      <c r="J54" s="370">
        <f t="shared" si="5"/>
        <v>0</v>
      </c>
      <c r="K54" s="370"/>
      <c r="L54" s="370"/>
      <c r="M54" s="370">
        <f t="shared" si="5"/>
        <v>44.963160355440003</v>
      </c>
      <c r="N54" s="370">
        <f t="shared" si="5"/>
        <v>48.110581580320805</v>
      </c>
      <c r="O54" s="370">
        <f t="shared" si="5"/>
        <v>51.478322290943268</v>
      </c>
    </row>
    <row r="55" spans="2:15" hidden="1" x14ac:dyDescent="0.25">
      <c r="B55" s="1">
        <v>13</v>
      </c>
      <c r="C55" s="34" t="s">
        <v>54</v>
      </c>
      <c r="D55" s="233">
        <f t="shared" si="3"/>
        <v>0</v>
      </c>
      <c r="E55" s="233">
        <f t="shared" si="3"/>
        <v>0</v>
      </c>
      <c r="F55" s="233">
        <f t="shared" si="3"/>
        <v>0</v>
      </c>
      <c r="G55" s="233">
        <f t="shared" si="3"/>
        <v>0</v>
      </c>
      <c r="H55" s="369"/>
      <c r="I55" s="369"/>
      <c r="J55" s="370">
        <f t="shared" si="5"/>
        <v>0</v>
      </c>
      <c r="K55" s="370"/>
      <c r="L55" s="370"/>
      <c r="M55" s="370">
        <f t="shared" si="5"/>
        <v>0</v>
      </c>
      <c r="N55" s="370">
        <f t="shared" si="5"/>
        <v>0</v>
      </c>
      <c r="O55" s="370">
        <f t="shared" si="5"/>
        <v>0</v>
      </c>
    </row>
    <row r="56" spans="2:15" hidden="1" x14ac:dyDescent="0.25">
      <c r="B56" s="1">
        <v>14</v>
      </c>
      <c r="C56" s="34" t="s">
        <v>55</v>
      </c>
      <c r="D56" s="233">
        <f t="shared" si="3"/>
        <v>0</v>
      </c>
      <c r="E56" s="233">
        <f t="shared" si="3"/>
        <v>0</v>
      </c>
      <c r="F56" s="233">
        <f t="shared" si="3"/>
        <v>0</v>
      </c>
      <c r="G56" s="233">
        <f t="shared" si="3"/>
        <v>0</v>
      </c>
      <c r="H56" s="369"/>
      <c r="I56" s="369"/>
      <c r="J56" s="370">
        <f t="shared" si="5"/>
        <v>0</v>
      </c>
      <c r="K56" s="370"/>
      <c r="L56" s="370"/>
      <c r="M56" s="370">
        <f t="shared" si="5"/>
        <v>2.30696743203</v>
      </c>
      <c r="N56" s="370">
        <f t="shared" si="5"/>
        <v>2.4684551522721003</v>
      </c>
      <c r="O56" s="370">
        <f t="shared" si="5"/>
        <v>2.6412470129311476</v>
      </c>
    </row>
    <row r="57" spans="2:15" hidden="1" x14ac:dyDescent="0.25">
      <c r="B57" s="1">
        <v>15</v>
      </c>
      <c r="C57" s="34" t="s">
        <v>56</v>
      </c>
      <c r="D57" s="233">
        <f t="shared" si="3"/>
        <v>0</v>
      </c>
      <c r="E57" s="233">
        <f t="shared" si="3"/>
        <v>0</v>
      </c>
      <c r="F57" s="233">
        <f t="shared" si="3"/>
        <v>0</v>
      </c>
      <c r="G57" s="233">
        <f t="shared" si="3"/>
        <v>0</v>
      </c>
      <c r="H57" s="369"/>
      <c r="I57" s="369"/>
      <c r="J57" s="370">
        <f t="shared" si="5"/>
        <v>0</v>
      </c>
      <c r="K57" s="370"/>
      <c r="L57" s="370"/>
      <c r="M57" s="370">
        <f t="shared" si="5"/>
        <v>0</v>
      </c>
      <c r="N57" s="370">
        <f t="shared" si="5"/>
        <v>0</v>
      </c>
      <c r="O57" s="370">
        <f t="shared" si="5"/>
        <v>0</v>
      </c>
    </row>
    <row r="58" spans="2:15" hidden="1" x14ac:dyDescent="0.25">
      <c r="B58" s="1">
        <v>16</v>
      </c>
      <c r="C58" s="34" t="s">
        <v>57</v>
      </c>
      <c r="D58" s="233">
        <f t="shared" si="3"/>
        <v>0</v>
      </c>
      <c r="E58" s="233">
        <f t="shared" si="3"/>
        <v>0</v>
      </c>
      <c r="F58" s="233">
        <f t="shared" si="3"/>
        <v>0</v>
      </c>
      <c r="G58" s="233">
        <f t="shared" si="3"/>
        <v>0</v>
      </c>
      <c r="H58" s="369"/>
      <c r="I58" s="369"/>
      <c r="J58" s="370">
        <f t="shared" si="5"/>
        <v>0</v>
      </c>
      <c r="K58" s="370"/>
      <c r="L58" s="370"/>
      <c r="M58" s="370">
        <f t="shared" si="5"/>
        <v>211.02738890958003</v>
      </c>
      <c r="N58" s="370">
        <f t="shared" si="5"/>
        <v>225.79930613325064</v>
      </c>
      <c r="O58" s="370">
        <f t="shared" si="5"/>
        <v>241.60525756257823</v>
      </c>
    </row>
    <row r="59" spans="2:15" hidden="1" x14ac:dyDescent="0.25">
      <c r="B59" s="1">
        <v>17</v>
      </c>
      <c r="C59" s="34" t="s">
        <v>58</v>
      </c>
      <c r="D59" s="233">
        <f t="shared" si="3"/>
        <v>0</v>
      </c>
      <c r="E59" s="233">
        <f t="shared" si="3"/>
        <v>0</v>
      </c>
      <c r="F59" s="233">
        <f t="shared" si="3"/>
        <v>0</v>
      </c>
      <c r="G59" s="233">
        <f t="shared" si="3"/>
        <v>0</v>
      </c>
      <c r="H59" s="369"/>
      <c r="I59" s="369"/>
      <c r="J59" s="370">
        <f t="shared" si="5"/>
        <v>0</v>
      </c>
      <c r="K59" s="370"/>
      <c r="L59" s="370"/>
      <c r="M59" s="370">
        <f t="shared" si="5"/>
        <v>0</v>
      </c>
      <c r="N59" s="370">
        <f t="shared" si="5"/>
        <v>0</v>
      </c>
      <c r="O59" s="370">
        <f t="shared" si="5"/>
        <v>0</v>
      </c>
    </row>
    <row r="60" spans="2:15" hidden="1" x14ac:dyDescent="0.25">
      <c r="B60" s="1">
        <v>18</v>
      </c>
      <c r="C60" s="34" t="s">
        <v>59</v>
      </c>
      <c r="D60" s="233">
        <f t="shared" si="3"/>
        <v>0</v>
      </c>
      <c r="E60" s="233">
        <f t="shared" si="3"/>
        <v>0</v>
      </c>
      <c r="F60" s="233">
        <f t="shared" si="3"/>
        <v>0</v>
      </c>
      <c r="G60" s="233">
        <f t="shared" si="3"/>
        <v>0</v>
      </c>
      <c r="H60" s="369"/>
      <c r="I60" s="369"/>
      <c r="J60" s="370">
        <f t="shared" si="5"/>
        <v>0</v>
      </c>
      <c r="K60" s="370"/>
      <c r="L60" s="370"/>
      <c r="M60" s="370">
        <f t="shared" si="5"/>
        <v>442.85118253055998</v>
      </c>
      <c r="N60" s="370">
        <f t="shared" si="5"/>
        <v>478.27927713300477</v>
      </c>
      <c r="O60" s="370">
        <f t="shared" si="5"/>
        <v>516.54161930364523</v>
      </c>
    </row>
    <row r="61" spans="2:15" hidden="1" x14ac:dyDescent="0.25">
      <c r="B61" s="1">
        <f>+B60+0.1</f>
        <v>18.100000000000001</v>
      </c>
      <c r="C61" s="34" t="s">
        <v>60</v>
      </c>
      <c r="D61" s="233">
        <f t="shared" si="3"/>
        <v>55.440000000000005</v>
      </c>
      <c r="E61" s="233">
        <f t="shared" si="3"/>
        <v>66.25800000000001</v>
      </c>
      <c r="F61" s="233">
        <f t="shared" si="3"/>
        <v>70.20428427360001</v>
      </c>
      <c r="G61" s="233">
        <f t="shared" si="3"/>
        <v>76.041844721999993</v>
      </c>
      <c r="H61" s="369"/>
      <c r="I61" s="369"/>
      <c r="J61" s="370">
        <f t="shared" si="5"/>
        <v>0</v>
      </c>
      <c r="K61" s="370"/>
      <c r="L61" s="370"/>
      <c r="M61" s="370">
        <f t="shared" si="5"/>
        <v>135.24372468980999</v>
      </c>
      <c r="N61" s="370">
        <f t="shared" si="5"/>
        <v>144.71078541809669</v>
      </c>
      <c r="O61" s="370">
        <f t="shared" si="5"/>
        <v>154.84054039736347</v>
      </c>
    </row>
    <row r="62" spans="2:15" hidden="1" x14ac:dyDescent="0.25">
      <c r="B62" s="1">
        <f>+B61+0.1</f>
        <v>18.200000000000003</v>
      </c>
      <c r="C62" s="34" t="s">
        <v>61</v>
      </c>
      <c r="D62" s="233">
        <f t="shared" si="3"/>
        <v>167.22000000000003</v>
      </c>
      <c r="E62" s="233">
        <f t="shared" si="3"/>
        <v>327.01500000000004</v>
      </c>
      <c r="F62" s="233">
        <f t="shared" si="3"/>
        <v>295.983</v>
      </c>
      <c r="G62" s="233">
        <f t="shared" si="3"/>
        <v>279.36</v>
      </c>
      <c r="H62" s="369"/>
      <c r="I62" s="369"/>
      <c r="J62" s="370">
        <f t="shared" si="5"/>
        <v>0</v>
      </c>
      <c r="K62" s="370"/>
      <c r="L62" s="370"/>
      <c r="M62" s="370">
        <f t="shared" si="5"/>
        <v>0</v>
      </c>
      <c r="N62" s="370">
        <f t="shared" si="5"/>
        <v>0</v>
      </c>
      <c r="O62" s="370">
        <f t="shared" si="5"/>
        <v>0</v>
      </c>
    </row>
    <row r="63" spans="2:15" hidden="1" x14ac:dyDescent="0.25">
      <c r="B63" s="1">
        <f>+B62+0.1</f>
        <v>18.300000000000004</v>
      </c>
      <c r="C63" s="34" t="s">
        <v>62</v>
      </c>
      <c r="D63" s="233">
        <f t="shared" si="3"/>
        <v>0</v>
      </c>
      <c r="E63" s="233">
        <f t="shared" si="3"/>
        <v>0</v>
      </c>
      <c r="F63" s="233">
        <f t="shared" si="3"/>
        <v>0</v>
      </c>
      <c r="G63" s="233">
        <f t="shared" si="3"/>
        <v>0</v>
      </c>
      <c r="H63" s="369"/>
      <c r="I63" s="369"/>
      <c r="J63" s="370">
        <f t="shared" ref="J63:O66" si="6">90%*J30</f>
        <v>0</v>
      </c>
      <c r="K63" s="370"/>
      <c r="L63" s="370"/>
      <c r="M63" s="370">
        <f t="shared" si="6"/>
        <v>0</v>
      </c>
      <c r="N63" s="370">
        <f t="shared" si="6"/>
        <v>0</v>
      </c>
      <c r="O63" s="370">
        <f t="shared" si="6"/>
        <v>0</v>
      </c>
    </row>
    <row r="64" spans="2:15" hidden="1" x14ac:dyDescent="0.25">
      <c r="B64" s="1">
        <f>+B63+0.1</f>
        <v>18.400000000000006</v>
      </c>
      <c r="C64" s="34" t="s">
        <v>63</v>
      </c>
      <c r="D64" s="233">
        <f t="shared" si="3"/>
        <v>4.3487517599999999</v>
      </c>
      <c r="E64" s="233">
        <f t="shared" si="3"/>
        <v>-0.21530709000000001</v>
      </c>
      <c r="F64" s="233">
        <f t="shared" si="3"/>
        <v>6.0127512300000001</v>
      </c>
      <c r="G64" s="233">
        <f t="shared" si="3"/>
        <v>24.876648810000002</v>
      </c>
      <c r="H64" s="369"/>
      <c r="I64" s="369"/>
      <c r="J64" s="370">
        <f t="shared" si="6"/>
        <v>0</v>
      </c>
      <c r="K64" s="370"/>
      <c r="L64" s="370"/>
      <c r="M64" s="370">
        <f t="shared" si="6"/>
        <v>0</v>
      </c>
      <c r="N64" s="370">
        <f t="shared" si="6"/>
        <v>0</v>
      </c>
      <c r="O64" s="370">
        <f t="shared" si="6"/>
        <v>0</v>
      </c>
    </row>
    <row r="65" spans="2:16" ht="41.4" hidden="1" x14ac:dyDescent="0.25">
      <c r="B65" s="1">
        <v>19</v>
      </c>
      <c r="C65" s="36" t="s">
        <v>171</v>
      </c>
      <c r="D65" s="233">
        <f t="shared" si="3"/>
        <v>0</v>
      </c>
      <c r="E65" s="233">
        <f t="shared" si="3"/>
        <v>0</v>
      </c>
      <c r="F65" s="233">
        <f t="shared" si="3"/>
        <v>0</v>
      </c>
      <c r="G65" s="233">
        <f t="shared" si="3"/>
        <v>0</v>
      </c>
      <c r="H65" s="369"/>
      <c r="I65" s="369"/>
      <c r="J65" s="370">
        <f t="shared" si="6"/>
        <v>0</v>
      </c>
      <c r="K65" s="370"/>
      <c r="L65" s="370"/>
      <c r="M65" s="370">
        <f t="shared" si="6"/>
        <v>0</v>
      </c>
      <c r="N65" s="370">
        <f t="shared" si="6"/>
        <v>0</v>
      </c>
      <c r="O65" s="370">
        <f t="shared" si="6"/>
        <v>0</v>
      </c>
    </row>
    <row r="66" spans="2:16" hidden="1" x14ac:dyDescent="0.25">
      <c r="B66" s="1">
        <v>20</v>
      </c>
      <c r="C66" s="34" t="s">
        <v>64</v>
      </c>
      <c r="D66" s="233">
        <f t="shared" si="3"/>
        <v>131.03509692959994</v>
      </c>
      <c r="E66" s="233">
        <f t="shared" si="3"/>
        <v>133.21694611799981</v>
      </c>
      <c r="F66" s="233">
        <f t="shared" si="3"/>
        <v>135.70140325500043</v>
      </c>
      <c r="G66" s="233">
        <f t="shared" si="3"/>
        <v>330.24289378500009</v>
      </c>
      <c r="H66" s="369"/>
      <c r="I66" s="369"/>
      <c r="J66" s="370">
        <f t="shared" si="6"/>
        <v>0</v>
      </c>
      <c r="K66" s="370"/>
      <c r="L66" s="370"/>
      <c r="M66" s="370">
        <f t="shared" si="6"/>
        <v>0</v>
      </c>
      <c r="N66" s="370">
        <f t="shared" si="6"/>
        <v>0</v>
      </c>
      <c r="O66" s="370">
        <f t="shared" si="6"/>
        <v>0</v>
      </c>
    </row>
    <row r="67" spans="2:16" x14ac:dyDescent="0.25">
      <c r="B67" s="279">
        <v>21</v>
      </c>
      <c r="C67" s="35" t="s">
        <v>65</v>
      </c>
      <c r="D67" s="235">
        <f t="shared" ref="D67:I68" si="7">D34*0.9</f>
        <v>1331.3618298224999</v>
      </c>
      <c r="E67" s="235">
        <f t="shared" si="7"/>
        <v>1661.9480017074</v>
      </c>
      <c r="F67" s="235">
        <f t="shared" si="7"/>
        <v>1611.1254014208007</v>
      </c>
      <c r="G67" s="235">
        <f t="shared" si="7"/>
        <v>1887.2300700000003</v>
      </c>
      <c r="H67" s="365">
        <f t="shared" si="7"/>
        <v>0</v>
      </c>
      <c r="I67" s="365">
        <f t="shared" si="7"/>
        <v>0</v>
      </c>
      <c r="J67" s="365">
        <f>J34*90%</f>
        <v>2246.085</v>
      </c>
      <c r="K67" s="365">
        <f t="shared" ref="K67:O67" si="8">K34*90%</f>
        <v>2376.1333215000004</v>
      </c>
      <c r="L67" s="365">
        <f t="shared" si="8"/>
        <v>2513.7114408148509</v>
      </c>
      <c r="M67" s="365">
        <f t="shared" si="8"/>
        <v>3137.8739871109497</v>
      </c>
      <c r="N67" s="365">
        <f t="shared" si="8"/>
        <v>3361.9536780340222</v>
      </c>
      <c r="O67" s="365">
        <f t="shared" si="8"/>
        <v>3602.0732282677341</v>
      </c>
    </row>
    <row r="68" spans="2:16" x14ac:dyDescent="0.25">
      <c r="B68" s="1">
        <v>22</v>
      </c>
      <c r="C68" s="34" t="s">
        <v>17</v>
      </c>
      <c r="D68" s="236">
        <f t="shared" si="7"/>
        <v>44.674915620599997</v>
      </c>
      <c r="E68" s="236">
        <f t="shared" si="7"/>
        <v>34.664636358000003</v>
      </c>
      <c r="F68" s="236">
        <f t="shared" si="7"/>
        <v>36.185023047600005</v>
      </c>
      <c r="G68" s="236">
        <f t="shared" si="7"/>
        <v>38.788110000000003</v>
      </c>
      <c r="H68" s="366">
        <f t="shared" si="7"/>
        <v>0</v>
      </c>
      <c r="I68" s="366">
        <f t="shared" si="7"/>
        <v>0</v>
      </c>
      <c r="J68" s="366">
        <f t="shared" ref="J68:O68" si="9">J35*90%</f>
        <v>54.107999999999997</v>
      </c>
      <c r="K68" s="366">
        <f>90%*K35</f>
        <v>57.240853200000004</v>
      </c>
      <c r="L68" s="366">
        <f t="shared" ref="L68" si="10">90%*L35</f>
        <v>60.555098600280004</v>
      </c>
      <c r="M68" s="366">
        <f t="shared" si="9"/>
        <v>0</v>
      </c>
      <c r="N68" s="366">
        <f t="shared" si="9"/>
        <v>0</v>
      </c>
      <c r="O68" s="366">
        <f t="shared" si="9"/>
        <v>0</v>
      </c>
    </row>
    <row r="69" spans="2:16" x14ac:dyDescent="0.25">
      <c r="B69" s="279">
        <v>23</v>
      </c>
      <c r="C69" s="11" t="s">
        <v>66</v>
      </c>
      <c r="D69" s="149">
        <f t="shared" ref="D69:O69" si="11">D67-D68</f>
        <v>1286.6869142019</v>
      </c>
      <c r="E69" s="149">
        <f t="shared" si="11"/>
        <v>1627.2833653493999</v>
      </c>
      <c r="F69" s="149">
        <f t="shared" si="11"/>
        <v>1574.9403783732007</v>
      </c>
      <c r="G69" s="149">
        <f t="shared" si="11"/>
        <v>1848.4419600000003</v>
      </c>
      <c r="H69" s="361">
        <f t="shared" si="11"/>
        <v>0</v>
      </c>
      <c r="I69" s="361">
        <f t="shared" si="11"/>
        <v>0</v>
      </c>
      <c r="J69" s="361">
        <f t="shared" si="11"/>
        <v>2191.9769999999999</v>
      </c>
      <c r="K69" s="361">
        <f>K67-K68</f>
        <v>2318.8924683000005</v>
      </c>
      <c r="L69" s="361">
        <f t="shared" si="11"/>
        <v>2453.1563422145709</v>
      </c>
      <c r="M69" s="361">
        <f t="shared" si="11"/>
        <v>3137.8739871109497</v>
      </c>
      <c r="N69" s="361">
        <f t="shared" si="11"/>
        <v>3361.9536780340222</v>
      </c>
      <c r="O69" s="361">
        <f t="shared" si="11"/>
        <v>3602.0732282677341</v>
      </c>
    </row>
    <row r="70" spans="2:16" x14ac:dyDescent="0.25">
      <c r="H70" s="346"/>
      <c r="I70" s="346"/>
      <c r="J70" s="346"/>
      <c r="K70" s="346"/>
      <c r="L70" s="346"/>
      <c r="M70" s="346"/>
      <c r="N70" s="346"/>
      <c r="O70" s="346"/>
    </row>
    <row r="71" spans="2:16" x14ac:dyDescent="0.25">
      <c r="B71" s="47" t="s">
        <v>300</v>
      </c>
      <c r="H71" s="346"/>
      <c r="I71" s="346"/>
      <c r="J71" s="346"/>
      <c r="K71" s="346"/>
      <c r="L71" s="346"/>
      <c r="M71" s="346"/>
      <c r="N71" s="346"/>
      <c r="O71" s="346"/>
    </row>
    <row r="72" spans="2:16" x14ac:dyDescent="0.25">
      <c r="H72" s="346"/>
      <c r="I72" s="346"/>
      <c r="J72" s="346"/>
      <c r="K72" s="346"/>
      <c r="L72" s="320" t="s">
        <v>4</v>
      </c>
      <c r="M72" s="346"/>
      <c r="N72" s="346"/>
      <c r="O72" s="314" t="s">
        <v>4</v>
      </c>
    </row>
    <row r="73" spans="2:16" ht="13.95" customHeight="1" x14ac:dyDescent="0.25">
      <c r="B73" s="416" t="s">
        <v>2</v>
      </c>
      <c r="C73" s="416" t="s">
        <v>18</v>
      </c>
      <c r="D73" s="278" t="s">
        <v>174</v>
      </c>
      <c r="E73" s="278" t="s">
        <v>173</v>
      </c>
      <c r="F73" s="278" t="s">
        <v>172</v>
      </c>
      <c r="G73" s="278" t="s">
        <v>160</v>
      </c>
      <c r="H73" s="411" t="s">
        <v>816</v>
      </c>
      <c r="I73" s="411"/>
      <c r="J73" s="411"/>
      <c r="K73" s="422" t="s">
        <v>153</v>
      </c>
      <c r="L73" s="422"/>
      <c r="M73" s="422"/>
      <c r="N73" s="422"/>
      <c r="O73" s="422"/>
      <c r="P73" s="283"/>
    </row>
    <row r="74" spans="2:16" x14ac:dyDescent="0.25">
      <c r="B74" s="416"/>
      <c r="C74" s="416"/>
      <c r="D74" s="278" t="s">
        <v>169</v>
      </c>
      <c r="E74" s="278" t="s">
        <v>169</v>
      </c>
      <c r="F74" s="278" t="s">
        <v>169</v>
      </c>
      <c r="G74" s="278" t="s">
        <v>169</v>
      </c>
      <c r="H74" s="298" t="s">
        <v>163</v>
      </c>
      <c r="I74" s="298" t="s">
        <v>164</v>
      </c>
      <c r="J74" s="298" t="s">
        <v>168</v>
      </c>
      <c r="K74" s="298" t="s">
        <v>154</v>
      </c>
      <c r="L74" s="298" t="s">
        <v>155</v>
      </c>
      <c r="M74" s="298" t="s">
        <v>156</v>
      </c>
      <c r="N74" s="298" t="s">
        <v>157</v>
      </c>
      <c r="O74" s="298" t="s">
        <v>158</v>
      </c>
    </row>
    <row r="75" spans="2:16" x14ac:dyDescent="0.25">
      <c r="B75" s="462"/>
      <c r="C75" s="416"/>
      <c r="D75" s="278" t="s">
        <v>12</v>
      </c>
      <c r="E75" s="278" t="s">
        <v>12</v>
      </c>
      <c r="F75" s="278" t="s">
        <v>12</v>
      </c>
      <c r="G75" s="278" t="s">
        <v>12</v>
      </c>
      <c r="H75" s="298" t="s">
        <v>3</v>
      </c>
      <c r="I75" s="298" t="s">
        <v>5</v>
      </c>
      <c r="J75" s="298" t="s">
        <v>12</v>
      </c>
      <c r="K75" s="298" t="s">
        <v>8</v>
      </c>
      <c r="L75" s="298" t="s">
        <v>8</v>
      </c>
      <c r="M75" s="298" t="s">
        <v>8</v>
      </c>
      <c r="N75" s="298" t="s">
        <v>8</v>
      </c>
      <c r="O75" s="298" t="s">
        <v>8</v>
      </c>
    </row>
    <row r="76" spans="2:16" hidden="1" x14ac:dyDescent="0.25">
      <c r="B76" s="1">
        <v>1</v>
      </c>
      <c r="C76" s="34" t="s">
        <v>42</v>
      </c>
      <c r="D76" s="233">
        <f t="shared" ref="D76:G99" si="12">10%*D10</f>
        <v>75.361011496100005</v>
      </c>
      <c r="E76" s="233">
        <f t="shared" si="12"/>
        <v>78.053873324099996</v>
      </c>
      <c r="F76" s="233">
        <f t="shared" si="12"/>
        <v>79.766544691800007</v>
      </c>
      <c r="G76" s="233">
        <f t="shared" si="12"/>
        <v>81.187000000000012</v>
      </c>
      <c r="H76" s="369"/>
      <c r="I76" s="369"/>
      <c r="J76" s="370">
        <f t="shared" ref="J76:O85" si="13">10%*J10</f>
        <v>0</v>
      </c>
      <c r="K76" s="370"/>
      <c r="L76" s="370"/>
      <c r="M76" s="370">
        <f t="shared" si="13"/>
        <v>255.72017368817001</v>
      </c>
      <c r="N76" s="370">
        <f t="shared" si="13"/>
        <v>273.62058584634195</v>
      </c>
      <c r="O76" s="370">
        <f t="shared" si="13"/>
        <v>292.77402685558587</v>
      </c>
    </row>
    <row r="77" spans="2:16" hidden="1" x14ac:dyDescent="0.25">
      <c r="B77" s="1">
        <v>2</v>
      </c>
      <c r="C77" s="34" t="s">
        <v>43</v>
      </c>
      <c r="D77" s="233">
        <f t="shared" si="12"/>
        <v>6.630422974</v>
      </c>
      <c r="E77" s="233">
        <f t="shared" si="12"/>
        <v>12.369982584000001</v>
      </c>
      <c r="F77" s="233">
        <f t="shared" si="12"/>
        <v>17.348435765000001</v>
      </c>
      <c r="G77" s="233">
        <f t="shared" si="12"/>
        <v>22.915321715000001</v>
      </c>
      <c r="H77" s="369"/>
      <c r="I77" s="369"/>
      <c r="J77" s="370">
        <f t="shared" si="13"/>
        <v>0</v>
      </c>
      <c r="K77" s="370"/>
      <c r="L77" s="370"/>
      <c r="M77" s="370">
        <f t="shared" si="13"/>
        <v>0</v>
      </c>
      <c r="N77" s="370">
        <f t="shared" si="13"/>
        <v>0</v>
      </c>
      <c r="O77" s="370">
        <f t="shared" si="13"/>
        <v>0</v>
      </c>
    </row>
    <row r="78" spans="2:16" hidden="1" x14ac:dyDescent="0.25">
      <c r="B78" s="1">
        <v>3</v>
      </c>
      <c r="C78" s="2" t="s">
        <v>44</v>
      </c>
      <c r="D78" s="233">
        <f t="shared" si="12"/>
        <v>2.7994442070000001</v>
      </c>
      <c r="E78" s="233">
        <f t="shared" si="12"/>
        <v>5.4034532529999995</v>
      </c>
      <c r="F78" s="233">
        <f t="shared" si="12"/>
        <v>5.92821686</v>
      </c>
      <c r="G78" s="233">
        <f t="shared" si="12"/>
        <v>6.7180000000000009</v>
      </c>
      <c r="H78" s="369"/>
      <c r="I78" s="369"/>
      <c r="J78" s="370">
        <f t="shared" si="13"/>
        <v>0</v>
      </c>
      <c r="K78" s="370"/>
      <c r="L78" s="370"/>
      <c r="M78" s="370">
        <f t="shared" si="13"/>
        <v>0</v>
      </c>
      <c r="N78" s="370">
        <f t="shared" si="13"/>
        <v>0</v>
      </c>
      <c r="O78" s="370">
        <f t="shared" si="13"/>
        <v>0</v>
      </c>
    </row>
    <row r="79" spans="2:16" hidden="1" x14ac:dyDescent="0.25">
      <c r="B79" s="1">
        <v>4</v>
      </c>
      <c r="C79" s="34" t="s">
        <v>45</v>
      </c>
      <c r="D79" s="233">
        <f t="shared" si="12"/>
        <v>1.0526063800000001</v>
      </c>
      <c r="E79" s="233">
        <f t="shared" si="12"/>
        <v>1.1172685550000001</v>
      </c>
      <c r="F79" s="233">
        <f t="shared" si="12"/>
        <v>1.1370804800000001</v>
      </c>
      <c r="G79" s="233">
        <f t="shared" si="12"/>
        <v>1.14303855</v>
      </c>
      <c r="H79" s="369"/>
      <c r="I79" s="369"/>
      <c r="J79" s="370">
        <f t="shared" si="13"/>
        <v>0</v>
      </c>
      <c r="K79" s="370"/>
      <c r="L79" s="370"/>
      <c r="M79" s="370">
        <f t="shared" si="13"/>
        <v>0</v>
      </c>
      <c r="N79" s="370">
        <f t="shared" si="13"/>
        <v>0</v>
      </c>
      <c r="O79" s="370">
        <f t="shared" si="13"/>
        <v>0</v>
      </c>
    </row>
    <row r="80" spans="2:16" hidden="1" x14ac:dyDescent="0.25">
      <c r="B80" s="1">
        <v>5</v>
      </c>
      <c r="C80" s="34" t="s">
        <v>46</v>
      </c>
      <c r="D80" s="233">
        <f t="shared" si="12"/>
        <v>0</v>
      </c>
      <c r="E80" s="233">
        <f t="shared" si="12"/>
        <v>0</v>
      </c>
      <c r="F80" s="233">
        <f t="shared" si="12"/>
        <v>0</v>
      </c>
      <c r="G80" s="233">
        <f t="shared" si="12"/>
        <v>0</v>
      </c>
      <c r="H80" s="369"/>
      <c r="I80" s="369"/>
      <c r="J80" s="370">
        <f t="shared" si="13"/>
        <v>0</v>
      </c>
      <c r="K80" s="370"/>
      <c r="L80" s="370"/>
      <c r="M80" s="370">
        <f t="shared" si="13"/>
        <v>0</v>
      </c>
      <c r="N80" s="370">
        <f t="shared" si="13"/>
        <v>0</v>
      </c>
      <c r="O80" s="370">
        <f t="shared" si="13"/>
        <v>0</v>
      </c>
    </row>
    <row r="81" spans="2:15" hidden="1" x14ac:dyDescent="0.25">
      <c r="B81" s="1">
        <v>6</v>
      </c>
      <c r="C81" s="2" t="s">
        <v>47</v>
      </c>
      <c r="D81" s="233">
        <f t="shared" si="12"/>
        <v>11.167412640000002</v>
      </c>
      <c r="E81" s="233">
        <f t="shared" si="12"/>
        <v>20.865295400000001</v>
      </c>
      <c r="F81" s="233">
        <f t="shared" si="12"/>
        <v>9.72138597</v>
      </c>
      <c r="G81" s="233">
        <f t="shared" si="12"/>
        <v>10.166903990000002</v>
      </c>
      <c r="H81" s="369"/>
      <c r="I81" s="369"/>
      <c r="J81" s="370">
        <f t="shared" si="13"/>
        <v>0</v>
      </c>
      <c r="K81" s="370"/>
      <c r="L81" s="370"/>
      <c r="M81" s="370">
        <f t="shared" si="13"/>
        <v>0</v>
      </c>
      <c r="N81" s="370">
        <f t="shared" si="13"/>
        <v>0</v>
      </c>
      <c r="O81" s="370">
        <f t="shared" si="13"/>
        <v>0</v>
      </c>
    </row>
    <row r="82" spans="2:15" hidden="1" x14ac:dyDescent="0.25">
      <c r="B82" s="1">
        <v>7</v>
      </c>
      <c r="C82" s="34" t="s">
        <v>48</v>
      </c>
      <c r="D82" s="233">
        <f t="shared" si="12"/>
        <v>9.1450000000000014</v>
      </c>
      <c r="E82" s="233">
        <f t="shared" si="12"/>
        <v>7.0264622320000001</v>
      </c>
      <c r="F82" s="233">
        <f t="shared" si="12"/>
        <v>6.5929320300000001</v>
      </c>
      <c r="G82" s="233">
        <f t="shared" si="12"/>
        <v>5.9890000000000008</v>
      </c>
      <c r="H82" s="369"/>
      <c r="I82" s="369"/>
      <c r="J82" s="370">
        <f t="shared" si="13"/>
        <v>0</v>
      </c>
      <c r="K82" s="370"/>
      <c r="L82" s="370"/>
      <c r="M82" s="370">
        <f t="shared" si="13"/>
        <v>0</v>
      </c>
      <c r="N82" s="370">
        <f t="shared" si="13"/>
        <v>0</v>
      </c>
      <c r="O82" s="370">
        <f t="shared" si="13"/>
        <v>0</v>
      </c>
    </row>
    <row r="83" spans="2:15" hidden="1" x14ac:dyDescent="0.25">
      <c r="B83" s="1">
        <v>8</v>
      </c>
      <c r="C83" s="34" t="s">
        <v>49</v>
      </c>
      <c r="D83" s="233">
        <f t="shared" si="12"/>
        <v>1.6826762100000001</v>
      </c>
      <c r="E83" s="233">
        <f t="shared" si="12"/>
        <v>0.96869517799999993</v>
      </c>
      <c r="F83" s="233">
        <f t="shared" si="12"/>
        <v>1.6691386600000002</v>
      </c>
      <c r="G83" s="233">
        <f t="shared" si="12"/>
        <v>2.4130000000000003</v>
      </c>
      <c r="H83" s="369"/>
      <c r="I83" s="369"/>
      <c r="J83" s="370">
        <f t="shared" si="13"/>
        <v>0</v>
      </c>
      <c r="K83" s="370"/>
      <c r="L83" s="370"/>
      <c r="M83" s="370">
        <f t="shared" si="13"/>
        <v>0</v>
      </c>
      <c r="N83" s="370">
        <f t="shared" si="13"/>
        <v>0</v>
      </c>
      <c r="O83" s="370">
        <f t="shared" si="13"/>
        <v>0</v>
      </c>
    </row>
    <row r="84" spans="2:15" hidden="1" x14ac:dyDescent="0.25">
      <c r="B84" s="1">
        <v>9</v>
      </c>
      <c r="C84" s="34" t="s">
        <v>50</v>
      </c>
      <c r="D84" s="233">
        <f t="shared" si="12"/>
        <v>0</v>
      </c>
      <c r="E84" s="233">
        <f t="shared" si="12"/>
        <v>0</v>
      </c>
      <c r="F84" s="233">
        <f t="shared" si="12"/>
        <v>0</v>
      </c>
      <c r="G84" s="233">
        <f t="shared" si="12"/>
        <v>0</v>
      </c>
      <c r="H84" s="369"/>
      <c r="I84" s="369"/>
      <c r="J84" s="370">
        <f t="shared" si="13"/>
        <v>0</v>
      </c>
      <c r="K84" s="370"/>
      <c r="L84" s="370"/>
      <c r="M84" s="370">
        <f t="shared" si="13"/>
        <v>0</v>
      </c>
      <c r="N84" s="370">
        <f t="shared" si="13"/>
        <v>0</v>
      </c>
      <c r="O84" s="370">
        <f t="shared" si="13"/>
        <v>0</v>
      </c>
    </row>
    <row r="85" spans="2:15" hidden="1" x14ac:dyDescent="0.25">
      <c r="B85" s="1">
        <v>10</v>
      </c>
      <c r="C85" s="34" t="s">
        <v>51</v>
      </c>
      <c r="D85" s="233">
        <f t="shared" si="12"/>
        <v>0</v>
      </c>
      <c r="E85" s="233">
        <f t="shared" si="12"/>
        <v>0</v>
      </c>
      <c r="F85" s="233">
        <f t="shared" si="12"/>
        <v>0</v>
      </c>
      <c r="G85" s="233">
        <f t="shared" si="12"/>
        <v>0</v>
      </c>
      <c r="H85" s="369"/>
      <c r="I85" s="369"/>
      <c r="J85" s="370">
        <f t="shared" si="13"/>
        <v>0</v>
      </c>
      <c r="K85" s="370"/>
      <c r="L85" s="370"/>
      <c r="M85" s="370">
        <f t="shared" si="13"/>
        <v>0</v>
      </c>
      <c r="N85" s="370">
        <f t="shared" si="13"/>
        <v>0</v>
      </c>
      <c r="O85" s="370">
        <f t="shared" si="13"/>
        <v>0</v>
      </c>
    </row>
    <row r="86" spans="2:15" hidden="1" x14ac:dyDescent="0.25">
      <c r="B86" s="1">
        <v>11</v>
      </c>
      <c r="C86" s="34" t="s">
        <v>52</v>
      </c>
      <c r="D86" s="233">
        <f t="shared" si="12"/>
        <v>0</v>
      </c>
      <c r="E86" s="233">
        <f t="shared" si="12"/>
        <v>0</v>
      </c>
      <c r="F86" s="233">
        <f t="shared" si="12"/>
        <v>0</v>
      </c>
      <c r="G86" s="233">
        <f t="shared" si="12"/>
        <v>0</v>
      </c>
      <c r="H86" s="369"/>
      <c r="I86" s="369"/>
      <c r="J86" s="370">
        <f t="shared" ref="J86:O95" si="14">10%*J20</f>
        <v>0</v>
      </c>
      <c r="K86" s="370"/>
      <c r="L86" s="370"/>
      <c r="M86" s="370">
        <f t="shared" si="14"/>
        <v>0</v>
      </c>
      <c r="N86" s="370">
        <f t="shared" si="14"/>
        <v>0</v>
      </c>
      <c r="O86" s="370">
        <f t="shared" si="14"/>
        <v>0</v>
      </c>
    </row>
    <row r="87" spans="2:15" hidden="1" x14ac:dyDescent="0.25">
      <c r="B87" s="1">
        <v>12</v>
      </c>
      <c r="C87" s="34" t="s">
        <v>53</v>
      </c>
      <c r="D87" s="233">
        <f t="shared" si="12"/>
        <v>0.30786844100000005</v>
      </c>
      <c r="E87" s="233">
        <f t="shared" si="12"/>
        <v>0.38089866049999999</v>
      </c>
      <c r="F87" s="233">
        <f t="shared" si="12"/>
        <v>0.41670583900000002</v>
      </c>
      <c r="G87" s="233">
        <f t="shared" si="12"/>
        <v>0.21314493199999998</v>
      </c>
      <c r="H87" s="369"/>
      <c r="I87" s="369"/>
      <c r="J87" s="370">
        <f t="shared" si="14"/>
        <v>0</v>
      </c>
      <c r="K87" s="370"/>
      <c r="L87" s="370"/>
      <c r="M87" s="370">
        <f t="shared" si="14"/>
        <v>4.9959067061600004</v>
      </c>
      <c r="N87" s="370">
        <f t="shared" si="14"/>
        <v>5.3456201755912005</v>
      </c>
      <c r="O87" s="370">
        <f t="shared" si="14"/>
        <v>5.7198135878825855</v>
      </c>
    </row>
    <row r="88" spans="2:15" hidden="1" x14ac:dyDescent="0.25">
      <c r="B88" s="1">
        <v>13</v>
      </c>
      <c r="C88" s="34" t="s">
        <v>54</v>
      </c>
      <c r="D88" s="233">
        <f t="shared" si="12"/>
        <v>0</v>
      </c>
      <c r="E88" s="233">
        <f t="shared" si="12"/>
        <v>0</v>
      </c>
      <c r="F88" s="233">
        <f t="shared" si="12"/>
        <v>0</v>
      </c>
      <c r="G88" s="233">
        <f t="shared" si="12"/>
        <v>0</v>
      </c>
      <c r="H88" s="369"/>
      <c r="I88" s="369"/>
      <c r="J88" s="370">
        <f t="shared" si="14"/>
        <v>0</v>
      </c>
      <c r="K88" s="370"/>
      <c r="L88" s="370"/>
      <c r="M88" s="370">
        <f t="shared" si="14"/>
        <v>0</v>
      </c>
      <c r="N88" s="370">
        <f t="shared" si="14"/>
        <v>0</v>
      </c>
      <c r="O88" s="370">
        <f t="shared" si="14"/>
        <v>0</v>
      </c>
    </row>
    <row r="89" spans="2:15" hidden="1" x14ac:dyDescent="0.25">
      <c r="B89" s="1">
        <v>14</v>
      </c>
      <c r="C89" s="34" t="s">
        <v>55</v>
      </c>
      <c r="D89" s="233">
        <f t="shared" si="12"/>
        <v>0</v>
      </c>
      <c r="E89" s="233">
        <f t="shared" si="12"/>
        <v>0</v>
      </c>
      <c r="F89" s="233">
        <f t="shared" si="12"/>
        <v>0</v>
      </c>
      <c r="G89" s="233">
        <f t="shared" si="12"/>
        <v>0</v>
      </c>
      <c r="H89" s="369"/>
      <c r="I89" s="369"/>
      <c r="J89" s="370">
        <f t="shared" si="14"/>
        <v>0</v>
      </c>
      <c r="K89" s="370"/>
      <c r="L89" s="370"/>
      <c r="M89" s="370">
        <f t="shared" si="14"/>
        <v>0.25632971467000004</v>
      </c>
      <c r="N89" s="370">
        <f t="shared" si="14"/>
        <v>0.27427279469690008</v>
      </c>
      <c r="O89" s="370">
        <f t="shared" si="14"/>
        <v>0.2934718903256831</v>
      </c>
    </row>
    <row r="90" spans="2:15" hidden="1" x14ac:dyDescent="0.25">
      <c r="B90" s="1">
        <v>15</v>
      </c>
      <c r="C90" s="34" t="s">
        <v>56</v>
      </c>
      <c r="D90" s="233">
        <f t="shared" si="12"/>
        <v>0</v>
      </c>
      <c r="E90" s="233">
        <f t="shared" si="12"/>
        <v>0</v>
      </c>
      <c r="F90" s="233">
        <f t="shared" si="12"/>
        <v>0</v>
      </c>
      <c r="G90" s="233">
        <f t="shared" si="12"/>
        <v>0</v>
      </c>
      <c r="H90" s="369"/>
      <c r="I90" s="369"/>
      <c r="J90" s="370">
        <f t="shared" si="14"/>
        <v>0</v>
      </c>
      <c r="K90" s="370"/>
      <c r="L90" s="370"/>
      <c r="M90" s="370">
        <f t="shared" si="14"/>
        <v>0</v>
      </c>
      <c r="N90" s="370">
        <f t="shared" si="14"/>
        <v>0</v>
      </c>
      <c r="O90" s="370">
        <f t="shared" si="14"/>
        <v>0</v>
      </c>
    </row>
    <row r="91" spans="2:15" hidden="1" x14ac:dyDescent="0.25">
      <c r="B91" s="1">
        <v>16</v>
      </c>
      <c r="C91" s="34" t="s">
        <v>57</v>
      </c>
      <c r="D91" s="233">
        <f t="shared" si="12"/>
        <v>0</v>
      </c>
      <c r="E91" s="233">
        <f t="shared" si="12"/>
        <v>0</v>
      </c>
      <c r="F91" s="233">
        <f t="shared" si="12"/>
        <v>0</v>
      </c>
      <c r="G91" s="233">
        <f t="shared" si="12"/>
        <v>0</v>
      </c>
      <c r="H91" s="369"/>
      <c r="I91" s="369"/>
      <c r="J91" s="370">
        <f t="shared" si="14"/>
        <v>0</v>
      </c>
      <c r="K91" s="370"/>
      <c r="L91" s="370"/>
      <c r="M91" s="370">
        <f t="shared" si="14"/>
        <v>23.447487656620005</v>
      </c>
      <c r="N91" s="370">
        <f t="shared" si="14"/>
        <v>25.088811792583407</v>
      </c>
      <c r="O91" s="370">
        <f t="shared" si="14"/>
        <v>26.845028618064248</v>
      </c>
    </row>
    <row r="92" spans="2:15" hidden="1" x14ac:dyDescent="0.25">
      <c r="B92" s="1">
        <v>17</v>
      </c>
      <c r="C92" s="34" t="s">
        <v>58</v>
      </c>
      <c r="D92" s="233">
        <f t="shared" si="12"/>
        <v>0</v>
      </c>
      <c r="E92" s="233">
        <f t="shared" si="12"/>
        <v>0</v>
      </c>
      <c r="F92" s="233">
        <f t="shared" si="12"/>
        <v>0</v>
      </c>
      <c r="G92" s="233">
        <f t="shared" si="12"/>
        <v>0</v>
      </c>
      <c r="H92" s="369"/>
      <c r="I92" s="369"/>
      <c r="J92" s="370">
        <f t="shared" si="14"/>
        <v>0</v>
      </c>
      <c r="K92" s="370"/>
      <c r="L92" s="370"/>
      <c r="M92" s="370">
        <f t="shared" si="14"/>
        <v>0</v>
      </c>
      <c r="N92" s="370">
        <f t="shared" si="14"/>
        <v>0</v>
      </c>
      <c r="O92" s="370">
        <f t="shared" si="14"/>
        <v>0</v>
      </c>
    </row>
    <row r="93" spans="2:15" hidden="1" x14ac:dyDescent="0.25">
      <c r="B93" s="1">
        <v>18</v>
      </c>
      <c r="C93" s="34" t="s">
        <v>59</v>
      </c>
      <c r="D93" s="233">
        <f t="shared" si="12"/>
        <v>0</v>
      </c>
      <c r="E93" s="233">
        <f t="shared" si="12"/>
        <v>0</v>
      </c>
      <c r="F93" s="233">
        <f t="shared" si="12"/>
        <v>0</v>
      </c>
      <c r="G93" s="233">
        <f t="shared" si="12"/>
        <v>0</v>
      </c>
      <c r="H93" s="369"/>
      <c r="I93" s="369"/>
      <c r="J93" s="370">
        <f t="shared" si="14"/>
        <v>0</v>
      </c>
      <c r="K93" s="370"/>
      <c r="L93" s="370"/>
      <c r="M93" s="370">
        <f t="shared" si="14"/>
        <v>49.20568694784</v>
      </c>
      <c r="N93" s="370">
        <f t="shared" si="14"/>
        <v>53.142141903667202</v>
      </c>
      <c r="O93" s="370">
        <f t="shared" si="14"/>
        <v>57.393513255960585</v>
      </c>
    </row>
    <row r="94" spans="2:15" hidden="1" x14ac:dyDescent="0.25">
      <c r="B94" s="1">
        <f>+B93+0.1</f>
        <v>18.100000000000001</v>
      </c>
      <c r="C94" s="34" t="s">
        <v>60</v>
      </c>
      <c r="D94" s="233">
        <f t="shared" si="12"/>
        <v>6.16</v>
      </c>
      <c r="E94" s="233">
        <f t="shared" si="12"/>
        <v>7.362000000000001</v>
      </c>
      <c r="F94" s="233">
        <f t="shared" si="12"/>
        <v>7.8004760304000005</v>
      </c>
      <c r="G94" s="233">
        <f t="shared" si="12"/>
        <v>8.4490938579999995</v>
      </c>
      <c r="H94" s="369"/>
      <c r="I94" s="369"/>
      <c r="J94" s="370">
        <f t="shared" si="14"/>
        <v>0</v>
      </c>
      <c r="K94" s="370"/>
      <c r="L94" s="370"/>
      <c r="M94" s="370">
        <f t="shared" si="14"/>
        <v>15.027080521089999</v>
      </c>
      <c r="N94" s="370">
        <f t="shared" si="14"/>
        <v>16.078976157566299</v>
      </c>
      <c r="O94" s="370">
        <f t="shared" si="14"/>
        <v>17.204504488595941</v>
      </c>
    </row>
    <row r="95" spans="2:15" hidden="1" x14ac:dyDescent="0.25">
      <c r="B95" s="1">
        <f>+B94+0.1</f>
        <v>18.200000000000003</v>
      </c>
      <c r="C95" s="34" t="s">
        <v>61</v>
      </c>
      <c r="D95" s="233">
        <f t="shared" si="12"/>
        <v>18.580000000000002</v>
      </c>
      <c r="E95" s="233">
        <f t="shared" si="12"/>
        <v>36.335000000000001</v>
      </c>
      <c r="F95" s="233">
        <f t="shared" si="12"/>
        <v>32.887</v>
      </c>
      <c r="G95" s="233">
        <f t="shared" si="12"/>
        <v>31.04</v>
      </c>
      <c r="H95" s="369"/>
      <c r="I95" s="369"/>
      <c r="J95" s="370">
        <f t="shared" si="14"/>
        <v>0</v>
      </c>
      <c r="K95" s="370"/>
      <c r="L95" s="370"/>
      <c r="M95" s="370">
        <f t="shared" si="14"/>
        <v>0</v>
      </c>
      <c r="N95" s="370">
        <f t="shared" si="14"/>
        <v>0</v>
      </c>
      <c r="O95" s="370">
        <f t="shared" si="14"/>
        <v>0</v>
      </c>
    </row>
    <row r="96" spans="2:15" hidden="1" x14ac:dyDescent="0.25">
      <c r="B96" s="1">
        <f>+B95+0.1</f>
        <v>18.300000000000004</v>
      </c>
      <c r="C96" s="34" t="s">
        <v>62</v>
      </c>
      <c r="D96" s="233">
        <f t="shared" si="12"/>
        <v>0</v>
      </c>
      <c r="E96" s="233">
        <f t="shared" si="12"/>
        <v>0</v>
      </c>
      <c r="F96" s="233">
        <f t="shared" si="12"/>
        <v>0</v>
      </c>
      <c r="G96" s="233">
        <f t="shared" si="12"/>
        <v>0</v>
      </c>
      <c r="H96" s="369"/>
      <c r="I96" s="369"/>
      <c r="J96" s="370">
        <f t="shared" ref="J96:O99" si="15">10%*J30</f>
        <v>0</v>
      </c>
      <c r="K96" s="370"/>
      <c r="L96" s="370"/>
      <c r="M96" s="370">
        <f t="shared" si="15"/>
        <v>0</v>
      </c>
      <c r="N96" s="370">
        <f t="shared" si="15"/>
        <v>0</v>
      </c>
      <c r="O96" s="370">
        <f t="shared" si="15"/>
        <v>0</v>
      </c>
    </row>
    <row r="97" spans="2:15" hidden="1" x14ac:dyDescent="0.25">
      <c r="B97" s="1">
        <f>+B96+0.1</f>
        <v>18.400000000000006</v>
      </c>
      <c r="C97" s="34" t="s">
        <v>63</v>
      </c>
      <c r="D97" s="233">
        <f t="shared" si="12"/>
        <v>0.48319464000000001</v>
      </c>
      <c r="E97" s="233">
        <f t="shared" si="12"/>
        <v>-2.3923010000000001E-2</v>
      </c>
      <c r="F97" s="233">
        <f t="shared" si="12"/>
        <v>0.66808347000000001</v>
      </c>
      <c r="G97" s="233">
        <f t="shared" si="12"/>
        <v>2.7640720900000004</v>
      </c>
      <c r="H97" s="369"/>
      <c r="I97" s="369"/>
      <c r="J97" s="370">
        <f t="shared" si="15"/>
        <v>0</v>
      </c>
      <c r="K97" s="370"/>
      <c r="L97" s="370"/>
      <c r="M97" s="370">
        <f t="shared" si="15"/>
        <v>0</v>
      </c>
      <c r="N97" s="370">
        <f t="shared" si="15"/>
        <v>0</v>
      </c>
      <c r="O97" s="370">
        <f t="shared" si="15"/>
        <v>0</v>
      </c>
    </row>
    <row r="98" spans="2:15" ht="41.4" hidden="1" x14ac:dyDescent="0.25">
      <c r="B98" s="1">
        <v>19</v>
      </c>
      <c r="C98" s="36" t="s">
        <v>171</v>
      </c>
      <c r="D98" s="233">
        <f t="shared" si="12"/>
        <v>0</v>
      </c>
      <c r="E98" s="233">
        <f t="shared" si="12"/>
        <v>0</v>
      </c>
      <c r="F98" s="233">
        <f t="shared" si="12"/>
        <v>0</v>
      </c>
      <c r="G98" s="233">
        <f t="shared" si="12"/>
        <v>0</v>
      </c>
      <c r="H98" s="369"/>
      <c r="I98" s="369"/>
      <c r="J98" s="370">
        <f t="shared" si="15"/>
        <v>0</v>
      </c>
      <c r="K98" s="370"/>
      <c r="L98" s="370"/>
      <c r="M98" s="370">
        <f t="shared" si="15"/>
        <v>0</v>
      </c>
      <c r="N98" s="370">
        <f t="shared" si="15"/>
        <v>0</v>
      </c>
      <c r="O98" s="370">
        <f t="shared" si="15"/>
        <v>0</v>
      </c>
    </row>
    <row r="99" spans="2:15" hidden="1" x14ac:dyDescent="0.25">
      <c r="B99" s="1">
        <v>20</v>
      </c>
      <c r="C99" s="34" t="s">
        <v>64</v>
      </c>
      <c r="D99" s="233">
        <f t="shared" si="12"/>
        <v>14.559455214399993</v>
      </c>
      <c r="E99" s="233">
        <f t="shared" si="12"/>
        <v>14.801882901999978</v>
      </c>
      <c r="F99" s="233">
        <f t="shared" si="12"/>
        <v>15.077933695000048</v>
      </c>
      <c r="G99" s="233">
        <f t="shared" si="12"/>
        <v>36.693654865000006</v>
      </c>
      <c r="H99" s="369"/>
      <c r="I99" s="369"/>
      <c r="J99" s="370">
        <f t="shared" si="15"/>
        <v>0</v>
      </c>
      <c r="K99" s="370"/>
      <c r="L99" s="370"/>
      <c r="M99" s="370">
        <f t="shared" si="15"/>
        <v>0</v>
      </c>
      <c r="N99" s="370">
        <f t="shared" si="15"/>
        <v>0</v>
      </c>
      <c r="O99" s="370">
        <f t="shared" si="15"/>
        <v>0</v>
      </c>
    </row>
    <row r="100" spans="2:15" x14ac:dyDescent="0.25">
      <c r="B100" s="279">
        <v>21</v>
      </c>
      <c r="C100" s="35" t="s">
        <v>65</v>
      </c>
      <c r="D100" s="235">
        <f t="shared" ref="D100:O100" si="16">D34*0.1</f>
        <v>147.92909220249999</v>
      </c>
      <c r="E100" s="235">
        <f t="shared" si="16"/>
        <v>184.66088907860001</v>
      </c>
      <c r="F100" s="235">
        <f t="shared" si="16"/>
        <v>179.01393349120008</v>
      </c>
      <c r="G100" s="235">
        <f t="shared" si="16"/>
        <v>209.69223000000002</v>
      </c>
      <c r="H100" s="365">
        <f t="shared" si="16"/>
        <v>0</v>
      </c>
      <c r="I100" s="365">
        <f t="shared" si="16"/>
        <v>0</v>
      </c>
      <c r="J100" s="365">
        <f t="shared" si="16"/>
        <v>249.56500000000003</v>
      </c>
      <c r="K100" s="365">
        <f t="shared" si="16"/>
        <v>264.01481350000006</v>
      </c>
      <c r="L100" s="365">
        <f t="shared" si="16"/>
        <v>279.30127120165008</v>
      </c>
      <c r="M100" s="371">
        <f t="shared" si="16"/>
        <v>348.65266523455</v>
      </c>
      <c r="N100" s="371">
        <f t="shared" si="16"/>
        <v>373.55040867044693</v>
      </c>
      <c r="O100" s="371">
        <f t="shared" si="16"/>
        <v>400.2303586964149</v>
      </c>
    </row>
    <row r="101" spans="2:15" x14ac:dyDescent="0.25">
      <c r="B101" s="1">
        <v>22</v>
      </c>
      <c r="C101" s="34" t="s">
        <v>17</v>
      </c>
      <c r="D101" s="236">
        <f t="shared" ref="D101:O101" si="17">D35*0.1</f>
        <v>4.9638795134000002</v>
      </c>
      <c r="E101" s="236">
        <f t="shared" si="17"/>
        <v>3.8516262619999999</v>
      </c>
      <c r="F101" s="236">
        <f t="shared" si="17"/>
        <v>4.0205581164000002</v>
      </c>
      <c r="G101" s="236">
        <f t="shared" si="17"/>
        <v>4.3097900000000005</v>
      </c>
      <c r="H101" s="366">
        <f t="shared" si="17"/>
        <v>0</v>
      </c>
      <c r="I101" s="366">
        <f t="shared" si="17"/>
        <v>0</v>
      </c>
      <c r="J101" s="366">
        <f t="shared" si="17"/>
        <v>6.0120000000000005</v>
      </c>
      <c r="K101" s="366">
        <f t="shared" ref="K101:L101" si="18">10%*K35</f>
        <v>6.3600948000000006</v>
      </c>
      <c r="L101" s="366">
        <f t="shared" si="18"/>
        <v>6.7283442889200007</v>
      </c>
      <c r="M101" s="366">
        <f t="shared" si="17"/>
        <v>0</v>
      </c>
      <c r="N101" s="366">
        <f t="shared" si="17"/>
        <v>0</v>
      </c>
      <c r="O101" s="366">
        <f t="shared" si="17"/>
        <v>0</v>
      </c>
    </row>
    <row r="102" spans="2:15" x14ac:dyDescent="0.25">
      <c r="B102" s="279">
        <v>23</v>
      </c>
      <c r="C102" s="11" t="s">
        <v>66</v>
      </c>
      <c r="D102" s="149">
        <f t="shared" ref="D102:O102" si="19">D100-D101</f>
        <v>142.96521268909999</v>
      </c>
      <c r="E102" s="149">
        <f t="shared" si="19"/>
        <v>180.80926281660001</v>
      </c>
      <c r="F102" s="149">
        <f t="shared" si="19"/>
        <v>174.99337537480008</v>
      </c>
      <c r="G102" s="149">
        <f t="shared" si="19"/>
        <v>205.38244000000003</v>
      </c>
      <c r="H102" s="361">
        <f t="shared" si="19"/>
        <v>0</v>
      </c>
      <c r="I102" s="361">
        <f t="shared" si="19"/>
        <v>0</v>
      </c>
      <c r="J102" s="361">
        <f t="shared" si="19"/>
        <v>243.55300000000003</v>
      </c>
      <c r="K102" s="361">
        <f>K100-K101</f>
        <v>257.65471870000005</v>
      </c>
      <c r="L102" s="361">
        <f>L100-L101</f>
        <v>272.57292691273005</v>
      </c>
      <c r="M102" s="356">
        <f t="shared" si="19"/>
        <v>348.65266523455</v>
      </c>
      <c r="N102" s="356">
        <f t="shared" si="19"/>
        <v>373.55040867044693</v>
      </c>
      <c r="O102" s="356">
        <f t="shared" si="19"/>
        <v>400.2303586964149</v>
      </c>
    </row>
  </sheetData>
  <mergeCells count="12">
    <mergeCell ref="B73:B75"/>
    <mergeCell ref="C73:C75"/>
    <mergeCell ref="H73:J73"/>
    <mergeCell ref="K73:O73"/>
    <mergeCell ref="B7:B9"/>
    <mergeCell ref="C7:C9"/>
    <mergeCell ref="H7:J7"/>
    <mergeCell ref="K7:O7"/>
    <mergeCell ref="B40:B42"/>
    <mergeCell ref="C40:C42"/>
    <mergeCell ref="H40:J40"/>
    <mergeCell ref="K40:O40"/>
  </mergeCells>
  <pageMargins left="0.74803149606299202" right="0.74803149606299202" top="0.98425196850393704" bottom="0.98425196850393704" header="0.511811023622047" footer="0.511811023622047"/>
  <pageSetup paperSize="9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2:R70"/>
  <sheetViews>
    <sheetView showGridLines="0" view="pageBreakPreview" topLeftCell="B37" zoomScale="60" zoomScaleNormal="75" workbookViewId="0">
      <selection activeCell="E50" sqref="E50:G50"/>
    </sheetView>
  </sheetViews>
  <sheetFormatPr defaultColWidth="9.109375" defaultRowHeight="13.8" x14ac:dyDescent="0.25"/>
  <cols>
    <col min="1" max="1" width="3.6640625" style="5" customWidth="1"/>
    <col min="2" max="2" width="6.109375" style="5" customWidth="1"/>
    <col min="3" max="3" width="46.33203125" style="5" customWidth="1"/>
    <col min="4" max="4" width="16" style="5" customWidth="1"/>
    <col min="5" max="5" width="14.6640625" style="5" hidden="1" customWidth="1"/>
    <col min="6" max="6" width="14" style="5" hidden="1" customWidth="1"/>
    <col min="7" max="7" width="14.33203125" style="5" customWidth="1"/>
    <col min="8" max="8" width="15.5546875" style="5" hidden="1" customWidth="1"/>
    <col min="9" max="11" width="15.6640625" style="5" hidden="1" customWidth="1"/>
    <col min="12" max="12" width="18.33203125" style="5" customWidth="1"/>
    <col min="13" max="13" width="19.33203125" style="5" customWidth="1"/>
    <col min="14" max="16" width="14.6640625" style="5" hidden="1" customWidth="1"/>
    <col min="17" max="17" width="15.6640625" style="5" hidden="1" customWidth="1"/>
    <col min="18" max="16384" width="9.109375" style="5"/>
  </cols>
  <sheetData>
    <row r="2" spans="2:18" x14ac:dyDescent="0.25">
      <c r="C2" s="312"/>
      <c r="D2" s="312"/>
      <c r="E2" s="312"/>
      <c r="F2" s="312"/>
      <c r="G2" s="312"/>
      <c r="H2" s="312"/>
      <c r="I2" s="345" t="s">
        <v>790</v>
      </c>
      <c r="J2" s="312"/>
      <c r="K2" s="312"/>
      <c r="L2" s="345" t="s">
        <v>790</v>
      </c>
      <c r="M2" s="346"/>
      <c r="N2" s="312"/>
      <c r="O2" s="312"/>
      <c r="P2" s="312"/>
      <c r="Q2" s="4"/>
    </row>
    <row r="3" spans="2:18" s="3" customFormat="1" x14ac:dyDescent="0.25">
      <c r="C3" s="312"/>
      <c r="D3" s="312"/>
      <c r="E3" s="312"/>
      <c r="F3" s="312"/>
      <c r="G3" s="312"/>
      <c r="H3" s="312"/>
      <c r="I3" s="318" t="s">
        <v>297</v>
      </c>
      <c r="J3" s="312"/>
      <c r="K3" s="312"/>
      <c r="L3" s="318" t="s">
        <v>297</v>
      </c>
      <c r="M3" s="347"/>
      <c r="N3" s="312"/>
      <c r="O3" s="312"/>
      <c r="P3" s="312"/>
      <c r="Q3" s="4"/>
    </row>
    <row r="4" spans="2:18" x14ac:dyDescent="0.25">
      <c r="B4" s="25" t="s">
        <v>290</v>
      </c>
      <c r="C4" s="348" t="s">
        <v>610</v>
      </c>
      <c r="D4" s="346"/>
      <c r="E4" s="346"/>
      <c r="F4" s="346"/>
      <c r="G4" s="346"/>
      <c r="H4" s="346"/>
      <c r="I4" s="346"/>
      <c r="J4" s="346"/>
      <c r="K4" s="346"/>
      <c r="L4" s="346"/>
      <c r="M4" s="346"/>
      <c r="N4" s="346"/>
      <c r="O4" s="346"/>
      <c r="P4" s="346"/>
    </row>
    <row r="5" spans="2:18" ht="20.25" customHeight="1" x14ac:dyDescent="0.25">
      <c r="C5" s="346"/>
      <c r="D5" s="346"/>
      <c r="E5" s="346"/>
      <c r="F5" s="346"/>
      <c r="G5" s="346"/>
      <c r="H5" s="346"/>
      <c r="I5" s="346"/>
      <c r="J5" s="346"/>
      <c r="K5" s="346"/>
      <c r="L5" s="346"/>
      <c r="M5" s="320" t="s">
        <v>4</v>
      </c>
      <c r="N5" s="346"/>
      <c r="O5" s="346"/>
      <c r="P5" s="346"/>
      <c r="Q5" s="17" t="s">
        <v>4</v>
      </c>
    </row>
    <row r="6" spans="2:18" ht="12.75" customHeight="1" x14ac:dyDescent="0.25">
      <c r="B6" s="413" t="s">
        <v>140</v>
      </c>
      <c r="C6" s="423" t="s">
        <v>18</v>
      </c>
      <c r="D6" s="423" t="s">
        <v>1</v>
      </c>
      <c r="E6" s="425" t="s">
        <v>816</v>
      </c>
      <c r="F6" s="426"/>
      <c r="G6" s="427"/>
      <c r="H6" s="425" t="s">
        <v>641</v>
      </c>
      <c r="I6" s="426"/>
      <c r="J6" s="426"/>
      <c r="K6" s="426"/>
      <c r="L6" s="422" t="s">
        <v>153</v>
      </c>
      <c r="M6" s="422"/>
      <c r="N6" s="422"/>
      <c r="O6" s="422"/>
      <c r="P6" s="422"/>
      <c r="Q6" s="411" t="s">
        <v>11</v>
      </c>
      <c r="R6" s="283"/>
    </row>
    <row r="7" spans="2:18" ht="30" customHeight="1" x14ac:dyDescent="0.25">
      <c r="B7" s="414"/>
      <c r="C7" s="423"/>
      <c r="D7" s="423"/>
      <c r="E7" s="298" t="s">
        <v>224</v>
      </c>
      <c r="F7" s="298" t="s">
        <v>161</v>
      </c>
      <c r="G7" s="298" t="s">
        <v>141</v>
      </c>
      <c r="H7" s="298" t="s">
        <v>224</v>
      </c>
      <c r="I7" s="298" t="s">
        <v>163</v>
      </c>
      <c r="J7" s="298" t="s">
        <v>164</v>
      </c>
      <c r="K7" s="298" t="s">
        <v>141</v>
      </c>
      <c r="L7" s="298" t="s">
        <v>154</v>
      </c>
      <c r="M7" s="298" t="s">
        <v>155</v>
      </c>
      <c r="N7" s="298" t="s">
        <v>156</v>
      </c>
      <c r="O7" s="298" t="s">
        <v>157</v>
      </c>
      <c r="P7" s="298" t="s">
        <v>158</v>
      </c>
      <c r="Q7" s="411"/>
    </row>
    <row r="8" spans="2:18" x14ac:dyDescent="0.25">
      <c r="B8" s="415"/>
      <c r="C8" s="424"/>
      <c r="D8" s="424"/>
      <c r="E8" s="298" t="s">
        <v>10</v>
      </c>
      <c r="F8" s="298" t="s">
        <v>12</v>
      </c>
      <c r="G8" s="298" t="s">
        <v>162</v>
      </c>
      <c r="H8" s="298" t="s">
        <v>10</v>
      </c>
      <c r="I8" s="298" t="s">
        <v>3</v>
      </c>
      <c r="J8" s="298" t="s">
        <v>5</v>
      </c>
      <c r="K8" s="298" t="s">
        <v>3</v>
      </c>
      <c r="L8" s="298" t="s">
        <v>8</v>
      </c>
      <c r="M8" s="298" t="s">
        <v>8</v>
      </c>
      <c r="N8" s="298" t="s">
        <v>8</v>
      </c>
      <c r="O8" s="298" t="s">
        <v>8</v>
      </c>
      <c r="P8" s="298" t="s">
        <v>8</v>
      </c>
      <c r="Q8" s="412"/>
    </row>
    <row r="9" spans="2:18" hidden="1" x14ac:dyDescent="0.25">
      <c r="B9" s="85">
        <v>1</v>
      </c>
      <c r="C9" s="349" t="s">
        <v>292</v>
      </c>
      <c r="D9" s="9" t="s">
        <v>390</v>
      </c>
      <c r="E9" s="350">
        <f>E53</f>
        <v>0</v>
      </c>
      <c r="F9" s="350">
        <f t="shared" ref="F9:P9" si="0">F53</f>
        <v>0</v>
      </c>
      <c r="G9" s="350">
        <f>F9</f>
        <v>0</v>
      </c>
      <c r="H9" s="350">
        <f t="shared" si="0"/>
        <v>0</v>
      </c>
      <c r="I9" s="350">
        <f t="shared" si="0"/>
        <v>0</v>
      </c>
      <c r="J9" s="350">
        <f t="shared" si="0"/>
        <v>0</v>
      </c>
      <c r="K9" s="350">
        <f t="shared" si="0"/>
        <v>0</v>
      </c>
      <c r="L9" s="350">
        <f t="shared" si="0"/>
        <v>0</v>
      </c>
      <c r="M9" s="350">
        <f t="shared" si="0"/>
        <v>0</v>
      </c>
      <c r="N9" s="350">
        <f t="shared" si="0"/>
        <v>0</v>
      </c>
      <c r="O9" s="350">
        <f t="shared" si="0"/>
        <v>0</v>
      </c>
      <c r="P9" s="350">
        <f t="shared" si="0"/>
        <v>0</v>
      </c>
      <c r="Q9" s="2"/>
    </row>
    <row r="10" spans="2:18" hidden="1" x14ac:dyDescent="0.25">
      <c r="B10" s="85">
        <f>B9+1</f>
        <v>2</v>
      </c>
      <c r="C10" s="349" t="s">
        <v>293</v>
      </c>
      <c r="D10" s="9" t="s">
        <v>392</v>
      </c>
      <c r="E10" s="350">
        <f>E54</f>
        <v>0</v>
      </c>
      <c r="F10" s="350">
        <f t="shared" ref="F10:P10" si="1">F54</f>
        <v>0</v>
      </c>
      <c r="G10" s="350">
        <f t="shared" ref="G10:G12" si="2">F10</f>
        <v>0</v>
      </c>
      <c r="H10" s="350">
        <f t="shared" si="1"/>
        <v>0</v>
      </c>
      <c r="I10" s="350">
        <f t="shared" si="1"/>
        <v>0</v>
      </c>
      <c r="J10" s="350">
        <f t="shared" si="1"/>
        <v>0</v>
      </c>
      <c r="K10" s="350">
        <f t="shared" si="1"/>
        <v>0</v>
      </c>
      <c r="L10" s="350">
        <f t="shared" si="1"/>
        <v>0</v>
      </c>
      <c r="M10" s="350">
        <f t="shared" si="1"/>
        <v>0</v>
      </c>
      <c r="N10" s="350">
        <f t="shared" si="1"/>
        <v>0</v>
      </c>
      <c r="O10" s="350">
        <f t="shared" si="1"/>
        <v>0</v>
      </c>
      <c r="P10" s="350">
        <f t="shared" si="1"/>
        <v>0</v>
      </c>
      <c r="Q10" s="2"/>
    </row>
    <row r="11" spans="2:18" hidden="1" x14ac:dyDescent="0.25">
      <c r="B11" s="85">
        <f>B10+1</f>
        <v>3</v>
      </c>
      <c r="C11" s="349" t="s">
        <v>294</v>
      </c>
      <c r="D11" s="9" t="s">
        <v>392</v>
      </c>
      <c r="E11" s="350">
        <f>E55</f>
        <v>0</v>
      </c>
      <c r="F11" s="350">
        <f t="shared" ref="F11:P11" si="3">F55</f>
        <v>0</v>
      </c>
      <c r="G11" s="350">
        <f t="shared" si="2"/>
        <v>0</v>
      </c>
      <c r="H11" s="350">
        <f t="shared" si="3"/>
        <v>0</v>
      </c>
      <c r="I11" s="350">
        <f t="shared" si="3"/>
        <v>0</v>
      </c>
      <c r="J11" s="350">
        <f t="shared" si="3"/>
        <v>0</v>
      </c>
      <c r="K11" s="350">
        <f t="shared" si="3"/>
        <v>0</v>
      </c>
      <c r="L11" s="350">
        <f t="shared" si="3"/>
        <v>0</v>
      </c>
      <c r="M11" s="350">
        <f t="shared" si="3"/>
        <v>0</v>
      </c>
      <c r="N11" s="350">
        <f t="shared" si="3"/>
        <v>0</v>
      </c>
      <c r="O11" s="350">
        <f t="shared" si="3"/>
        <v>0</v>
      </c>
      <c r="P11" s="350">
        <f t="shared" si="3"/>
        <v>0</v>
      </c>
      <c r="Q11" s="2"/>
    </row>
    <row r="12" spans="2:18" hidden="1" x14ac:dyDescent="0.25">
      <c r="B12" s="85">
        <f>B11+1</f>
        <v>4</v>
      </c>
      <c r="C12" s="349" t="s">
        <v>295</v>
      </c>
      <c r="D12" s="9" t="s">
        <v>392</v>
      </c>
      <c r="E12" s="350">
        <f>E56</f>
        <v>0</v>
      </c>
      <c r="F12" s="350">
        <f t="shared" ref="F12:P12" si="4">F56</f>
        <v>0</v>
      </c>
      <c r="G12" s="350">
        <f t="shared" si="2"/>
        <v>0</v>
      </c>
      <c r="H12" s="350">
        <f t="shared" si="4"/>
        <v>0</v>
      </c>
      <c r="I12" s="350">
        <f t="shared" si="4"/>
        <v>0</v>
      </c>
      <c r="J12" s="350">
        <f t="shared" si="4"/>
        <v>0</v>
      </c>
      <c r="K12" s="350">
        <f t="shared" si="4"/>
        <v>0</v>
      </c>
      <c r="L12" s="350">
        <f t="shared" si="4"/>
        <v>0</v>
      </c>
      <c r="M12" s="350">
        <f t="shared" si="4"/>
        <v>0</v>
      </c>
      <c r="N12" s="350">
        <f t="shared" si="4"/>
        <v>0</v>
      </c>
      <c r="O12" s="350">
        <f t="shared" si="4"/>
        <v>0</v>
      </c>
      <c r="P12" s="350">
        <f t="shared" si="4"/>
        <v>0</v>
      </c>
      <c r="Q12" s="2"/>
    </row>
    <row r="13" spans="2:18" x14ac:dyDescent="0.25">
      <c r="B13" s="85">
        <f>B12+1</f>
        <v>5</v>
      </c>
      <c r="C13" s="349" t="s">
        <v>30</v>
      </c>
      <c r="D13" s="284" t="s">
        <v>393</v>
      </c>
      <c r="E13" s="350">
        <f>E34+E57</f>
        <v>0</v>
      </c>
      <c r="F13" s="351">
        <f>F34+F57</f>
        <v>2782.51</v>
      </c>
      <c r="G13" s="351">
        <f>F13</f>
        <v>2782.51</v>
      </c>
      <c r="H13" s="351">
        <f t="shared" ref="H13:M13" si="5">H34+H57</f>
        <v>0</v>
      </c>
      <c r="I13" s="351">
        <f t="shared" si="5"/>
        <v>0</v>
      </c>
      <c r="J13" s="351">
        <f t="shared" si="5"/>
        <v>0</v>
      </c>
      <c r="K13" s="351">
        <f t="shared" si="5"/>
        <v>2753.8240000000005</v>
      </c>
      <c r="L13" s="351">
        <f t="shared" si="5"/>
        <v>2953.4295547974993</v>
      </c>
      <c r="M13" s="351">
        <f t="shared" si="5"/>
        <v>3130.7825949435965</v>
      </c>
      <c r="N13" s="351">
        <f>'[6]Dist ARR'!H5</f>
        <v>3614.216992701758</v>
      </c>
      <c r="O13" s="351">
        <f>'[6]Dist ARR'!I5</f>
        <v>3874.9986148801431</v>
      </c>
      <c r="P13" s="351">
        <f>'[6]Dist ARR'!J5</f>
        <v>4154.9153872517691</v>
      </c>
      <c r="Q13" s="2"/>
    </row>
    <row r="14" spans="2:18" x14ac:dyDescent="0.25">
      <c r="B14" s="1">
        <f t="shared" ref="B14:B18" si="6">B13+1</f>
        <v>6</v>
      </c>
      <c r="C14" s="352" t="s">
        <v>123</v>
      </c>
      <c r="D14" s="284" t="s">
        <v>395</v>
      </c>
      <c r="E14" s="350">
        <f>E35+E58</f>
        <v>0</v>
      </c>
      <c r="F14" s="351">
        <f t="shared" ref="F14" si="7">F35+F58</f>
        <v>413.97440905052912</v>
      </c>
      <c r="G14" s="351">
        <f t="shared" ref="G14:G19" si="8">F14</f>
        <v>413.97440905052912</v>
      </c>
      <c r="H14" s="350">
        <f t="shared" ref="H14:J16" si="9">H35+H58</f>
        <v>0</v>
      </c>
      <c r="I14" s="350">
        <f t="shared" si="9"/>
        <v>0</v>
      </c>
      <c r="J14" s="350">
        <f t="shared" si="9"/>
        <v>0</v>
      </c>
      <c r="K14" s="351">
        <f>'[6]Dist ARR'!E6</f>
        <v>369.09419478558482</v>
      </c>
      <c r="L14" s="351">
        <f t="shared" ref="L14:M16" si="10">L35+L58</f>
        <v>574.22273296841809</v>
      </c>
      <c r="M14" s="351">
        <f t="shared" si="10"/>
        <v>660.93706438620995</v>
      </c>
      <c r="N14" s="351">
        <f>'[6]Dist ARR'!H6</f>
        <v>479.10186138867778</v>
      </c>
      <c r="O14" s="351">
        <f>'[6]Dist ARR'!I6</f>
        <v>541.74327773500295</v>
      </c>
      <c r="P14" s="351">
        <f>'[6]Dist ARR'!J6</f>
        <v>622.56736194974405</v>
      </c>
      <c r="Q14" s="2"/>
    </row>
    <row r="15" spans="2:18" x14ac:dyDescent="0.25">
      <c r="B15" s="1">
        <f t="shared" si="6"/>
        <v>7</v>
      </c>
      <c r="C15" s="349" t="s">
        <v>166</v>
      </c>
      <c r="D15" s="284" t="s">
        <v>396</v>
      </c>
      <c r="E15" s="350">
        <f>E36+E59</f>
        <v>0</v>
      </c>
      <c r="F15" s="351">
        <f t="shared" ref="F15" si="11">F36+F59</f>
        <v>327.69425031353137</v>
      </c>
      <c r="G15" s="351">
        <f t="shared" si="8"/>
        <v>327.69425031353137</v>
      </c>
      <c r="H15" s="350">
        <f t="shared" si="9"/>
        <v>0</v>
      </c>
      <c r="I15" s="350">
        <f t="shared" si="9"/>
        <v>546.52</v>
      </c>
      <c r="J15" s="350">
        <f t="shared" si="9"/>
        <v>600.40017850000004</v>
      </c>
      <c r="K15" s="351">
        <f>'[6]Dist ARR'!E7</f>
        <v>307.28145911148539</v>
      </c>
      <c r="L15" s="351">
        <f t="shared" si="10"/>
        <v>364.70395206612943</v>
      </c>
      <c r="M15" s="351">
        <f t="shared" si="10"/>
        <v>400.0038589164036</v>
      </c>
      <c r="N15" s="351">
        <f>'[6]Dist ARR'!H7</f>
        <v>445.39368651438338</v>
      </c>
      <c r="O15" s="351">
        <f>'[6]Dist ARR'!I7</f>
        <v>509.76383629717225</v>
      </c>
      <c r="P15" s="351">
        <f>'[6]Dist ARR'!J7</f>
        <v>577.78500202309658</v>
      </c>
      <c r="Q15" s="2"/>
    </row>
    <row r="16" spans="2:18" x14ac:dyDescent="0.25">
      <c r="B16" s="1">
        <f t="shared" si="6"/>
        <v>8</v>
      </c>
      <c r="C16" s="352" t="s">
        <v>31</v>
      </c>
      <c r="D16" s="284" t="s">
        <v>397</v>
      </c>
      <c r="E16" s="350">
        <f>E37+E60</f>
        <v>0</v>
      </c>
      <c r="F16" s="351">
        <f t="shared" ref="F16" si="12">F37+F60</f>
        <v>82.036751118893605</v>
      </c>
      <c r="G16" s="351">
        <f t="shared" si="8"/>
        <v>82.036751118893605</v>
      </c>
      <c r="H16" s="350">
        <f t="shared" si="9"/>
        <v>0</v>
      </c>
      <c r="I16" s="350" t="e">
        <f t="shared" ca="1" si="9"/>
        <v>#REF!</v>
      </c>
      <c r="J16" s="350" t="e">
        <f t="shared" ca="1" si="9"/>
        <v>#REF!</v>
      </c>
      <c r="K16" s="351">
        <f>'[6]Dist ARR'!E8</f>
        <v>79.821337389682895</v>
      </c>
      <c r="L16" s="351">
        <f t="shared" si="10"/>
        <v>85.652899676316054</v>
      </c>
      <c r="M16" s="351">
        <f t="shared" si="10"/>
        <v>100.38570310166025</v>
      </c>
      <c r="N16" s="351">
        <f>'[6]Dist ARR'!H8</f>
        <v>112.62529762853606</v>
      </c>
      <c r="O16" s="351">
        <f>'[6]Dist ARR'!I8</f>
        <v>124.97873635370109</v>
      </c>
      <c r="P16" s="351">
        <f>'[6]Dist ARR'!J8</f>
        <v>138.09920494734999</v>
      </c>
      <c r="Q16" s="2"/>
    </row>
    <row r="17" spans="2:18" hidden="1" x14ac:dyDescent="0.25">
      <c r="B17" s="1">
        <f t="shared" si="6"/>
        <v>9</v>
      </c>
      <c r="C17" s="353" t="s">
        <v>296</v>
      </c>
      <c r="D17" s="284" t="s">
        <v>397</v>
      </c>
      <c r="E17" s="350">
        <f>E61</f>
        <v>0</v>
      </c>
      <c r="F17" s="351"/>
      <c r="G17" s="351">
        <f t="shared" si="8"/>
        <v>0</v>
      </c>
      <c r="H17" s="350">
        <f>H61</f>
        <v>0</v>
      </c>
      <c r="I17" s="350">
        <f>I61</f>
        <v>0</v>
      </c>
      <c r="J17" s="350">
        <f>J61</f>
        <v>0</v>
      </c>
      <c r="K17" s="351">
        <v>0</v>
      </c>
      <c r="L17" s="351"/>
      <c r="M17" s="351"/>
      <c r="N17" s="351">
        <v>0</v>
      </c>
      <c r="O17" s="351">
        <v>0</v>
      </c>
      <c r="P17" s="351">
        <v>0</v>
      </c>
      <c r="Q17" s="2"/>
    </row>
    <row r="18" spans="2:18" x14ac:dyDescent="0.25">
      <c r="B18" s="1">
        <f t="shared" si="6"/>
        <v>10</v>
      </c>
      <c r="C18" s="349" t="s">
        <v>167</v>
      </c>
      <c r="D18" s="284" t="s">
        <v>398</v>
      </c>
      <c r="E18" s="350">
        <f>E38+E62</f>
        <v>0</v>
      </c>
      <c r="F18" s="351">
        <f>F38+F62</f>
        <v>177.22876614644431</v>
      </c>
      <c r="G18" s="351">
        <f t="shared" si="8"/>
        <v>177.22876614644431</v>
      </c>
      <c r="H18" s="350">
        <f>H38+H62</f>
        <v>0</v>
      </c>
      <c r="I18" s="350">
        <f>I38+I62</f>
        <v>0</v>
      </c>
      <c r="J18" s="350">
        <f>J38+J62</f>
        <v>0</v>
      </c>
      <c r="K18" s="351">
        <f>'[6]Dist ARR'!E9</f>
        <v>136.86311304902355</v>
      </c>
      <c r="L18" s="351">
        <f>L38+L62</f>
        <v>204.11756751561268</v>
      </c>
      <c r="M18" s="351">
        <f>M38+M62</f>
        <v>244.60487420465176</v>
      </c>
      <c r="N18" s="351">
        <f>'[6]Dist ARR'!H9</f>
        <v>222.19588420743196</v>
      </c>
      <c r="O18" s="351">
        <f>'[6]Dist ARR'!I9</f>
        <v>264.98064798570294</v>
      </c>
      <c r="P18" s="351">
        <f>'[6]Dist ARR'!J9</f>
        <v>310.90107707889098</v>
      </c>
      <c r="Q18" s="2"/>
    </row>
    <row r="19" spans="2:18" x14ac:dyDescent="0.25">
      <c r="B19" s="1"/>
      <c r="C19" s="349" t="s">
        <v>813</v>
      </c>
      <c r="D19" s="284"/>
      <c r="E19" s="350"/>
      <c r="F19" s="351">
        <f>[7]NP!$E$10</f>
        <v>25.14</v>
      </c>
      <c r="G19" s="351">
        <f t="shared" si="8"/>
        <v>25.14</v>
      </c>
      <c r="H19" s="350"/>
      <c r="I19" s="350"/>
      <c r="J19" s="350"/>
      <c r="K19" s="351"/>
      <c r="L19" s="351"/>
      <c r="M19" s="351"/>
      <c r="N19" s="351"/>
      <c r="O19" s="351"/>
      <c r="P19" s="351"/>
      <c r="Q19" s="2"/>
    </row>
    <row r="20" spans="2:18" x14ac:dyDescent="0.25">
      <c r="B20" s="1">
        <f>B18+1</f>
        <v>11</v>
      </c>
      <c r="C20" s="349" t="s">
        <v>216</v>
      </c>
      <c r="D20" s="284"/>
      <c r="E20" s="9"/>
      <c r="F20" s="9"/>
      <c r="G20" s="9"/>
      <c r="H20" s="9"/>
      <c r="I20" s="9"/>
      <c r="J20" s="9"/>
      <c r="K20" s="351"/>
      <c r="L20" s="351"/>
      <c r="M20" s="351"/>
      <c r="N20" s="351"/>
      <c r="O20" s="351"/>
      <c r="P20" s="351"/>
      <c r="Q20" s="2"/>
    </row>
    <row r="21" spans="2:18" x14ac:dyDescent="0.25">
      <c r="B21" s="1">
        <v>11.1</v>
      </c>
      <c r="C21" s="349" t="s">
        <v>298</v>
      </c>
      <c r="D21" s="284" t="s">
        <v>466</v>
      </c>
      <c r="E21" s="350">
        <f>E41+E65</f>
        <v>0</v>
      </c>
      <c r="F21" s="351">
        <f>F41+F65</f>
        <v>0.23818218700000002</v>
      </c>
      <c r="G21" s="325">
        <f>F21</f>
        <v>0.23818218700000002</v>
      </c>
      <c r="H21" s="350">
        <f t="shared" ref="H21:J23" si="13">H41+H65</f>
        <v>0</v>
      </c>
      <c r="I21" s="350">
        <f t="shared" si="13"/>
        <v>0</v>
      </c>
      <c r="J21" s="350">
        <f t="shared" si="13"/>
        <v>0</v>
      </c>
      <c r="K21" s="351">
        <f>'[6]Dist ARR'!E11</f>
        <v>2.4712880720000001</v>
      </c>
      <c r="L21" s="325">
        <f t="shared" ref="L21:M23" si="14">L41+L65</f>
        <v>2.6818878979947822</v>
      </c>
      <c r="M21" s="325">
        <f t="shared" si="14"/>
        <v>3.2326893113754496</v>
      </c>
      <c r="N21" s="351">
        <f>'[6]Dist ARR'!H11</f>
        <v>9.2025263497320857</v>
      </c>
      <c r="O21" s="351">
        <f>'[6]Dist ARR'!I11</f>
        <v>10.549792515443476</v>
      </c>
      <c r="P21" s="351">
        <f>'[6]Dist ARR'!J11</f>
        <v>12.010482235016001</v>
      </c>
      <c r="Q21" s="2"/>
    </row>
    <row r="22" spans="2:18" x14ac:dyDescent="0.25">
      <c r="B22" s="1">
        <v>11.2</v>
      </c>
      <c r="C22" s="349" t="s">
        <v>122</v>
      </c>
      <c r="D22" s="284" t="s">
        <v>452</v>
      </c>
      <c r="E22" s="350">
        <f>E42+E66</f>
        <v>0</v>
      </c>
      <c r="F22" s="351">
        <f>F42+F66</f>
        <v>175.41185183299999</v>
      </c>
      <c r="G22" s="351">
        <f>F22</f>
        <v>175.41185183299999</v>
      </c>
      <c r="H22" s="350">
        <f t="shared" si="13"/>
        <v>222.25</v>
      </c>
      <c r="I22" s="350">
        <f t="shared" si="13"/>
        <v>0</v>
      </c>
      <c r="J22" s="350">
        <f t="shared" si="13"/>
        <v>0</v>
      </c>
      <c r="K22" s="351">
        <f>'[6]Dist ARR'!E12</f>
        <v>165.48035299800003</v>
      </c>
      <c r="L22" s="351">
        <f t="shared" si="14"/>
        <v>179.06992267133995</v>
      </c>
      <c r="M22" s="351">
        <f t="shared" si="14"/>
        <v>182.65132112476675</v>
      </c>
      <c r="N22" s="351">
        <f>'[6]Dist ARR'!H12</f>
        <v>178.76577684319983</v>
      </c>
      <c r="O22" s="351">
        <f>'[6]Dist ARR'!I12</f>
        <v>182.34109238006383</v>
      </c>
      <c r="P22" s="351">
        <f>'[6]Dist ARR'!J12</f>
        <v>185.98791422766513</v>
      </c>
      <c r="Q22" s="2"/>
    </row>
    <row r="23" spans="2:18" x14ac:dyDescent="0.25">
      <c r="B23" s="1">
        <v>11.3</v>
      </c>
      <c r="C23" s="349" t="s">
        <v>234</v>
      </c>
      <c r="D23" s="284" t="s">
        <v>453</v>
      </c>
      <c r="E23" s="350">
        <f>E43+E67</f>
        <v>0</v>
      </c>
      <c r="F23" s="351">
        <f>F45+F68</f>
        <v>0</v>
      </c>
      <c r="G23" s="351">
        <f t="shared" ref="G23" si="15">G45+G68</f>
        <v>0</v>
      </c>
      <c r="H23" s="350">
        <f t="shared" si="13"/>
        <v>0</v>
      </c>
      <c r="I23" s="350">
        <f t="shared" si="13"/>
        <v>0</v>
      </c>
      <c r="J23" s="350">
        <f t="shared" si="13"/>
        <v>0</v>
      </c>
      <c r="K23" s="351">
        <v>0</v>
      </c>
      <c r="L23" s="354">
        <f t="shared" si="14"/>
        <v>0</v>
      </c>
      <c r="M23" s="354">
        <f t="shared" si="14"/>
        <v>0</v>
      </c>
      <c r="N23" s="351">
        <v>0</v>
      </c>
      <c r="O23" s="351">
        <v>0</v>
      </c>
      <c r="P23" s="351">
        <v>0</v>
      </c>
      <c r="Q23" s="2"/>
    </row>
    <row r="24" spans="2:18" x14ac:dyDescent="0.25">
      <c r="B24" s="1">
        <v>12</v>
      </c>
      <c r="C24" s="349" t="s">
        <v>235</v>
      </c>
      <c r="D24" s="284"/>
      <c r="E24" s="9"/>
      <c r="F24" s="351"/>
      <c r="G24" s="351"/>
      <c r="H24" s="9"/>
      <c r="I24" s="9"/>
      <c r="J24" s="9"/>
      <c r="K24" s="351"/>
      <c r="L24" s="351"/>
      <c r="M24" s="351"/>
      <c r="N24" s="351"/>
      <c r="O24" s="351"/>
      <c r="P24" s="351"/>
      <c r="Q24" s="2"/>
    </row>
    <row r="25" spans="2:18" x14ac:dyDescent="0.25">
      <c r="B25" s="1">
        <v>12.1</v>
      </c>
      <c r="C25" s="349" t="s">
        <v>236</v>
      </c>
      <c r="D25" s="284"/>
      <c r="E25" s="350">
        <f>E45+E69</f>
        <v>0</v>
      </c>
      <c r="F25" s="351"/>
      <c r="G25" s="351"/>
      <c r="H25" s="350">
        <f>H45+H69</f>
        <v>0</v>
      </c>
      <c r="I25" s="350">
        <f>I45+I69</f>
        <v>0</v>
      </c>
      <c r="J25" s="350">
        <f>J45+J69</f>
        <v>0</v>
      </c>
      <c r="K25" s="351">
        <v>0</v>
      </c>
      <c r="L25" s="351">
        <v>0</v>
      </c>
      <c r="M25" s="354">
        <f>M45+M69</f>
        <v>483.77</v>
      </c>
      <c r="N25" s="351">
        <v>0</v>
      </c>
      <c r="O25" s="351">
        <v>0</v>
      </c>
      <c r="P25" s="351">
        <v>0</v>
      </c>
      <c r="Q25" s="2"/>
    </row>
    <row r="26" spans="2:18" x14ac:dyDescent="0.25">
      <c r="B26" s="6">
        <f>B24+1</f>
        <v>13</v>
      </c>
      <c r="C26" s="355" t="s">
        <v>32</v>
      </c>
      <c r="D26" s="9"/>
      <c r="E26" s="356">
        <f>SUM(E9:E18)-SUM(E21:E23)+E25</f>
        <v>0</v>
      </c>
      <c r="F26" s="356">
        <f>SUM(F9:F19)-SUM(F21:F23)</f>
        <v>3632.9341426093988</v>
      </c>
      <c r="G26" s="356">
        <f>SUM(G9:G19)-SUM(G21:G23)+G25</f>
        <v>3632.9341426093988</v>
      </c>
      <c r="H26" s="356">
        <f t="shared" ref="H26:J26" si="16">SUM(H9:H18)-SUM(H21:H23)+H25</f>
        <v>-222.25</v>
      </c>
      <c r="I26" s="356" t="e">
        <f t="shared" ca="1" si="16"/>
        <v>#REF!</v>
      </c>
      <c r="J26" s="356" t="e">
        <f t="shared" ca="1" si="16"/>
        <v>#REF!</v>
      </c>
      <c r="K26" s="357">
        <f t="shared" ref="K26:P26" si="17">SUM(K9:K18)-SUM(K21:K23)+K25</f>
        <v>3478.9324632657772</v>
      </c>
      <c r="L26" s="357">
        <f t="shared" si="17"/>
        <v>4000.3748964546398</v>
      </c>
      <c r="M26" s="357">
        <f t="shared" si="17"/>
        <v>4834.600085116379</v>
      </c>
      <c r="N26" s="357">
        <f t="shared" si="17"/>
        <v>4685.5654192478551</v>
      </c>
      <c r="O26" s="357">
        <f t="shared" si="17"/>
        <v>5123.574228356214</v>
      </c>
      <c r="P26" s="357">
        <f t="shared" si="17"/>
        <v>5606.269636788169</v>
      </c>
      <c r="Q26" s="2"/>
    </row>
    <row r="27" spans="2:18" x14ac:dyDescent="0.25">
      <c r="B27" s="45"/>
      <c r="C27" s="358"/>
      <c r="D27" s="359"/>
      <c r="E27" s="359"/>
      <c r="F27" s="346"/>
      <c r="G27" s="346"/>
      <c r="H27" s="346"/>
      <c r="I27" s="346"/>
      <c r="J27" s="346"/>
      <c r="K27" s="346"/>
      <c r="L27" s="346"/>
      <c r="M27" s="346"/>
      <c r="N27" s="346"/>
      <c r="O27" s="346"/>
      <c r="P27" s="346"/>
    </row>
    <row r="28" spans="2:18" x14ac:dyDescent="0.25">
      <c r="C28" s="346"/>
      <c r="D28" s="346"/>
      <c r="E28" s="346"/>
      <c r="F28" s="346"/>
      <c r="G28" s="346"/>
      <c r="H28" s="346"/>
      <c r="I28" s="346"/>
      <c r="J28" s="346"/>
      <c r="K28" s="346"/>
      <c r="L28" s="346"/>
      <c r="M28" s="346"/>
      <c r="N28" s="346"/>
      <c r="O28" s="346"/>
      <c r="P28" s="346"/>
    </row>
    <row r="29" spans="2:18" x14ac:dyDescent="0.25">
      <c r="B29" s="25" t="s">
        <v>291</v>
      </c>
      <c r="C29" s="348" t="s">
        <v>609</v>
      </c>
      <c r="D29" s="346"/>
      <c r="E29" s="346"/>
      <c r="F29" s="346"/>
      <c r="G29" s="346"/>
      <c r="H29" s="346"/>
      <c r="I29" s="346"/>
      <c r="J29" s="346"/>
      <c r="K29" s="346"/>
      <c r="L29" s="346"/>
      <c r="M29" s="346"/>
      <c r="N29" s="346"/>
      <c r="O29" s="346"/>
      <c r="P29" s="346"/>
    </row>
    <row r="30" spans="2:18" x14ac:dyDescent="0.25">
      <c r="C30" s="346"/>
      <c r="D30" s="346"/>
      <c r="E30" s="346"/>
      <c r="F30" s="346"/>
      <c r="G30" s="346"/>
      <c r="H30" s="346"/>
      <c r="I30" s="346"/>
      <c r="J30" s="346"/>
      <c r="K30" s="346"/>
      <c r="L30" s="346"/>
      <c r="M30" s="320" t="s">
        <v>4</v>
      </c>
      <c r="N30" s="346"/>
      <c r="O30" s="346"/>
      <c r="P30" s="346"/>
      <c r="Q30" s="17" t="s">
        <v>4</v>
      </c>
    </row>
    <row r="31" spans="2:18" x14ac:dyDescent="0.25">
      <c r="B31" s="413" t="s">
        <v>140</v>
      </c>
      <c r="C31" s="423" t="s">
        <v>18</v>
      </c>
      <c r="D31" s="423" t="s">
        <v>1</v>
      </c>
      <c r="E31" s="425" t="s">
        <v>816</v>
      </c>
      <c r="F31" s="426"/>
      <c r="G31" s="427"/>
      <c r="H31" s="425" t="s">
        <v>641</v>
      </c>
      <c r="I31" s="426"/>
      <c r="J31" s="426"/>
      <c r="K31" s="426"/>
      <c r="L31" s="422" t="s">
        <v>153</v>
      </c>
      <c r="M31" s="422"/>
      <c r="N31" s="422"/>
      <c r="O31" s="422"/>
      <c r="P31" s="422"/>
      <c r="Q31" s="411" t="s">
        <v>11</v>
      </c>
      <c r="R31" s="283"/>
    </row>
    <row r="32" spans="2:18" ht="27.6" x14ac:dyDescent="0.25">
      <c r="B32" s="414"/>
      <c r="C32" s="423"/>
      <c r="D32" s="423"/>
      <c r="E32" s="298" t="s">
        <v>224</v>
      </c>
      <c r="F32" s="298" t="s">
        <v>161</v>
      </c>
      <c r="G32" s="298" t="s">
        <v>141</v>
      </c>
      <c r="H32" s="298" t="s">
        <v>224</v>
      </c>
      <c r="I32" s="298" t="s">
        <v>163</v>
      </c>
      <c r="J32" s="298" t="s">
        <v>164</v>
      </c>
      <c r="K32" s="298" t="s">
        <v>165</v>
      </c>
      <c r="L32" s="298" t="s">
        <v>154</v>
      </c>
      <c r="M32" s="298" t="s">
        <v>155</v>
      </c>
      <c r="N32" s="298" t="s">
        <v>156</v>
      </c>
      <c r="O32" s="298" t="s">
        <v>157</v>
      </c>
      <c r="P32" s="298" t="s">
        <v>158</v>
      </c>
      <c r="Q32" s="411"/>
    </row>
    <row r="33" spans="2:17" x14ac:dyDescent="0.25">
      <c r="B33" s="415"/>
      <c r="C33" s="424"/>
      <c r="D33" s="424"/>
      <c r="E33" s="298" t="s">
        <v>10</v>
      </c>
      <c r="F33" s="298" t="s">
        <v>12</v>
      </c>
      <c r="G33" s="298" t="s">
        <v>162</v>
      </c>
      <c r="H33" s="298" t="s">
        <v>10</v>
      </c>
      <c r="I33" s="298" t="s">
        <v>3</v>
      </c>
      <c r="J33" s="298" t="s">
        <v>5</v>
      </c>
      <c r="K33" s="298" t="s">
        <v>3</v>
      </c>
      <c r="L33" s="298" t="s">
        <v>8</v>
      </c>
      <c r="M33" s="298" t="s">
        <v>8</v>
      </c>
      <c r="N33" s="298" t="s">
        <v>8</v>
      </c>
      <c r="O33" s="298" t="s">
        <v>8</v>
      </c>
      <c r="P33" s="298" t="s">
        <v>8</v>
      </c>
      <c r="Q33" s="412"/>
    </row>
    <row r="34" spans="2:17" x14ac:dyDescent="0.25">
      <c r="B34" s="85">
        <v>1</v>
      </c>
      <c r="C34" s="349" t="s">
        <v>30</v>
      </c>
      <c r="D34" s="284" t="s">
        <v>393</v>
      </c>
      <c r="E34" s="240">
        <f>'F15'!E23</f>
        <v>0</v>
      </c>
      <c r="F34" s="240">
        <f>'F15'!K23</f>
        <v>2504.259</v>
      </c>
      <c r="G34" s="240">
        <f t="shared" ref="G34:G38" si="18">F34</f>
        <v>2504.259</v>
      </c>
      <c r="H34" s="240">
        <f>'F15'!H23</f>
        <v>0</v>
      </c>
      <c r="I34" s="240">
        <f>'F15'!I23</f>
        <v>0</v>
      </c>
      <c r="J34" s="240">
        <f>'F15'!J23</f>
        <v>0</v>
      </c>
      <c r="K34" s="351">
        <f>[7]NP!$E$5*90%</f>
        <v>2504.2590000000005</v>
      </c>
      <c r="L34" s="351">
        <f>'F15'!L23</f>
        <v>2658.0865993177495</v>
      </c>
      <c r="M34" s="351">
        <f>'F15'!M23</f>
        <v>2817.7043354492366</v>
      </c>
      <c r="N34" s="351">
        <f t="shared" ref="N34:P34" si="19">90%*N13</f>
        <v>3252.7952934315822</v>
      </c>
      <c r="O34" s="351">
        <f t="shared" si="19"/>
        <v>3487.4987533921289</v>
      </c>
      <c r="P34" s="351">
        <f t="shared" si="19"/>
        <v>3739.4238485265923</v>
      </c>
      <c r="Q34" s="2"/>
    </row>
    <row r="35" spans="2:17" x14ac:dyDescent="0.25">
      <c r="B35" s="1">
        <f>B34+1</f>
        <v>2</v>
      </c>
      <c r="C35" s="352" t="s">
        <v>123</v>
      </c>
      <c r="D35" s="284" t="s">
        <v>395</v>
      </c>
      <c r="E35" s="9"/>
      <c r="F35" s="240">
        <f>'F17'!K94*90%</f>
        <v>372.5769681454762</v>
      </c>
      <c r="G35" s="240">
        <f t="shared" si="18"/>
        <v>372.5769681454762</v>
      </c>
      <c r="H35" s="349"/>
      <c r="I35" s="240"/>
      <c r="J35" s="240"/>
      <c r="K35" s="351">
        <f>[7]NP!$E$6*90%</f>
        <v>372.57696814547677</v>
      </c>
      <c r="L35" s="351">
        <f>'F17'!K139*90%</f>
        <v>516.80045967157628</v>
      </c>
      <c r="M35" s="351">
        <f>'F17'!K184*90%</f>
        <v>594.84335794758897</v>
      </c>
      <c r="N35" s="351">
        <f t="shared" ref="N35:P37" si="20">90%*N14</f>
        <v>431.19167524981003</v>
      </c>
      <c r="O35" s="351">
        <f t="shared" si="20"/>
        <v>487.56894996150265</v>
      </c>
      <c r="P35" s="351">
        <f t="shared" si="20"/>
        <v>560.31062575476972</v>
      </c>
      <c r="Q35" s="2"/>
    </row>
    <row r="36" spans="2:17" x14ac:dyDescent="0.25">
      <c r="B36" s="1">
        <f>B35+1</f>
        <v>3</v>
      </c>
      <c r="C36" s="349" t="s">
        <v>166</v>
      </c>
      <c r="D36" s="284" t="s">
        <v>396</v>
      </c>
      <c r="E36" s="240">
        <f>'F18'!D79</f>
        <v>0</v>
      </c>
      <c r="F36" s="240">
        <f>'F18'!J22*90%</f>
        <v>294.92482528217823</v>
      </c>
      <c r="G36" s="240">
        <f t="shared" si="18"/>
        <v>294.92482528217823</v>
      </c>
      <c r="H36" s="240">
        <f>'F18'!G79</f>
        <v>0</v>
      </c>
      <c r="I36" s="240">
        <f>'F18'!H79</f>
        <v>0</v>
      </c>
      <c r="J36" s="240">
        <f>'F18'!I79</f>
        <v>0</v>
      </c>
      <c r="K36" s="351">
        <f>[7]NP!$E$7*90%</f>
        <v>294.92482528217823</v>
      </c>
      <c r="L36" s="351">
        <f>'[8]Dist ARR'!$G$7</f>
        <v>328.23355685951651</v>
      </c>
      <c r="M36" s="351">
        <f>'[8]Dist ARR'!$H$7</f>
        <v>360.00347302476325</v>
      </c>
      <c r="N36" s="351">
        <f t="shared" si="20"/>
        <v>400.85431786294504</v>
      </c>
      <c r="O36" s="351">
        <f t="shared" si="20"/>
        <v>458.78745266745506</v>
      </c>
      <c r="P36" s="351">
        <f t="shared" si="20"/>
        <v>520.00650182078698</v>
      </c>
      <c r="Q36" s="2"/>
    </row>
    <row r="37" spans="2:17" x14ac:dyDescent="0.25">
      <c r="B37" s="1">
        <f>B36+1</f>
        <v>4</v>
      </c>
      <c r="C37" s="352" t="s">
        <v>31</v>
      </c>
      <c r="D37" s="284" t="s">
        <v>397</v>
      </c>
      <c r="E37" s="240">
        <f>'F19'!D32</f>
        <v>0</v>
      </c>
      <c r="F37" s="240">
        <f>'F19'!J17</f>
        <v>82.036751118893605</v>
      </c>
      <c r="G37" s="240">
        <f t="shared" si="18"/>
        <v>82.036751118893605</v>
      </c>
      <c r="H37" s="240">
        <f>'F19'!G32</f>
        <v>0</v>
      </c>
      <c r="I37" s="240" t="e">
        <f ca="1">'F19'!H32</f>
        <v>#REF!</v>
      </c>
      <c r="J37" s="240" t="e">
        <f ca="1">'F19'!I32</f>
        <v>#REF!</v>
      </c>
      <c r="K37" s="351">
        <f>[7]NP!$E$8*90%</f>
        <v>73.679414506085763</v>
      </c>
      <c r="L37" s="351">
        <f>'F19'!K17</f>
        <v>85.652899676316054</v>
      </c>
      <c r="M37" s="351">
        <f>'F19'!L17</f>
        <v>100.38570310166025</v>
      </c>
      <c r="N37" s="351">
        <f t="shared" si="20"/>
        <v>101.36276786568246</v>
      </c>
      <c r="O37" s="351">
        <f t="shared" si="20"/>
        <v>112.48086271833098</v>
      </c>
      <c r="P37" s="351">
        <f t="shared" si="20"/>
        <v>124.28928445261499</v>
      </c>
      <c r="Q37" s="2"/>
    </row>
    <row r="38" spans="2:17" x14ac:dyDescent="0.25">
      <c r="B38" s="1">
        <f>B37+1</f>
        <v>5</v>
      </c>
      <c r="C38" s="349" t="s">
        <v>167</v>
      </c>
      <c r="D38" s="284" t="s">
        <v>398</v>
      </c>
      <c r="E38" s="240">
        <f>'F20'!D40</f>
        <v>0</v>
      </c>
      <c r="F38" s="240">
        <f>'F20'!J40</f>
        <v>159.50588953179988</v>
      </c>
      <c r="G38" s="240">
        <f t="shared" si="18"/>
        <v>159.50588953179988</v>
      </c>
      <c r="H38" s="240">
        <f>'F20'!G40</f>
        <v>0</v>
      </c>
      <c r="I38" s="240">
        <f>'F20'!H40</f>
        <v>0</v>
      </c>
      <c r="J38" s="240">
        <f>'F20'!I40</f>
        <v>0</v>
      </c>
      <c r="K38" s="351">
        <f>[7]NP!$E$9*90%</f>
        <v>159.50588953179988</v>
      </c>
      <c r="L38" s="351">
        <f>'F20'!K40</f>
        <v>183.70581076405142</v>
      </c>
      <c r="M38" s="351">
        <f>'F20'!L40</f>
        <v>220.14438678418659</v>
      </c>
      <c r="N38" s="351">
        <f t="shared" ref="N38:P38" si="21">90%*N18</f>
        <v>199.97629578668878</v>
      </c>
      <c r="O38" s="351">
        <f t="shared" si="21"/>
        <v>238.48258318713266</v>
      </c>
      <c r="P38" s="351">
        <f t="shared" si="21"/>
        <v>279.81096937100187</v>
      </c>
      <c r="Q38" s="2"/>
    </row>
    <row r="39" spans="2:17" x14ac:dyDescent="0.25">
      <c r="B39" s="1"/>
      <c r="C39" s="349" t="s">
        <v>813</v>
      </c>
      <c r="D39" s="284"/>
      <c r="E39" s="240"/>
      <c r="F39" s="240">
        <f>25.14*90%</f>
        <v>22.626000000000001</v>
      </c>
      <c r="G39" s="240"/>
      <c r="H39" s="240"/>
      <c r="I39" s="240"/>
      <c r="J39" s="240"/>
      <c r="K39" s="351"/>
      <c r="L39" s="351"/>
      <c r="M39" s="351"/>
      <c r="N39" s="351"/>
      <c r="O39" s="351"/>
      <c r="P39" s="351"/>
      <c r="Q39" s="2"/>
    </row>
    <row r="40" spans="2:17" x14ac:dyDescent="0.25">
      <c r="B40" s="1">
        <f>B38+1</f>
        <v>6</v>
      </c>
      <c r="C40" s="349" t="s">
        <v>216</v>
      </c>
      <c r="D40" s="284"/>
      <c r="E40" s="9"/>
      <c r="F40" s="349"/>
      <c r="G40" s="240"/>
      <c r="H40" s="349"/>
      <c r="I40" s="349"/>
      <c r="J40" s="349"/>
      <c r="K40" s="351"/>
      <c r="L40" s="351"/>
      <c r="M40" s="351"/>
      <c r="N40" s="351"/>
      <c r="O40" s="351"/>
      <c r="P40" s="351"/>
      <c r="Q40" s="2"/>
    </row>
    <row r="41" spans="2:17" x14ac:dyDescent="0.25">
      <c r="B41" s="1">
        <v>6.1</v>
      </c>
      <c r="C41" s="349" t="s">
        <v>298</v>
      </c>
      <c r="D41" s="284" t="s">
        <v>466</v>
      </c>
      <c r="E41" s="240">
        <f>'F23'!D9</f>
        <v>0</v>
      </c>
      <c r="F41" s="240">
        <f>[7]NP!$E$13</f>
        <v>0.23818218700000002</v>
      </c>
      <c r="G41" s="240">
        <f>F41</f>
        <v>0.23818218700000002</v>
      </c>
      <c r="H41" s="240">
        <f>'F23'!G9</f>
        <v>0</v>
      </c>
      <c r="I41" s="240">
        <f>'F23'!H9</f>
        <v>0</v>
      </c>
      <c r="J41" s="240">
        <f>'F23'!I9</f>
        <v>0</v>
      </c>
      <c r="K41" s="351">
        <f>[7]NP!$E$13</f>
        <v>0.23818218700000002</v>
      </c>
      <c r="L41" s="362">
        <f>'[8]Dist ARR'!$G$11</f>
        <v>2.6818878979947822</v>
      </c>
      <c r="M41" s="360">
        <f>'[8]Dist ARR'!$H$11</f>
        <v>3.2326893113754496</v>
      </c>
      <c r="N41" s="351">
        <f t="shared" ref="N41:P41" si="22">N21</f>
        <v>9.2025263497320857</v>
      </c>
      <c r="O41" s="351">
        <f t="shared" si="22"/>
        <v>10.549792515443476</v>
      </c>
      <c r="P41" s="351">
        <f t="shared" si="22"/>
        <v>12.010482235016001</v>
      </c>
      <c r="Q41" s="2"/>
    </row>
    <row r="42" spans="2:17" x14ac:dyDescent="0.25">
      <c r="B42" s="1">
        <v>6.2</v>
      </c>
      <c r="C42" s="349" t="s">
        <v>122</v>
      </c>
      <c r="D42" s="284" t="s">
        <v>452</v>
      </c>
      <c r="E42" s="240">
        <f>'F21'!D50</f>
        <v>0</v>
      </c>
      <c r="F42" s="240">
        <f>'F21'!J50</f>
        <v>175.41185183299999</v>
      </c>
      <c r="G42" s="240">
        <f>F42</f>
        <v>175.41185183299999</v>
      </c>
      <c r="H42" s="240">
        <f>'F21'!G50</f>
        <v>188.44</v>
      </c>
      <c r="I42" s="240">
        <f>'F21'!H50</f>
        <v>0</v>
      </c>
      <c r="J42" s="240">
        <f>'F21'!I50</f>
        <v>0</v>
      </c>
      <c r="K42" s="351">
        <f>[7]NP!$E$12</f>
        <v>175.41185183299999</v>
      </c>
      <c r="L42" s="360">
        <f>'F21'!K50</f>
        <v>179.06992267133995</v>
      </c>
      <c r="M42" s="360">
        <f>'F21'!L50</f>
        <v>182.65132112476675</v>
      </c>
      <c r="N42" s="351">
        <f t="shared" ref="N42:P43" si="23">N22</f>
        <v>178.76577684319983</v>
      </c>
      <c r="O42" s="351">
        <f t="shared" si="23"/>
        <v>182.34109238006383</v>
      </c>
      <c r="P42" s="351">
        <f t="shared" si="23"/>
        <v>185.98791422766513</v>
      </c>
      <c r="Q42" s="2"/>
    </row>
    <row r="43" spans="2:17" x14ac:dyDescent="0.25">
      <c r="B43" s="1">
        <v>6.3</v>
      </c>
      <c r="C43" s="349" t="s">
        <v>234</v>
      </c>
      <c r="D43" s="284" t="s">
        <v>453</v>
      </c>
      <c r="E43" s="240">
        <f>'F22'!D36</f>
        <v>0</v>
      </c>
      <c r="F43" s="240">
        <f>'F22'!E36</f>
        <v>0</v>
      </c>
      <c r="G43" s="240">
        <f>F43</f>
        <v>0</v>
      </c>
      <c r="H43" s="240">
        <f>'F22'!G36</f>
        <v>0</v>
      </c>
      <c r="I43" s="240">
        <f>'F22'!H36</f>
        <v>0</v>
      </c>
      <c r="J43" s="240">
        <f>'F22'!I36</f>
        <v>0</v>
      </c>
      <c r="K43" s="351">
        <f>K23</f>
        <v>0</v>
      </c>
      <c r="L43" s="360">
        <f>'[9]Dist ARR'!F13</f>
        <v>0</v>
      </c>
      <c r="M43" s="360">
        <f>'[9]Dist ARR'!G13</f>
        <v>0</v>
      </c>
      <c r="N43" s="351">
        <f t="shared" si="23"/>
        <v>0</v>
      </c>
      <c r="O43" s="351">
        <f t="shared" si="23"/>
        <v>0</v>
      </c>
      <c r="P43" s="351">
        <f t="shared" si="23"/>
        <v>0</v>
      </c>
      <c r="Q43" s="2"/>
    </row>
    <row r="44" spans="2:17" x14ac:dyDescent="0.25">
      <c r="B44" s="1">
        <f>B40+1</f>
        <v>7</v>
      </c>
      <c r="C44" s="349" t="s">
        <v>235</v>
      </c>
      <c r="D44" s="284"/>
      <c r="E44" s="349"/>
      <c r="F44" s="349"/>
      <c r="G44" s="240"/>
      <c r="H44" s="349"/>
      <c r="I44" s="349"/>
      <c r="J44" s="349"/>
      <c r="K44" s="351"/>
      <c r="L44" s="351"/>
      <c r="M44" s="351"/>
      <c r="N44" s="351"/>
      <c r="O44" s="351"/>
      <c r="P44" s="351"/>
      <c r="Q44" s="2"/>
    </row>
    <row r="45" spans="2:17" x14ac:dyDescent="0.25">
      <c r="B45" s="1">
        <v>7.1</v>
      </c>
      <c r="C45" s="349" t="s">
        <v>236</v>
      </c>
      <c r="D45" s="284"/>
      <c r="E45" s="240">
        <f>'F28'!D32</f>
        <v>0</v>
      </c>
      <c r="F45" s="240">
        <f>'F28'!F32</f>
        <v>0</v>
      </c>
      <c r="G45" s="240">
        <f>F45</f>
        <v>0</v>
      </c>
      <c r="H45" s="349"/>
      <c r="I45" s="349"/>
      <c r="J45" s="349"/>
      <c r="K45" s="351"/>
      <c r="L45" s="351"/>
      <c r="M45" s="351">
        <v>483.77</v>
      </c>
      <c r="N45" s="351"/>
      <c r="O45" s="351"/>
      <c r="P45" s="351"/>
      <c r="Q45" s="2"/>
    </row>
    <row r="46" spans="2:17" x14ac:dyDescent="0.25">
      <c r="B46" s="6">
        <f>B44+1</f>
        <v>8</v>
      </c>
      <c r="C46" s="355" t="s">
        <v>32</v>
      </c>
      <c r="D46" s="9"/>
      <c r="E46" s="361">
        <f t="shared" ref="E46:K46" si="24">SUM(E34:E38)-SUM(E41:E43)+E45</f>
        <v>0</v>
      </c>
      <c r="F46" s="361">
        <f>SUM(F34:F39)-SUM(F41:F43)+F45</f>
        <v>3260.2794000583481</v>
      </c>
      <c r="G46" s="361">
        <f>SUM(G34:G39)-SUM(G41:G43)+G45</f>
        <v>3237.6534000583479</v>
      </c>
      <c r="H46" s="361">
        <f t="shared" si="24"/>
        <v>-188.44</v>
      </c>
      <c r="I46" s="361" t="e">
        <f t="shared" ca="1" si="24"/>
        <v>#REF!</v>
      </c>
      <c r="J46" s="361" t="e">
        <f t="shared" ca="1" si="24"/>
        <v>#REF!</v>
      </c>
      <c r="K46" s="357">
        <f t="shared" si="24"/>
        <v>3229.2960634455408</v>
      </c>
      <c r="L46" s="357">
        <f>L34+L35+L36+L37+L38-L41-L42-L43</f>
        <v>3590.7275157198746</v>
      </c>
      <c r="M46" s="357">
        <f>M34+M35+M36+M37+M38-M41-M42-M43+M45</f>
        <v>4390.9672458712939</v>
      </c>
      <c r="N46" s="357">
        <f>SUM(N34:N38)-SUM(N41:N43)+N45</f>
        <v>4198.2120470037771</v>
      </c>
      <c r="O46" s="357">
        <f>SUM(O34:O38)-SUM(O41:O43)+O45</f>
        <v>4591.9277170310443</v>
      </c>
      <c r="P46" s="357">
        <f>SUM(P34:P38)-SUM(P41:P43)+P45</f>
        <v>5025.8428334630853</v>
      </c>
      <c r="Q46" s="2"/>
    </row>
    <row r="47" spans="2:17" x14ac:dyDescent="0.25">
      <c r="C47" s="346"/>
      <c r="D47" s="346"/>
      <c r="E47" s="346"/>
      <c r="F47" s="346"/>
      <c r="G47" s="346"/>
      <c r="H47" s="346"/>
      <c r="I47" s="346"/>
      <c r="J47" s="346"/>
      <c r="K47" s="346"/>
      <c r="L47" s="346"/>
      <c r="M47" s="346"/>
      <c r="N47" s="346"/>
      <c r="O47" s="346"/>
      <c r="P47" s="346"/>
    </row>
    <row r="48" spans="2:17" x14ac:dyDescent="0.25">
      <c r="B48" s="25" t="s">
        <v>299</v>
      </c>
      <c r="C48" s="348" t="s">
        <v>300</v>
      </c>
      <c r="D48" s="346"/>
      <c r="E48" s="346"/>
      <c r="F48" s="346"/>
      <c r="G48" s="346"/>
      <c r="H48" s="346"/>
      <c r="I48" s="346"/>
      <c r="J48" s="346"/>
      <c r="K48" s="346"/>
      <c r="L48" s="346"/>
      <c r="M48" s="346"/>
      <c r="N48" s="346"/>
      <c r="O48" s="346"/>
      <c r="P48" s="346"/>
    </row>
    <row r="49" spans="2:18" x14ac:dyDescent="0.25">
      <c r="C49" s="346"/>
      <c r="D49" s="346"/>
      <c r="E49" s="346"/>
      <c r="F49" s="346"/>
      <c r="G49" s="346"/>
      <c r="H49" s="346"/>
      <c r="I49" s="346"/>
      <c r="J49" s="346"/>
      <c r="K49" s="346"/>
      <c r="L49" s="346"/>
      <c r="M49" s="320" t="s">
        <v>4</v>
      </c>
      <c r="N49" s="346"/>
      <c r="O49" s="346"/>
      <c r="P49" s="346"/>
      <c r="Q49" s="17" t="s">
        <v>4</v>
      </c>
    </row>
    <row r="50" spans="2:18" ht="12.75" customHeight="1" x14ac:dyDescent="0.25">
      <c r="B50" s="413" t="s">
        <v>140</v>
      </c>
      <c r="C50" s="423" t="s">
        <v>18</v>
      </c>
      <c r="D50" s="423" t="s">
        <v>1</v>
      </c>
      <c r="E50" s="425" t="s">
        <v>816</v>
      </c>
      <c r="F50" s="426"/>
      <c r="G50" s="427"/>
      <c r="H50" s="425" t="s">
        <v>641</v>
      </c>
      <c r="I50" s="426"/>
      <c r="J50" s="426"/>
      <c r="K50" s="426"/>
      <c r="L50" s="422" t="s">
        <v>153</v>
      </c>
      <c r="M50" s="422"/>
      <c r="N50" s="422"/>
      <c r="O50" s="422"/>
      <c r="P50" s="422"/>
      <c r="Q50" s="411" t="s">
        <v>11</v>
      </c>
      <c r="R50" s="283"/>
    </row>
    <row r="51" spans="2:18" ht="30" customHeight="1" x14ac:dyDescent="0.25">
      <c r="B51" s="414"/>
      <c r="C51" s="423"/>
      <c r="D51" s="423"/>
      <c r="E51" s="298" t="s">
        <v>224</v>
      </c>
      <c r="F51" s="298" t="s">
        <v>161</v>
      </c>
      <c r="G51" s="298" t="s">
        <v>141</v>
      </c>
      <c r="H51" s="298" t="s">
        <v>224</v>
      </c>
      <c r="I51" s="298" t="s">
        <v>163</v>
      </c>
      <c r="J51" s="298" t="s">
        <v>164</v>
      </c>
      <c r="K51" s="298" t="s">
        <v>165</v>
      </c>
      <c r="L51" s="298" t="s">
        <v>154</v>
      </c>
      <c r="M51" s="298" t="s">
        <v>155</v>
      </c>
      <c r="N51" s="298" t="s">
        <v>156</v>
      </c>
      <c r="O51" s="298" t="s">
        <v>157</v>
      </c>
      <c r="P51" s="298" t="s">
        <v>158</v>
      </c>
      <c r="Q51" s="411"/>
    </row>
    <row r="52" spans="2:18" x14ac:dyDescent="0.25">
      <c r="B52" s="415"/>
      <c r="C52" s="424"/>
      <c r="D52" s="424"/>
      <c r="E52" s="298" t="s">
        <v>10</v>
      </c>
      <c r="F52" s="298" t="s">
        <v>12</v>
      </c>
      <c r="G52" s="298" t="s">
        <v>162</v>
      </c>
      <c r="H52" s="298" t="s">
        <v>10</v>
      </c>
      <c r="I52" s="298" t="s">
        <v>3</v>
      </c>
      <c r="J52" s="298" t="s">
        <v>5</v>
      </c>
      <c r="K52" s="298" t="s">
        <v>3</v>
      </c>
      <c r="L52" s="298" t="s">
        <v>8</v>
      </c>
      <c r="M52" s="298" t="s">
        <v>8</v>
      </c>
      <c r="N52" s="298" t="s">
        <v>8</v>
      </c>
      <c r="O52" s="298" t="s">
        <v>8</v>
      </c>
      <c r="P52" s="298" t="s">
        <v>8</v>
      </c>
      <c r="Q52" s="412"/>
    </row>
    <row r="53" spans="2:18" hidden="1" x14ac:dyDescent="0.25">
      <c r="B53" s="85">
        <v>1</v>
      </c>
      <c r="C53" s="349" t="s">
        <v>292</v>
      </c>
      <c r="D53" s="9" t="s">
        <v>390</v>
      </c>
      <c r="E53" s="240">
        <f>'F12'!E90</f>
        <v>0</v>
      </c>
      <c r="F53" s="240">
        <f>'F12'!F90</f>
        <v>0</v>
      </c>
      <c r="G53" s="240">
        <f>F53</f>
        <v>0</v>
      </c>
      <c r="H53" s="240">
        <f>'F12'!H90</f>
        <v>0</v>
      </c>
      <c r="I53" s="240">
        <f>'F12'!I90</f>
        <v>0</v>
      </c>
      <c r="J53" s="240">
        <f>'F12'!J90</f>
        <v>0</v>
      </c>
      <c r="K53" s="240">
        <f>'F12'!K90</f>
        <v>0</v>
      </c>
      <c r="L53" s="240">
        <f>'F12'!L90</f>
        <v>0</v>
      </c>
      <c r="M53" s="240">
        <f>'F12'!M90</f>
        <v>0</v>
      </c>
      <c r="N53" s="240">
        <f>'F12'!N90</f>
        <v>0</v>
      </c>
      <c r="O53" s="240">
        <f>'F12'!O90</f>
        <v>0</v>
      </c>
      <c r="P53" s="240">
        <f>'F12'!P90</f>
        <v>0</v>
      </c>
      <c r="Q53" s="2"/>
    </row>
    <row r="54" spans="2:18" hidden="1" x14ac:dyDescent="0.25">
      <c r="B54" s="85">
        <f>B53+1</f>
        <v>2</v>
      </c>
      <c r="C54" s="349" t="s">
        <v>293</v>
      </c>
      <c r="D54" s="9" t="s">
        <v>392</v>
      </c>
      <c r="E54" s="240">
        <f>'F14'!F15</f>
        <v>0</v>
      </c>
      <c r="F54" s="240">
        <f>'F14'!G15</f>
        <v>0</v>
      </c>
      <c r="G54" s="240">
        <f t="shared" ref="G54:G62" si="25">F54</f>
        <v>0</v>
      </c>
      <c r="H54" s="240">
        <f>'F14'!I15</f>
        <v>0</v>
      </c>
      <c r="I54" s="240">
        <f>'F14'!J15</f>
        <v>0</v>
      </c>
      <c r="J54" s="240">
        <f>'F14'!K15</f>
        <v>0</v>
      </c>
      <c r="K54" s="240">
        <f>'F14'!L15</f>
        <v>0</v>
      </c>
      <c r="L54" s="240">
        <f>'F14'!M15</f>
        <v>0</v>
      </c>
      <c r="M54" s="240">
        <f>'F14'!N15</f>
        <v>0</v>
      </c>
      <c r="N54" s="240">
        <f>'F14'!O15</f>
        <v>0</v>
      </c>
      <c r="O54" s="240">
        <f>'F14'!P15</f>
        <v>0</v>
      </c>
      <c r="P54" s="240">
        <f>'F14'!Q15</f>
        <v>0</v>
      </c>
      <c r="Q54" s="2"/>
    </row>
    <row r="55" spans="2:18" hidden="1" x14ac:dyDescent="0.25">
      <c r="B55" s="85">
        <f>B54+1</f>
        <v>3</v>
      </c>
      <c r="C55" s="349" t="s">
        <v>294</v>
      </c>
      <c r="D55" s="9" t="s">
        <v>392</v>
      </c>
      <c r="E55" s="240">
        <f>'F14'!F20</f>
        <v>0</v>
      </c>
      <c r="F55" s="240">
        <f>'F14'!G20</f>
        <v>0</v>
      </c>
      <c r="G55" s="240">
        <f t="shared" si="25"/>
        <v>0</v>
      </c>
      <c r="H55" s="240">
        <f>'F14'!I20</f>
        <v>0</v>
      </c>
      <c r="I55" s="240">
        <f>'F14'!J20</f>
        <v>0</v>
      </c>
      <c r="J55" s="240">
        <f>'F14'!K20</f>
        <v>0</v>
      </c>
      <c r="K55" s="240">
        <f>'F14'!L20</f>
        <v>0</v>
      </c>
      <c r="L55" s="240">
        <f>'F14'!M20</f>
        <v>0</v>
      </c>
      <c r="M55" s="240">
        <f>'F14'!N20</f>
        <v>0</v>
      </c>
      <c r="N55" s="240">
        <f>'F14'!O20</f>
        <v>0</v>
      </c>
      <c r="O55" s="240">
        <f>'F14'!P20</f>
        <v>0</v>
      </c>
      <c r="P55" s="240">
        <f>'F14'!Q20</f>
        <v>0</v>
      </c>
      <c r="Q55" s="2"/>
    </row>
    <row r="56" spans="2:18" hidden="1" x14ac:dyDescent="0.25">
      <c r="B56" s="85">
        <f>B55+1</f>
        <v>4</v>
      </c>
      <c r="C56" s="349" t="s">
        <v>295</v>
      </c>
      <c r="D56" s="9" t="s">
        <v>392</v>
      </c>
      <c r="E56" s="240">
        <f>'F14'!F25</f>
        <v>0</v>
      </c>
      <c r="F56" s="240">
        <f>'F14'!G25</f>
        <v>0</v>
      </c>
      <c r="G56" s="240">
        <f t="shared" si="25"/>
        <v>0</v>
      </c>
      <c r="H56" s="240">
        <f>'F14'!I25</f>
        <v>0</v>
      </c>
      <c r="I56" s="240">
        <f>'F14'!J25</f>
        <v>0</v>
      </c>
      <c r="J56" s="240">
        <f>'F14'!K25</f>
        <v>0</v>
      </c>
      <c r="K56" s="240">
        <f>'F14'!L25</f>
        <v>0</v>
      </c>
      <c r="L56" s="240">
        <f>'F14'!M25</f>
        <v>0</v>
      </c>
      <c r="M56" s="240">
        <f>'F14'!N25</f>
        <v>0</v>
      </c>
      <c r="N56" s="240">
        <f>'F14'!O25</f>
        <v>0</v>
      </c>
      <c r="O56" s="240">
        <f>'F14'!P25</f>
        <v>0</v>
      </c>
      <c r="P56" s="240">
        <f>'F14'!Q25</f>
        <v>0</v>
      </c>
      <c r="Q56" s="2"/>
    </row>
    <row r="57" spans="2:18" x14ac:dyDescent="0.25">
      <c r="B57" s="85">
        <f>B56+1</f>
        <v>5</v>
      </c>
      <c r="C57" s="349" t="s">
        <v>30</v>
      </c>
      <c r="D57" s="284" t="s">
        <v>393</v>
      </c>
      <c r="E57" s="240">
        <f>'F15'!E33</f>
        <v>0</v>
      </c>
      <c r="F57" s="240">
        <f>'F15'!K33</f>
        <v>278.25100000000003</v>
      </c>
      <c r="G57" s="240">
        <f t="shared" si="25"/>
        <v>278.25100000000003</v>
      </c>
      <c r="H57" s="351">
        <f>'F15'!H30</f>
        <v>0</v>
      </c>
      <c r="I57" s="351">
        <f>'F15'!I30</f>
        <v>0</v>
      </c>
      <c r="J57" s="351">
        <f>'F15'!J30</f>
        <v>0</v>
      </c>
      <c r="K57" s="351">
        <f>'F15'!K30</f>
        <v>249.56500000000003</v>
      </c>
      <c r="L57" s="351">
        <f>'F15'!L33</f>
        <v>295.34295547975</v>
      </c>
      <c r="M57" s="351">
        <f>'F15'!M33</f>
        <v>313.0782594943596</v>
      </c>
      <c r="N57" s="351">
        <f t="shared" ref="N57:P62" si="26">10%*N13</f>
        <v>361.42169927017585</v>
      </c>
      <c r="O57" s="351">
        <f t="shared" si="26"/>
        <v>387.49986148801435</v>
      </c>
      <c r="P57" s="351">
        <f t="shared" si="26"/>
        <v>415.49153872517695</v>
      </c>
      <c r="Q57" s="2"/>
    </row>
    <row r="58" spans="2:18" x14ac:dyDescent="0.25">
      <c r="B58" s="1">
        <f t="shared" ref="B58:B62" si="27">B57+1</f>
        <v>6</v>
      </c>
      <c r="C58" s="352" t="s">
        <v>123</v>
      </c>
      <c r="D58" s="284" t="s">
        <v>395</v>
      </c>
      <c r="E58" s="240"/>
      <c r="F58" s="240">
        <f>'F17'!K94*10%</f>
        <v>41.397440905052918</v>
      </c>
      <c r="G58" s="240">
        <f t="shared" si="25"/>
        <v>41.397440905052918</v>
      </c>
      <c r="H58" s="349"/>
      <c r="I58" s="349"/>
      <c r="J58" s="349"/>
      <c r="K58" s="351">
        <f>10%*K14</f>
        <v>36.909419478558483</v>
      </c>
      <c r="L58" s="351">
        <f>'F17'!K139*10%</f>
        <v>57.422273296841809</v>
      </c>
      <c r="M58" s="351">
        <f>'F17'!K184*10%</f>
        <v>66.093706438620998</v>
      </c>
      <c r="N58" s="351">
        <f t="shared" si="26"/>
        <v>47.910186138867779</v>
      </c>
      <c r="O58" s="351">
        <f t="shared" si="26"/>
        <v>54.174327773500295</v>
      </c>
      <c r="P58" s="351">
        <f t="shared" si="26"/>
        <v>62.256736194974408</v>
      </c>
      <c r="Q58" s="2"/>
    </row>
    <row r="59" spans="2:18" x14ac:dyDescent="0.25">
      <c r="B59" s="1">
        <f t="shared" si="27"/>
        <v>7</v>
      </c>
      <c r="C59" s="349" t="s">
        <v>166</v>
      </c>
      <c r="D59" s="284" t="s">
        <v>396</v>
      </c>
      <c r="E59" s="240">
        <f>'F18'!D155</f>
        <v>0</v>
      </c>
      <c r="F59" s="240">
        <f>'F18'!J22*10%</f>
        <v>32.769425031353137</v>
      </c>
      <c r="G59" s="240">
        <f t="shared" si="25"/>
        <v>32.769425031353137</v>
      </c>
      <c r="H59" s="240">
        <f>'F18'!G155</f>
        <v>0</v>
      </c>
      <c r="I59" s="240">
        <f>'F18'!H155</f>
        <v>546.52</v>
      </c>
      <c r="J59" s="240">
        <f>'F18'!I155</f>
        <v>600.40017850000004</v>
      </c>
      <c r="K59" s="351">
        <f>10%*K15</f>
        <v>30.728145911148541</v>
      </c>
      <c r="L59" s="351">
        <f>'F18'!K22*10%</f>
        <v>36.470395206612942</v>
      </c>
      <c r="M59" s="351">
        <f>'F18'!L22*10%</f>
        <v>40.000385891640363</v>
      </c>
      <c r="N59" s="351">
        <f t="shared" si="26"/>
        <v>44.539368651438338</v>
      </c>
      <c r="O59" s="351">
        <f t="shared" si="26"/>
        <v>50.976383629717226</v>
      </c>
      <c r="P59" s="351">
        <f t="shared" si="26"/>
        <v>57.778500202309658</v>
      </c>
      <c r="Q59" s="2"/>
    </row>
    <row r="60" spans="2:18" x14ac:dyDescent="0.25">
      <c r="B60" s="1">
        <f t="shared" si="27"/>
        <v>8</v>
      </c>
      <c r="C60" s="352" t="s">
        <v>31</v>
      </c>
      <c r="D60" s="284" t="s">
        <v>397</v>
      </c>
      <c r="E60" s="240">
        <f>'F19'!D47</f>
        <v>0</v>
      </c>
      <c r="F60" s="240"/>
      <c r="G60" s="240"/>
      <c r="H60" s="240">
        <f>'F19'!G47</f>
        <v>0</v>
      </c>
      <c r="I60" s="240" t="e">
        <f ca="1">'F19'!H47</f>
        <v>#REF!</v>
      </c>
      <c r="J60" s="240" t="e">
        <f ca="1">'F19'!I47</f>
        <v>#REF!</v>
      </c>
      <c r="K60" s="351">
        <f>10%*K16</f>
        <v>7.9821337389682903</v>
      </c>
      <c r="L60" s="351">
        <f>'[8]Dist ARR'!$G$91</f>
        <v>0</v>
      </c>
      <c r="M60" s="351">
        <f>'[8]Dist ARR'!$H$91</f>
        <v>0</v>
      </c>
      <c r="N60" s="351">
        <f t="shared" si="26"/>
        <v>11.262529762853607</v>
      </c>
      <c r="O60" s="351">
        <f t="shared" si="26"/>
        <v>12.497873635370111</v>
      </c>
      <c r="P60" s="351">
        <f t="shared" si="26"/>
        <v>13.809920494735</v>
      </c>
      <c r="Q60" s="2"/>
    </row>
    <row r="61" spans="2:18" x14ac:dyDescent="0.25">
      <c r="B61" s="1">
        <f t="shared" si="27"/>
        <v>9</v>
      </c>
      <c r="C61" s="353" t="s">
        <v>296</v>
      </c>
      <c r="D61" s="284" t="s">
        <v>397</v>
      </c>
      <c r="E61" s="240">
        <f>'F19'!D43</f>
        <v>0</v>
      </c>
      <c r="F61" s="240">
        <f>'F19'!E43</f>
        <v>0</v>
      </c>
      <c r="G61" s="240">
        <f t="shared" si="25"/>
        <v>0</v>
      </c>
      <c r="H61" s="240">
        <f>'F19'!G43</f>
        <v>0</v>
      </c>
      <c r="I61" s="240">
        <f>'F19'!H43</f>
        <v>0</v>
      </c>
      <c r="J61" s="240">
        <f>'F19'!I43</f>
        <v>0</v>
      </c>
      <c r="K61" s="351">
        <f>10%*K17</f>
        <v>0</v>
      </c>
      <c r="L61" s="351"/>
      <c r="M61" s="351"/>
      <c r="N61" s="351">
        <f t="shared" si="26"/>
        <v>0</v>
      </c>
      <c r="O61" s="351">
        <f t="shared" si="26"/>
        <v>0</v>
      </c>
      <c r="P61" s="351">
        <f t="shared" si="26"/>
        <v>0</v>
      </c>
      <c r="Q61" s="2"/>
    </row>
    <row r="62" spans="2:18" x14ac:dyDescent="0.25">
      <c r="B62" s="1">
        <f t="shared" si="27"/>
        <v>10</v>
      </c>
      <c r="C62" s="349" t="s">
        <v>167</v>
      </c>
      <c r="D62" s="284" t="s">
        <v>398</v>
      </c>
      <c r="E62" s="240">
        <f>'F20'!D59</f>
        <v>0</v>
      </c>
      <c r="F62" s="240">
        <f>'F20'!J59</f>
        <v>17.722876614644434</v>
      </c>
      <c r="G62" s="240">
        <f t="shared" si="25"/>
        <v>17.722876614644434</v>
      </c>
      <c r="H62" s="240">
        <f>'F20'!G59</f>
        <v>0</v>
      </c>
      <c r="I62" s="240">
        <f>'F20'!H59</f>
        <v>0</v>
      </c>
      <c r="J62" s="240">
        <f>'F20'!I59</f>
        <v>0</v>
      </c>
      <c r="K62" s="351">
        <f>10%*K18</f>
        <v>13.686311304902356</v>
      </c>
      <c r="L62" s="351">
        <f>'F20'!K59</f>
        <v>20.411756751561271</v>
      </c>
      <c r="M62" s="351">
        <f>'F20'!L59</f>
        <v>24.460487420465181</v>
      </c>
      <c r="N62" s="351">
        <f t="shared" si="26"/>
        <v>22.219588420743197</v>
      </c>
      <c r="O62" s="351">
        <f t="shared" si="26"/>
        <v>26.498064798570297</v>
      </c>
      <c r="P62" s="351">
        <f t="shared" si="26"/>
        <v>31.0901077078891</v>
      </c>
      <c r="Q62" s="2"/>
    </row>
    <row r="63" spans="2:18" x14ac:dyDescent="0.25">
      <c r="B63" s="1"/>
      <c r="C63" s="349" t="s">
        <v>813</v>
      </c>
      <c r="D63" s="284"/>
      <c r="E63" s="240"/>
      <c r="F63" s="240">
        <f>25.14*10%</f>
        <v>2.5140000000000002</v>
      </c>
      <c r="G63" s="240"/>
      <c r="H63" s="240"/>
      <c r="I63" s="240"/>
      <c r="J63" s="240"/>
      <c r="K63" s="351"/>
      <c r="L63" s="351"/>
      <c r="M63" s="351"/>
      <c r="N63" s="351"/>
      <c r="O63" s="351"/>
      <c r="P63" s="351"/>
      <c r="Q63" s="2"/>
    </row>
    <row r="64" spans="2:18" x14ac:dyDescent="0.25">
      <c r="B64" s="1">
        <f>B62+1</f>
        <v>11</v>
      </c>
      <c r="C64" s="349" t="s">
        <v>216</v>
      </c>
      <c r="D64" s="284"/>
      <c r="E64" s="9"/>
      <c r="F64" s="349"/>
      <c r="G64" s="240"/>
      <c r="H64" s="349"/>
      <c r="I64" s="349"/>
      <c r="J64" s="349"/>
      <c r="K64" s="351"/>
      <c r="L64" s="351"/>
      <c r="M64" s="351"/>
      <c r="N64" s="351"/>
      <c r="O64" s="351"/>
      <c r="P64" s="351"/>
      <c r="Q64" s="2"/>
    </row>
    <row r="65" spans="2:17" x14ac:dyDescent="0.25">
      <c r="B65" s="1">
        <v>11.1</v>
      </c>
      <c r="C65" s="349" t="s">
        <v>298</v>
      </c>
      <c r="D65" s="284" t="s">
        <v>466</v>
      </c>
      <c r="E65" s="240">
        <f>'F23'!D10</f>
        <v>0</v>
      </c>
      <c r="F65" s="240">
        <f>'F23'!E10</f>
        <v>0</v>
      </c>
      <c r="G65" s="240">
        <f>F65</f>
        <v>0</v>
      </c>
      <c r="H65" s="240">
        <f>'F23'!G10</f>
        <v>0</v>
      </c>
      <c r="I65" s="240">
        <f>'F23'!H10</f>
        <v>0</v>
      </c>
      <c r="J65" s="240">
        <f>'F23'!I10</f>
        <v>0</v>
      </c>
      <c r="K65" s="351">
        <v>0</v>
      </c>
      <c r="L65" s="351">
        <v>0</v>
      </c>
      <c r="M65" s="351">
        <v>0</v>
      </c>
      <c r="N65" s="351">
        <v>0</v>
      </c>
      <c r="O65" s="351">
        <v>0</v>
      </c>
      <c r="P65" s="351">
        <v>0</v>
      </c>
      <c r="Q65" s="2"/>
    </row>
    <row r="66" spans="2:17" x14ac:dyDescent="0.25">
      <c r="B66" s="1">
        <v>11.2</v>
      </c>
      <c r="C66" s="349" t="s">
        <v>122</v>
      </c>
      <c r="D66" s="284" t="s">
        <v>452</v>
      </c>
      <c r="E66" s="240"/>
      <c r="F66" s="240"/>
      <c r="G66" s="240">
        <f t="shared" ref="G66:G67" si="28">F66</f>
        <v>0</v>
      </c>
      <c r="H66" s="240">
        <f>'F21'!G68</f>
        <v>33.81</v>
      </c>
      <c r="I66" s="240">
        <f>'F21'!H68</f>
        <v>0</v>
      </c>
      <c r="J66" s="240">
        <f>'F21'!I68</f>
        <v>0</v>
      </c>
      <c r="K66" s="351">
        <v>0</v>
      </c>
      <c r="L66" s="351">
        <v>0</v>
      </c>
      <c r="M66" s="351">
        <v>0</v>
      </c>
      <c r="N66" s="351">
        <v>0</v>
      </c>
      <c r="O66" s="351">
        <v>0</v>
      </c>
      <c r="P66" s="351">
        <v>0</v>
      </c>
      <c r="Q66" s="2"/>
    </row>
    <row r="67" spans="2:17" x14ac:dyDescent="0.25">
      <c r="B67" s="1">
        <v>11.3</v>
      </c>
      <c r="C67" s="349" t="s">
        <v>234</v>
      </c>
      <c r="D67" s="284" t="s">
        <v>453</v>
      </c>
      <c r="E67" s="240">
        <f>'F22'!D53</f>
        <v>0</v>
      </c>
      <c r="F67" s="240">
        <f>'F22'!E53</f>
        <v>0</v>
      </c>
      <c r="G67" s="240">
        <f t="shared" si="28"/>
        <v>0</v>
      </c>
      <c r="H67" s="240">
        <f>'F22'!G53</f>
        <v>0</v>
      </c>
      <c r="I67" s="240">
        <f>'F22'!H53</f>
        <v>0</v>
      </c>
      <c r="J67" s="240">
        <f>'F22'!I53</f>
        <v>0</v>
      </c>
      <c r="K67" s="351">
        <v>0</v>
      </c>
      <c r="L67" s="351">
        <v>0</v>
      </c>
      <c r="M67" s="351">
        <v>0</v>
      </c>
      <c r="N67" s="351">
        <v>0</v>
      </c>
      <c r="O67" s="351">
        <v>0</v>
      </c>
      <c r="P67" s="351">
        <v>0</v>
      </c>
      <c r="Q67" s="2"/>
    </row>
    <row r="68" spans="2:17" x14ac:dyDescent="0.25">
      <c r="B68" s="1">
        <v>12</v>
      </c>
      <c r="C68" s="349" t="s">
        <v>235</v>
      </c>
      <c r="D68" s="284"/>
      <c r="E68" s="9"/>
      <c r="F68" s="349"/>
      <c r="G68" s="240"/>
      <c r="H68" s="349"/>
      <c r="I68" s="349"/>
      <c r="J68" s="349"/>
      <c r="K68" s="351"/>
      <c r="L68" s="351"/>
      <c r="M68" s="351"/>
      <c r="N68" s="351"/>
      <c r="O68" s="351"/>
      <c r="P68" s="351"/>
      <c r="Q68" s="2"/>
    </row>
    <row r="69" spans="2:17" x14ac:dyDescent="0.25">
      <c r="B69" s="1">
        <v>12.1</v>
      </c>
      <c r="C69" s="349" t="s">
        <v>236</v>
      </c>
      <c r="D69" s="284" t="s">
        <v>575</v>
      </c>
      <c r="E69" s="240">
        <f>'F28'!D47</f>
        <v>0</v>
      </c>
      <c r="F69" s="240">
        <f>'F28'!F47</f>
        <v>0</v>
      </c>
      <c r="G69" s="240">
        <f>F69</f>
        <v>0</v>
      </c>
      <c r="H69" s="349"/>
      <c r="I69" s="349"/>
      <c r="J69" s="349"/>
      <c r="K69" s="351"/>
      <c r="L69" s="351"/>
      <c r="M69" s="351"/>
      <c r="N69" s="351"/>
      <c r="O69" s="351"/>
      <c r="P69" s="351"/>
      <c r="Q69" s="2"/>
    </row>
    <row r="70" spans="2:17" x14ac:dyDescent="0.25">
      <c r="B70" s="6">
        <f>B68+1</f>
        <v>13</v>
      </c>
      <c r="C70" s="355" t="s">
        <v>32</v>
      </c>
      <c r="D70" s="9"/>
      <c r="E70" s="361">
        <f>SUM(E53:E62)-SUM(E65:E67)-E69</f>
        <v>0</v>
      </c>
      <c r="F70" s="361">
        <f>SUM(F53:F63)-SUM(F65:F67)-F69</f>
        <v>372.6547425510505</v>
      </c>
      <c r="G70" s="361">
        <f>SUM(G53:G63)-SUM(G65:G67)-G69</f>
        <v>370.14074255105049</v>
      </c>
      <c r="H70" s="361">
        <f t="shared" ref="H70:J70" si="29">SUM(H53:H62)-SUM(H65:H67)-H69</f>
        <v>-33.81</v>
      </c>
      <c r="I70" s="361" t="e">
        <f t="shared" ca="1" si="29"/>
        <v>#REF!</v>
      </c>
      <c r="J70" s="361" t="e">
        <f t="shared" ca="1" si="29"/>
        <v>#REF!</v>
      </c>
      <c r="K70" s="357">
        <f>SUM(K57:K62)-SUM(K65:K67)</f>
        <v>338.87101043357768</v>
      </c>
      <c r="L70" s="357">
        <f t="shared" ref="L70:P70" si="30">SUM(L57:L62)-SUM(L65:L67)</f>
        <v>409.64738073476599</v>
      </c>
      <c r="M70" s="357">
        <f>SUM(M57:M62)-SUM(M65:M67)+M69</f>
        <v>443.63283924508613</v>
      </c>
      <c r="N70" s="357">
        <f t="shared" si="30"/>
        <v>487.3533722440788</v>
      </c>
      <c r="O70" s="357">
        <f t="shared" si="30"/>
        <v>531.64651132517236</v>
      </c>
      <c r="P70" s="357">
        <f t="shared" si="30"/>
        <v>580.42680332508507</v>
      </c>
      <c r="Q70" s="2"/>
    </row>
  </sheetData>
  <mergeCells count="21">
    <mergeCell ref="L50:P50"/>
    <mergeCell ref="Q50:Q52"/>
    <mergeCell ref="B50:B52"/>
    <mergeCell ref="C50:C52"/>
    <mergeCell ref="D50:D52"/>
    <mergeCell ref="E50:G50"/>
    <mergeCell ref="H50:K50"/>
    <mergeCell ref="L31:P31"/>
    <mergeCell ref="Q31:Q33"/>
    <mergeCell ref="B6:B8"/>
    <mergeCell ref="C6:C8"/>
    <mergeCell ref="D6:D8"/>
    <mergeCell ref="Q6:Q8"/>
    <mergeCell ref="E6:G6"/>
    <mergeCell ref="H6:K6"/>
    <mergeCell ref="L6:P6"/>
    <mergeCell ref="B31:B33"/>
    <mergeCell ref="C31:C33"/>
    <mergeCell ref="D31:D33"/>
    <mergeCell ref="E31:G31"/>
    <mergeCell ref="H31:K31"/>
  </mergeCells>
  <pageMargins left="1.0236220472440944" right="0.23622047244094491" top="0.9055118110236221" bottom="0.98425196850393704" header="0.51181102362204722" footer="0.51181102362204722"/>
  <pageSetup paperSize="9" scale="50" orientation="landscape" r:id="rId1"/>
  <headerFooter alignWithMargins="0"/>
  <ignoredErrors>
    <ignoredError sqref="G9 G10:G12" formula="1"/>
  </ignoredError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2:P114"/>
  <sheetViews>
    <sheetView showGridLines="0" zoomScale="75" zoomScaleNormal="75" zoomScaleSheetLayoutView="70" workbookViewId="0">
      <selection activeCell="H81" sqref="H81:J81"/>
    </sheetView>
  </sheetViews>
  <sheetFormatPr defaultColWidth="9.109375" defaultRowHeight="13.8" x14ac:dyDescent="0.25"/>
  <cols>
    <col min="1" max="1" width="6.88671875" style="5" customWidth="1"/>
    <col min="2" max="2" width="7" style="5" customWidth="1"/>
    <col min="3" max="3" width="27.109375" style="5" customWidth="1"/>
    <col min="4" max="9" width="15.6640625" style="5" hidden="1" customWidth="1"/>
    <col min="10" max="10" width="15.6640625" style="5" customWidth="1"/>
    <col min="11" max="11" width="12.33203125" style="5" customWidth="1"/>
    <col min="12" max="12" width="12.33203125" style="5" bestFit="1" customWidth="1"/>
    <col min="13" max="13" width="13" style="5" hidden="1" customWidth="1"/>
    <col min="14" max="14" width="13.44140625" style="5" hidden="1" customWidth="1"/>
    <col min="15" max="15" width="12.6640625" style="5" hidden="1" customWidth="1"/>
    <col min="16" max="16384" width="9.109375" style="5"/>
  </cols>
  <sheetData>
    <row r="2" spans="2:16" x14ac:dyDescent="0.25">
      <c r="C2" s="4"/>
      <c r="D2" s="4"/>
      <c r="E2" s="4"/>
      <c r="F2" s="4"/>
      <c r="G2" s="4"/>
      <c r="H2" s="25" t="s">
        <v>240</v>
      </c>
      <c r="I2" s="4"/>
      <c r="J2" s="4"/>
      <c r="K2" s="4"/>
      <c r="L2" s="4"/>
    </row>
    <row r="3" spans="2:16" s="3" customFormat="1" x14ac:dyDescent="0.25">
      <c r="C3" s="4"/>
      <c r="D3" s="4"/>
      <c r="E3" s="4"/>
      <c r="F3" s="4"/>
      <c r="G3" s="267" t="s">
        <v>790</v>
      </c>
      <c r="H3" s="27" t="s">
        <v>439</v>
      </c>
      <c r="I3" s="4"/>
      <c r="J3" s="4"/>
      <c r="K3" s="4"/>
      <c r="L3" s="4"/>
    </row>
    <row r="4" spans="2:16" s="3" customFormat="1" x14ac:dyDescent="0.25">
      <c r="C4" s="4"/>
      <c r="D4" s="4"/>
      <c r="E4" s="4"/>
      <c r="F4" s="4"/>
      <c r="G4" s="27" t="s">
        <v>809</v>
      </c>
      <c r="H4" s="27"/>
      <c r="I4" s="4"/>
      <c r="J4" s="4"/>
      <c r="K4" s="4"/>
      <c r="L4" s="4"/>
    </row>
    <row r="5" spans="2:16" x14ac:dyDescent="0.25">
      <c r="B5" s="28" t="s">
        <v>601</v>
      </c>
    </row>
    <row r="6" spans="2:16" x14ac:dyDescent="0.25">
      <c r="L6" s="24" t="s">
        <v>4</v>
      </c>
      <c r="O6" s="17" t="s">
        <v>4</v>
      </c>
    </row>
    <row r="7" spans="2:16" ht="12.75" customHeight="1" x14ac:dyDescent="0.25">
      <c r="B7" s="411" t="s">
        <v>140</v>
      </c>
      <c r="C7" s="416" t="s">
        <v>18</v>
      </c>
      <c r="D7" s="7" t="s">
        <v>174</v>
      </c>
      <c r="E7" s="7" t="s">
        <v>173</v>
      </c>
      <c r="F7" s="7" t="s">
        <v>172</v>
      </c>
      <c r="G7" s="7" t="s">
        <v>160</v>
      </c>
      <c r="H7" s="411" t="s">
        <v>816</v>
      </c>
      <c r="I7" s="411"/>
      <c r="J7" s="411"/>
      <c r="K7" s="421" t="s">
        <v>153</v>
      </c>
      <c r="L7" s="421"/>
      <c r="M7" s="421"/>
      <c r="N7" s="421"/>
      <c r="O7" s="421"/>
      <c r="P7" s="283"/>
    </row>
    <row r="8" spans="2:16" x14ac:dyDescent="0.25">
      <c r="B8" s="411"/>
      <c r="C8" s="416"/>
      <c r="D8" s="7" t="s">
        <v>169</v>
      </c>
      <c r="E8" s="7" t="s">
        <v>169</v>
      </c>
      <c r="F8" s="7" t="s">
        <v>169</v>
      </c>
      <c r="G8" s="7" t="s">
        <v>169</v>
      </c>
      <c r="H8" s="7" t="s">
        <v>163</v>
      </c>
      <c r="I8" s="7" t="s">
        <v>164</v>
      </c>
      <c r="J8" s="7" t="s">
        <v>168</v>
      </c>
      <c r="K8" s="7" t="s">
        <v>154</v>
      </c>
      <c r="L8" s="7" t="s">
        <v>155</v>
      </c>
      <c r="M8" s="7" t="s">
        <v>156</v>
      </c>
      <c r="N8" s="7" t="s">
        <v>157</v>
      </c>
      <c r="O8" s="7" t="s">
        <v>158</v>
      </c>
    </row>
    <row r="9" spans="2:16" x14ac:dyDescent="0.25">
      <c r="B9" s="411"/>
      <c r="C9" s="416"/>
      <c r="D9" s="7" t="s">
        <v>12</v>
      </c>
      <c r="E9" s="7" t="s">
        <v>12</v>
      </c>
      <c r="F9" s="7" t="s">
        <v>12</v>
      </c>
      <c r="G9" s="7" t="s">
        <v>12</v>
      </c>
      <c r="H9" s="7" t="s">
        <v>3</v>
      </c>
      <c r="I9" s="7" t="s">
        <v>5</v>
      </c>
      <c r="J9" s="286" t="s">
        <v>12</v>
      </c>
      <c r="K9" s="7" t="s">
        <v>8</v>
      </c>
      <c r="L9" s="7" t="s">
        <v>8</v>
      </c>
      <c r="M9" s="7" t="s">
        <v>8</v>
      </c>
      <c r="N9" s="7" t="s">
        <v>8</v>
      </c>
      <c r="O9" s="7" t="s">
        <v>8</v>
      </c>
    </row>
    <row r="10" spans="2:16" hidden="1" x14ac:dyDescent="0.25">
      <c r="B10" s="2">
        <v>1</v>
      </c>
      <c r="C10" s="42" t="s">
        <v>67</v>
      </c>
      <c r="D10" s="156">
        <f>[11]F15.2!C5</f>
        <v>3.9417773999999999</v>
      </c>
      <c r="E10" s="156">
        <f>[11]F15.2!D5</f>
        <v>1.888782296</v>
      </c>
      <c r="F10" s="156">
        <f>[11]F15.2!E5</f>
        <v>1.1096717199999999</v>
      </c>
      <c r="G10" s="156">
        <f>[11]F15.2!F5</f>
        <v>1.2597</v>
      </c>
      <c r="H10" s="187"/>
      <c r="I10" s="134">
        <f t="shared" ref="I10" si="0">I47+I84</f>
        <v>0</v>
      </c>
      <c r="J10" s="134">
        <f t="shared" ref="J10:J23" si="1">G10/$G$38*$J$38</f>
        <v>0.81363454454730177</v>
      </c>
      <c r="K10" s="134"/>
      <c r="L10" s="134"/>
      <c r="M10" s="134">
        <f t="shared" ref="M10:N10" si="2">L10/L$38*M$38</f>
        <v>0</v>
      </c>
      <c r="N10" s="134">
        <f t="shared" si="2"/>
        <v>0</v>
      </c>
      <c r="O10" s="134">
        <f t="shared" ref="O10:O37" si="3">N10/N$38*O$38</f>
        <v>0</v>
      </c>
    </row>
    <row r="11" spans="2:16" hidden="1" x14ac:dyDescent="0.25">
      <c r="B11" s="2">
        <v>2</v>
      </c>
      <c r="C11" s="43" t="s">
        <v>68</v>
      </c>
      <c r="D11" s="156">
        <f>[11]F15.2!C6</f>
        <v>8.3035411000000003E-2</v>
      </c>
      <c r="E11" s="156">
        <f>[11]F15.2!D6</f>
        <v>7.6063656000000007E-2</v>
      </c>
      <c r="F11" s="156">
        <f>[11]F15.2!E6</f>
        <v>6.0987411999999998E-2</v>
      </c>
      <c r="G11" s="156">
        <f>[11]F15.2!F6</f>
        <v>5.3899999999999997E-2</v>
      </c>
      <c r="H11" s="187"/>
      <c r="I11" s="134">
        <f t="shared" ref="I11" si="4">I48+I85</f>
        <v>0</v>
      </c>
      <c r="J11" s="134">
        <f t="shared" si="1"/>
        <v>3.4813766731046726E-2</v>
      </c>
      <c r="K11" s="134"/>
      <c r="L11" s="134"/>
      <c r="M11" s="134">
        <f t="shared" ref="M11:N37" si="5">L11/L$38*M$38</f>
        <v>0</v>
      </c>
      <c r="N11" s="134">
        <f t="shared" si="5"/>
        <v>0</v>
      </c>
      <c r="O11" s="134">
        <f t="shared" si="3"/>
        <v>0</v>
      </c>
    </row>
    <row r="12" spans="2:16" hidden="1" x14ac:dyDescent="0.25">
      <c r="B12" s="2">
        <v>3</v>
      </c>
      <c r="C12" s="43" t="s">
        <v>69</v>
      </c>
      <c r="D12" s="156">
        <f>[11]F15.2!C7</f>
        <v>1.774659414</v>
      </c>
      <c r="E12" s="156">
        <f>[11]F15.2!D7</f>
        <v>2.8063642940000002</v>
      </c>
      <c r="F12" s="156">
        <f>[11]F15.2!E7</f>
        <v>3.928783353</v>
      </c>
      <c r="G12" s="156">
        <f>[11]F15.2!F7</f>
        <v>4.0922999999999998</v>
      </c>
      <c r="H12" s="187"/>
      <c r="I12" s="134">
        <f t="shared" ref="I12" si="6">I49+I86</f>
        <v>0</v>
      </c>
      <c r="J12" s="134">
        <f t="shared" si="1"/>
        <v>2.6431981000642399</v>
      </c>
      <c r="K12" s="134"/>
      <c r="L12" s="134"/>
      <c r="M12" s="134">
        <f t="shared" si="5"/>
        <v>0</v>
      </c>
      <c r="N12" s="134">
        <f t="shared" si="5"/>
        <v>0</v>
      </c>
      <c r="O12" s="134">
        <f t="shared" si="3"/>
        <v>0</v>
      </c>
    </row>
    <row r="13" spans="2:16" hidden="1" x14ac:dyDescent="0.25">
      <c r="B13" s="2">
        <v>4</v>
      </c>
      <c r="C13" s="43" t="s">
        <v>70</v>
      </c>
      <c r="D13" s="156">
        <f>[11]F15.2!C8</f>
        <v>0.65598690000000004</v>
      </c>
      <c r="E13" s="156">
        <f>[11]F15.2!D8</f>
        <v>0.91303449999999997</v>
      </c>
      <c r="F13" s="156">
        <f>[11]F15.2!E8</f>
        <v>1.0695046499999998</v>
      </c>
      <c r="G13" s="156">
        <f>[11]F15.2!F8</f>
        <v>2.9282999999999997</v>
      </c>
      <c r="H13" s="187"/>
      <c r="I13" s="134">
        <f t="shared" ref="I13" si="7">I50+I87</f>
        <v>0</v>
      </c>
      <c r="J13" s="134">
        <f t="shared" si="1"/>
        <v>1.891375753590429</v>
      </c>
      <c r="K13" s="134"/>
      <c r="L13" s="134"/>
      <c r="M13" s="134">
        <f t="shared" si="5"/>
        <v>0</v>
      </c>
      <c r="N13" s="134">
        <f t="shared" si="5"/>
        <v>0</v>
      </c>
      <c r="O13" s="134">
        <f t="shared" si="3"/>
        <v>0</v>
      </c>
    </row>
    <row r="14" spans="2:16" hidden="1" x14ac:dyDescent="0.25">
      <c r="B14" s="2">
        <v>5</v>
      </c>
      <c r="C14" s="43" t="s">
        <v>71</v>
      </c>
      <c r="D14" s="156">
        <f>[11]F15.2!C9</f>
        <v>18.51937023</v>
      </c>
      <c r="E14" s="156">
        <f>[11]F15.2!D9</f>
        <v>15.339109591999998</v>
      </c>
      <c r="F14" s="156">
        <f>[11]F15.2!E9</f>
        <v>16.915769744999999</v>
      </c>
      <c r="G14" s="156">
        <f>[11]F15.2!F9</f>
        <v>23.045900000000003</v>
      </c>
      <c r="H14" s="187"/>
      <c r="I14" s="134">
        <f t="shared" ref="I14" si="8">I51+I88</f>
        <v>0</v>
      </c>
      <c r="J14" s="134">
        <f t="shared" si="1"/>
        <v>14.885242796048791</v>
      </c>
      <c r="K14" s="134"/>
      <c r="L14" s="134"/>
      <c r="M14" s="134">
        <f t="shared" si="5"/>
        <v>0</v>
      </c>
      <c r="N14" s="134">
        <f t="shared" si="5"/>
        <v>0</v>
      </c>
      <c r="O14" s="134">
        <f t="shared" si="3"/>
        <v>0</v>
      </c>
    </row>
    <row r="15" spans="2:16" hidden="1" x14ac:dyDescent="0.25">
      <c r="B15" s="2">
        <v>6</v>
      </c>
      <c r="C15" s="43" t="s">
        <v>72</v>
      </c>
      <c r="D15" s="156">
        <f>[11]F15.2!C10</f>
        <v>13.870033299999999</v>
      </c>
      <c r="E15" s="156">
        <f>[11]F15.2!D10</f>
        <v>15.590052999999999</v>
      </c>
      <c r="F15" s="156">
        <f>[11]F15.2!E10</f>
        <v>13.86033645</v>
      </c>
      <c r="G15" s="156">
        <f>[11]F15.2!F10</f>
        <v>14.048399999999999</v>
      </c>
      <c r="H15" s="187"/>
      <c r="I15" s="134">
        <f t="shared" ref="I15" si="9">I52+I89</f>
        <v>0</v>
      </c>
      <c r="J15" s="134">
        <f t="shared" si="1"/>
        <v>9.0737981548133</v>
      </c>
      <c r="K15" s="134"/>
      <c r="L15" s="134"/>
      <c r="M15" s="134">
        <f t="shared" si="5"/>
        <v>0</v>
      </c>
      <c r="N15" s="134">
        <f t="shared" si="5"/>
        <v>0</v>
      </c>
      <c r="O15" s="134">
        <f t="shared" si="3"/>
        <v>0</v>
      </c>
    </row>
    <row r="16" spans="2:16" hidden="1" x14ac:dyDescent="0.25">
      <c r="B16" s="2">
        <v>7</v>
      </c>
      <c r="C16" s="43" t="s">
        <v>73</v>
      </c>
      <c r="D16" s="156">
        <f>[11]F15.2!C11</f>
        <v>4.7346574459999999</v>
      </c>
      <c r="E16" s="156">
        <f>[11]F15.2!D11</f>
        <v>4.7779978729999995</v>
      </c>
      <c r="F16" s="156">
        <f>[11]F15.2!E11</f>
        <v>4.8152312319999995</v>
      </c>
      <c r="G16" s="156">
        <f>[11]F15.2!F11</f>
        <v>5.6592999999999991</v>
      </c>
      <c r="H16" s="187"/>
      <c r="I16" s="134">
        <f t="shared" ref="I16" si="10">I53+I90</f>
        <v>0</v>
      </c>
      <c r="J16" s="134">
        <f t="shared" si="1"/>
        <v>3.6553163276625731</v>
      </c>
      <c r="K16" s="134"/>
      <c r="L16" s="134"/>
      <c r="M16" s="134">
        <f t="shared" si="5"/>
        <v>0</v>
      </c>
      <c r="N16" s="134">
        <f t="shared" si="5"/>
        <v>0</v>
      </c>
      <c r="O16" s="134">
        <f t="shared" si="3"/>
        <v>0</v>
      </c>
    </row>
    <row r="17" spans="2:15" hidden="1" x14ac:dyDescent="0.25">
      <c r="B17" s="2">
        <v>8</v>
      </c>
      <c r="C17" s="43" t="s">
        <v>74</v>
      </c>
      <c r="D17" s="156">
        <v>0</v>
      </c>
      <c r="E17" s="156">
        <v>0</v>
      </c>
      <c r="F17" s="156">
        <v>0</v>
      </c>
      <c r="G17" s="156">
        <v>0</v>
      </c>
      <c r="H17" s="187"/>
      <c r="I17" s="134">
        <f t="shared" ref="I17" si="11">I54+I91</f>
        <v>0</v>
      </c>
      <c r="J17" s="134">
        <f t="shared" si="1"/>
        <v>0</v>
      </c>
      <c r="K17" s="134"/>
      <c r="L17" s="134"/>
      <c r="M17" s="134">
        <f t="shared" si="5"/>
        <v>0</v>
      </c>
      <c r="N17" s="134">
        <f t="shared" si="5"/>
        <v>0</v>
      </c>
      <c r="O17" s="134">
        <f t="shared" si="3"/>
        <v>0</v>
      </c>
    </row>
    <row r="18" spans="2:15" hidden="1" x14ac:dyDescent="0.25">
      <c r="B18" s="2">
        <v>9</v>
      </c>
      <c r="C18" s="43" t="s">
        <v>75</v>
      </c>
      <c r="D18" s="156">
        <v>0</v>
      </c>
      <c r="E18" s="156">
        <v>0</v>
      </c>
      <c r="F18" s="156">
        <v>0</v>
      </c>
      <c r="G18" s="156">
        <v>0</v>
      </c>
      <c r="H18" s="187"/>
      <c r="I18" s="134">
        <f t="shared" ref="I18" si="12">I55+I92</f>
        <v>0</v>
      </c>
      <c r="J18" s="134">
        <f t="shared" si="1"/>
        <v>0</v>
      </c>
      <c r="K18" s="134"/>
      <c r="L18" s="134"/>
      <c r="M18" s="134">
        <f t="shared" si="5"/>
        <v>0</v>
      </c>
      <c r="N18" s="134">
        <f t="shared" si="5"/>
        <v>0</v>
      </c>
      <c r="O18" s="134">
        <f t="shared" si="3"/>
        <v>0</v>
      </c>
    </row>
    <row r="19" spans="2:15" hidden="1" x14ac:dyDescent="0.25">
      <c r="B19" s="2">
        <v>10</v>
      </c>
      <c r="C19" s="43" t="s">
        <v>76</v>
      </c>
      <c r="D19" s="156">
        <v>0</v>
      </c>
      <c r="E19" s="156">
        <v>0</v>
      </c>
      <c r="F19" s="156">
        <v>0</v>
      </c>
      <c r="G19" s="156">
        <v>0</v>
      </c>
      <c r="H19" s="187"/>
      <c r="I19" s="134">
        <f t="shared" ref="I19" si="13">I56+I93</f>
        <v>0</v>
      </c>
      <c r="J19" s="134">
        <f t="shared" si="1"/>
        <v>0</v>
      </c>
      <c r="K19" s="134"/>
      <c r="L19" s="134"/>
      <c r="M19" s="134">
        <f t="shared" si="5"/>
        <v>0</v>
      </c>
      <c r="N19" s="134">
        <f t="shared" si="5"/>
        <v>0</v>
      </c>
      <c r="O19" s="134">
        <f t="shared" si="3"/>
        <v>0</v>
      </c>
    </row>
    <row r="20" spans="2:15" hidden="1" x14ac:dyDescent="0.25">
      <c r="B20" s="2">
        <v>11</v>
      </c>
      <c r="C20" s="43" t="s">
        <v>77</v>
      </c>
      <c r="D20" s="156">
        <v>0</v>
      </c>
      <c r="E20" s="156">
        <v>0</v>
      </c>
      <c r="F20" s="156">
        <v>0</v>
      </c>
      <c r="G20" s="156">
        <v>0</v>
      </c>
      <c r="H20" s="187"/>
      <c r="I20" s="134">
        <f t="shared" ref="I20" si="14">I57+I94</f>
        <v>0</v>
      </c>
      <c r="J20" s="134">
        <f t="shared" si="1"/>
        <v>0</v>
      </c>
      <c r="K20" s="134"/>
      <c r="L20" s="134"/>
      <c r="M20" s="134">
        <f t="shared" si="5"/>
        <v>0</v>
      </c>
      <c r="N20" s="134">
        <f t="shared" si="5"/>
        <v>0</v>
      </c>
      <c r="O20" s="134">
        <f t="shared" si="3"/>
        <v>0</v>
      </c>
    </row>
    <row r="21" spans="2:15" hidden="1" x14ac:dyDescent="0.25">
      <c r="B21" s="2">
        <v>12</v>
      </c>
      <c r="C21" s="43" t="s">
        <v>78</v>
      </c>
      <c r="D21" s="156">
        <v>0</v>
      </c>
      <c r="E21" s="156">
        <v>0</v>
      </c>
      <c r="F21" s="156">
        <v>0</v>
      </c>
      <c r="G21" s="156">
        <v>0</v>
      </c>
      <c r="H21" s="187"/>
      <c r="I21" s="134">
        <f t="shared" ref="I21" si="15">I58+I95</f>
        <v>0</v>
      </c>
      <c r="J21" s="134">
        <f t="shared" si="1"/>
        <v>0</v>
      </c>
      <c r="K21" s="134"/>
      <c r="L21" s="134"/>
      <c r="M21" s="134">
        <f t="shared" si="5"/>
        <v>0</v>
      </c>
      <c r="N21" s="134">
        <f t="shared" si="5"/>
        <v>0</v>
      </c>
      <c r="O21" s="134">
        <f t="shared" si="3"/>
        <v>0</v>
      </c>
    </row>
    <row r="22" spans="2:15" hidden="1" x14ac:dyDescent="0.25">
      <c r="B22" s="2">
        <v>13</v>
      </c>
      <c r="C22" s="43" t="s">
        <v>79</v>
      </c>
      <c r="D22" s="156">
        <f>[11]F15.2!C17</f>
        <v>2.7903187600000003</v>
      </c>
      <c r="E22" s="156">
        <f>[11]F15.2!D17</f>
        <v>3.1301399059999997</v>
      </c>
      <c r="F22" s="156">
        <f>[11]F15.2!E17</f>
        <v>2.7478870180000001</v>
      </c>
      <c r="G22" s="156">
        <f>[11]F15.2!F17</f>
        <v>4.0925000000000002</v>
      </c>
      <c r="H22" s="187"/>
      <c r="I22" s="134">
        <f t="shared" ref="I22" si="16">I59+I96</f>
        <v>0</v>
      </c>
      <c r="J22" s="134">
        <f t="shared" si="1"/>
        <v>2.6433272791615718</v>
      </c>
      <c r="K22" s="134"/>
      <c r="L22" s="134"/>
      <c r="M22" s="134">
        <f t="shared" si="5"/>
        <v>0</v>
      </c>
      <c r="N22" s="134">
        <f t="shared" si="5"/>
        <v>0</v>
      </c>
      <c r="O22" s="134">
        <f t="shared" si="3"/>
        <v>0</v>
      </c>
    </row>
    <row r="23" spans="2:15" hidden="1" x14ac:dyDescent="0.25">
      <c r="B23" s="2">
        <v>14</v>
      </c>
      <c r="C23" s="43" t="s">
        <v>80</v>
      </c>
      <c r="D23" s="156">
        <f>[11]F15.2!C18</f>
        <v>0.24400609500000001</v>
      </c>
      <c r="E23" s="156">
        <f>[11]F15.2!D18</f>
        <v>0.42872860599999996</v>
      </c>
      <c r="F23" s="156">
        <f>[11]F15.2!E18</f>
        <v>0.26313373799999995</v>
      </c>
      <c r="G23" s="156">
        <f>[11]F15.2!F18</f>
        <v>0.38670000000000004</v>
      </c>
      <c r="H23" s="187"/>
      <c r="I23" s="134">
        <f t="shared" ref="I23" si="17">I60+I97</f>
        <v>0</v>
      </c>
      <c r="J23" s="134">
        <f t="shared" si="1"/>
        <v>0.2497677846919438</v>
      </c>
      <c r="K23" s="134"/>
      <c r="L23" s="134"/>
      <c r="M23" s="134">
        <f t="shared" si="5"/>
        <v>0</v>
      </c>
      <c r="N23" s="134">
        <f t="shared" si="5"/>
        <v>0</v>
      </c>
      <c r="O23" s="134">
        <f t="shared" si="3"/>
        <v>0</v>
      </c>
    </row>
    <row r="24" spans="2:15" hidden="1" x14ac:dyDescent="0.25">
      <c r="B24" s="2">
        <v>15</v>
      </c>
      <c r="C24" s="43" t="s">
        <v>81</v>
      </c>
      <c r="D24" s="156">
        <v>0</v>
      </c>
      <c r="E24" s="156">
        <v>0</v>
      </c>
      <c r="F24" s="156">
        <v>0</v>
      </c>
      <c r="G24" s="156">
        <v>0</v>
      </c>
      <c r="H24" s="187"/>
      <c r="I24" s="134">
        <f t="shared" ref="I24" si="18">I61+I98</f>
        <v>0</v>
      </c>
      <c r="J24" s="134">
        <f t="shared" ref="J24:J37" si="19">G24/$G$38*$J$38</f>
        <v>0</v>
      </c>
      <c r="K24" s="134"/>
      <c r="L24" s="134"/>
      <c r="M24" s="134">
        <f t="shared" si="5"/>
        <v>0</v>
      </c>
      <c r="N24" s="134">
        <f t="shared" si="5"/>
        <v>0</v>
      </c>
      <c r="O24" s="134">
        <f t="shared" si="3"/>
        <v>0</v>
      </c>
    </row>
    <row r="25" spans="2:15" hidden="1" x14ac:dyDescent="0.25">
      <c r="B25" s="2">
        <v>16</v>
      </c>
      <c r="C25" s="42" t="s">
        <v>82</v>
      </c>
      <c r="D25" s="156">
        <v>0</v>
      </c>
      <c r="E25" s="156">
        <v>0</v>
      </c>
      <c r="F25" s="156">
        <v>0</v>
      </c>
      <c r="G25" s="156">
        <v>0</v>
      </c>
      <c r="H25" s="187"/>
      <c r="I25" s="134">
        <f t="shared" ref="I25" si="20">I62+I99</f>
        <v>0</v>
      </c>
      <c r="J25" s="134">
        <f t="shared" si="19"/>
        <v>0</v>
      </c>
      <c r="K25" s="134"/>
      <c r="L25" s="134"/>
      <c r="M25" s="134">
        <f t="shared" si="5"/>
        <v>0</v>
      </c>
      <c r="N25" s="134">
        <f t="shared" si="5"/>
        <v>0</v>
      </c>
      <c r="O25" s="134">
        <f t="shared" si="3"/>
        <v>0</v>
      </c>
    </row>
    <row r="26" spans="2:15" ht="27.6" hidden="1" x14ac:dyDescent="0.25">
      <c r="B26" s="2">
        <v>17</v>
      </c>
      <c r="C26" s="42" t="s">
        <v>83</v>
      </c>
      <c r="D26" s="156">
        <f>[11]F15.2!C21</f>
        <v>5.9445481999999998</v>
      </c>
      <c r="E26" s="156">
        <f>[11]F15.2!D21</f>
        <v>0.52205000000000001</v>
      </c>
      <c r="F26" s="156">
        <f>[11]F15.2!E21</f>
        <v>3.3362695000000002</v>
      </c>
      <c r="G26" s="156">
        <f>[11]F15.2!F21</f>
        <v>4.0152999999999999</v>
      </c>
      <c r="H26" s="187"/>
      <c r="I26" s="134">
        <f t="shared" ref="I26" si="21">I63+I100</f>
        <v>0</v>
      </c>
      <c r="J26" s="134">
        <f t="shared" si="19"/>
        <v>2.5934641475913156</v>
      </c>
      <c r="K26" s="134"/>
      <c r="L26" s="134"/>
      <c r="M26" s="134">
        <f t="shared" si="5"/>
        <v>0</v>
      </c>
      <c r="N26" s="134">
        <f t="shared" si="5"/>
        <v>0</v>
      </c>
      <c r="O26" s="134">
        <f t="shared" si="3"/>
        <v>0</v>
      </c>
    </row>
    <row r="27" spans="2:15" hidden="1" x14ac:dyDescent="0.25">
      <c r="B27" s="2">
        <v>18</v>
      </c>
      <c r="C27" s="43" t="s">
        <v>84</v>
      </c>
      <c r="D27" s="156">
        <f>[11]F15.2!C22</f>
        <v>1.23270671</v>
      </c>
      <c r="E27" s="156">
        <f>[11]F15.2!D22</f>
        <v>1.091170561</v>
      </c>
      <c r="F27" s="156">
        <f>[11]F15.2!E22</f>
        <v>1.2066203090000001</v>
      </c>
      <c r="G27" s="156">
        <f>[11]F15.2!F22</f>
        <v>1.3433999999999999</v>
      </c>
      <c r="H27" s="187"/>
      <c r="I27" s="134">
        <f t="shared" ref="I27" si="22">I64+I101</f>
        <v>0</v>
      </c>
      <c r="J27" s="134">
        <f t="shared" si="19"/>
        <v>0.86769599678085663</v>
      </c>
      <c r="K27" s="134"/>
      <c r="L27" s="134"/>
      <c r="M27" s="134">
        <f t="shared" si="5"/>
        <v>0</v>
      </c>
      <c r="N27" s="134">
        <f t="shared" si="5"/>
        <v>0</v>
      </c>
      <c r="O27" s="134">
        <f t="shared" si="3"/>
        <v>0</v>
      </c>
    </row>
    <row r="28" spans="2:15" hidden="1" x14ac:dyDescent="0.25">
      <c r="B28" s="2">
        <v>19</v>
      </c>
      <c r="C28" s="43" t="s">
        <v>85</v>
      </c>
      <c r="D28" s="156">
        <f>[11]F15.2!C23</f>
        <v>9.7631454409999989</v>
      </c>
      <c r="E28" s="156">
        <f>[11]F15.2!D23</f>
        <v>9.4112574129999995</v>
      </c>
      <c r="F28" s="156">
        <f>[11]F15.2!E23</f>
        <v>13.435125765</v>
      </c>
      <c r="G28" s="156">
        <f>[11]F15.2!F23</f>
        <v>16.794499999999999</v>
      </c>
      <c r="H28" s="187"/>
      <c r="I28" s="134">
        <f t="shared" ref="I28" si="23">I65+I102</f>
        <v>0</v>
      </c>
      <c r="J28" s="134">
        <f t="shared" si="19"/>
        <v>10.847491750734029</v>
      </c>
      <c r="K28" s="134"/>
      <c r="L28" s="134"/>
      <c r="M28" s="134">
        <f t="shared" si="5"/>
        <v>0</v>
      </c>
      <c r="N28" s="134">
        <f t="shared" si="5"/>
        <v>0</v>
      </c>
      <c r="O28" s="134">
        <f t="shared" si="3"/>
        <v>0</v>
      </c>
    </row>
    <row r="29" spans="2:15" hidden="1" x14ac:dyDescent="0.25">
      <c r="B29" s="2">
        <v>20</v>
      </c>
      <c r="C29" s="43" t="s">
        <v>86</v>
      </c>
      <c r="D29" s="156">
        <v>0</v>
      </c>
      <c r="E29" s="156">
        <v>0</v>
      </c>
      <c r="F29" s="156">
        <v>0</v>
      </c>
      <c r="G29" s="156">
        <v>0</v>
      </c>
      <c r="H29" s="187"/>
      <c r="I29" s="134">
        <f t="shared" ref="I29" si="24">I66+I103</f>
        <v>0</v>
      </c>
      <c r="J29" s="134">
        <f t="shared" si="19"/>
        <v>0</v>
      </c>
      <c r="K29" s="134"/>
      <c r="L29" s="134"/>
      <c r="M29" s="134">
        <f t="shared" si="5"/>
        <v>0</v>
      </c>
      <c r="N29" s="134">
        <f t="shared" si="5"/>
        <v>0</v>
      </c>
      <c r="O29" s="134">
        <f t="shared" si="3"/>
        <v>0</v>
      </c>
    </row>
    <row r="30" spans="2:15" hidden="1" x14ac:dyDescent="0.25">
      <c r="B30" s="2">
        <v>21</v>
      </c>
      <c r="C30" s="43" t="s">
        <v>87</v>
      </c>
      <c r="D30" s="156">
        <v>0</v>
      </c>
      <c r="E30" s="156">
        <v>0</v>
      </c>
      <c r="F30" s="156">
        <v>0</v>
      </c>
      <c r="G30" s="156">
        <v>0</v>
      </c>
      <c r="H30" s="187"/>
      <c r="I30" s="134">
        <f t="shared" ref="I30" si="25">I67+I104</f>
        <v>0</v>
      </c>
      <c r="J30" s="134">
        <f t="shared" si="19"/>
        <v>0</v>
      </c>
      <c r="K30" s="134"/>
      <c r="L30" s="134"/>
      <c r="M30" s="134">
        <f t="shared" si="5"/>
        <v>0</v>
      </c>
      <c r="N30" s="134">
        <f t="shared" si="5"/>
        <v>0</v>
      </c>
      <c r="O30" s="134">
        <f t="shared" si="3"/>
        <v>0</v>
      </c>
    </row>
    <row r="31" spans="2:15" hidden="1" x14ac:dyDescent="0.25">
      <c r="B31" s="2">
        <v>22</v>
      </c>
      <c r="C31" s="43" t="s">
        <v>88</v>
      </c>
      <c r="D31" s="156">
        <v>0</v>
      </c>
      <c r="E31" s="156">
        <v>0</v>
      </c>
      <c r="F31" s="156">
        <v>0</v>
      </c>
      <c r="G31" s="156">
        <v>0</v>
      </c>
      <c r="H31" s="187"/>
      <c r="I31" s="134">
        <f t="shared" ref="I31" si="26">I68+I105</f>
        <v>0</v>
      </c>
      <c r="J31" s="134">
        <f t="shared" si="19"/>
        <v>0</v>
      </c>
      <c r="K31" s="134"/>
      <c r="L31" s="134"/>
      <c r="M31" s="134">
        <f t="shared" si="5"/>
        <v>0</v>
      </c>
      <c r="N31" s="134">
        <f t="shared" si="5"/>
        <v>0</v>
      </c>
      <c r="O31" s="134">
        <f t="shared" si="3"/>
        <v>0</v>
      </c>
    </row>
    <row r="32" spans="2:15" hidden="1" x14ac:dyDescent="0.25">
      <c r="B32" s="2">
        <v>23</v>
      </c>
      <c r="C32" s="43" t="s">
        <v>89</v>
      </c>
      <c r="D32" s="156">
        <v>0</v>
      </c>
      <c r="E32" s="156">
        <v>0</v>
      </c>
      <c r="F32" s="156">
        <v>0</v>
      </c>
      <c r="G32" s="156">
        <v>0</v>
      </c>
      <c r="H32" s="187"/>
      <c r="I32" s="134">
        <f t="shared" ref="I32" si="27">I69+I106</f>
        <v>0</v>
      </c>
      <c r="J32" s="134">
        <f t="shared" si="19"/>
        <v>0</v>
      </c>
      <c r="K32" s="134"/>
      <c r="L32" s="134"/>
      <c r="M32" s="134">
        <f t="shared" si="5"/>
        <v>0</v>
      </c>
      <c r="N32" s="134">
        <f t="shared" si="5"/>
        <v>0</v>
      </c>
      <c r="O32" s="134">
        <f t="shared" si="3"/>
        <v>0</v>
      </c>
    </row>
    <row r="33" spans="2:16" hidden="1" x14ac:dyDescent="0.25">
      <c r="B33" s="2">
        <v>24</v>
      </c>
      <c r="C33" s="43" t="s">
        <v>90</v>
      </c>
      <c r="D33" s="156">
        <f>[11]F15.2!C28</f>
        <v>4.4738199999999999E-2</v>
      </c>
      <c r="E33" s="156">
        <f>[11]F15.2!D28</f>
        <v>0.64913564899999998</v>
      </c>
      <c r="F33" s="156">
        <f>[11]F15.2!E28</f>
        <v>0.42413494699999993</v>
      </c>
      <c r="G33" s="156">
        <f>[11]F15.2!F28</f>
        <v>0</v>
      </c>
      <c r="H33" s="187"/>
      <c r="I33" s="134">
        <f t="shared" ref="I33" si="28">I70+I107</f>
        <v>0</v>
      </c>
      <c r="J33" s="134">
        <f t="shared" si="19"/>
        <v>0</v>
      </c>
      <c r="K33" s="134"/>
      <c r="L33" s="134"/>
      <c r="M33" s="134">
        <f t="shared" si="5"/>
        <v>0</v>
      </c>
      <c r="N33" s="134">
        <f t="shared" si="5"/>
        <v>0</v>
      </c>
      <c r="O33" s="134">
        <f t="shared" si="3"/>
        <v>0</v>
      </c>
    </row>
    <row r="34" spans="2:16" hidden="1" x14ac:dyDescent="0.25">
      <c r="B34" s="2">
        <v>25</v>
      </c>
      <c r="C34" s="43" t="s">
        <v>91</v>
      </c>
      <c r="D34" s="156">
        <f>[11]F15.2!C29</f>
        <v>5.4717254840000003</v>
      </c>
      <c r="E34" s="156">
        <f>[11]F15.2!D29</f>
        <v>37.382921317000005</v>
      </c>
      <c r="F34" s="156">
        <f>[11]F15.2!E29</f>
        <v>47.103105279000005</v>
      </c>
      <c r="G34" s="156">
        <f>[11]F15.2!F29</f>
        <v>31.876899999999999</v>
      </c>
      <c r="H34" s="187"/>
      <c r="I34" s="134">
        <f t="shared" ref="I34" si="29">I71+I108</f>
        <v>0</v>
      </c>
      <c r="J34" s="134">
        <f t="shared" si="19"/>
        <v>20.589145838755169</v>
      </c>
      <c r="K34" s="134"/>
      <c r="L34" s="134"/>
      <c r="M34" s="134">
        <f t="shared" si="5"/>
        <v>0</v>
      </c>
      <c r="N34" s="134">
        <f t="shared" si="5"/>
        <v>0</v>
      </c>
      <c r="O34" s="134">
        <f t="shared" si="3"/>
        <v>0</v>
      </c>
    </row>
    <row r="35" spans="2:16" hidden="1" x14ac:dyDescent="0.25">
      <c r="B35" s="2">
        <v>26</v>
      </c>
      <c r="C35" s="43" t="s">
        <v>92</v>
      </c>
      <c r="D35" s="156">
        <f>[11]F15.2!C30</f>
        <v>10.992361149000001</v>
      </c>
      <c r="E35" s="156">
        <f>[11]F15.2!D30</f>
        <v>11.111675071000001</v>
      </c>
      <c r="F35" s="156">
        <f>[11]F15.2!E30</f>
        <v>10.752211881000001</v>
      </c>
      <c r="G35" s="156">
        <f>[11]F15.2!F30</f>
        <v>11.663000000000002</v>
      </c>
      <c r="H35" s="187"/>
      <c r="I35" s="134">
        <f t="shared" ref="I35" si="30">I72+I109</f>
        <v>0</v>
      </c>
      <c r="J35" s="134">
        <f t="shared" si="19"/>
        <v>7.5330790609313176</v>
      </c>
      <c r="K35" s="134"/>
      <c r="L35" s="134"/>
      <c r="M35" s="134">
        <f t="shared" si="5"/>
        <v>0</v>
      </c>
      <c r="N35" s="134">
        <f t="shared" si="5"/>
        <v>0</v>
      </c>
      <c r="O35" s="134">
        <f t="shared" si="3"/>
        <v>0</v>
      </c>
    </row>
    <row r="36" spans="2:16" hidden="1" x14ac:dyDescent="0.25">
      <c r="B36" s="2">
        <v>27</v>
      </c>
      <c r="C36" s="43" t="s">
        <v>93</v>
      </c>
      <c r="D36" s="156">
        <v>0</v>
      </c>
      <c r="E36" s="156">
        <v>0</v>
      </c>
      <c r="F36" s="156">
        <v>0</v>
      </c>
      <c r="G36" s="156">
        <v>0</v>
      </c>
      <c r="H36" s="187"/>
      <c r="I36" s="134">
        <f t="shared" ref="I36" si="31">I73+I110</f>
        <v>0</v>
      </c>
      <c r="J36" s="134">
        <f t="shared" si="19"/>
        <v>0</v>
      </c>
      <c r="K36" s="134"/>
      <c r="L36" s="134"/>
      <c r="M36" s="134">
        <f t="shared" si="5"/>
        <v>0</v>
      </c>
      <c r="N36" s="134">
        <f t="shared" si="5"/>
        <v>0</v>
      </c>
      <c r="O36" s="134">
        <f t="shared" si="3"/>
        <v>0</v>
      </c>
    </row>
    <row r="37" spans="2:16" hidden="1" x14ac:dyDescent="0.25">
      <c r="B37" s="2">
        <v>28</v>
      </c>
      <c r="C37" s="43" t="s">
        <v>64</v>
      </c>
      <c r="D37" s="156">
        <f>[11]F15.2!C32</f>
        <v>164.88914510499998</v>
      </c>
      <c r="E37" s="156">
        <f>[11]F15.2!D32</f>
        <v>24.912896694000001</v>
      </c>
      <c r="F37" s="156">
        <f>[11]F15.2!E32</f>
        <v>27.8447</v>
      </c>
      <c r="G37" s="156">
        <f>[11]F15.2!F32</f>
        <v>115.8216</v>
      </c>
      <c r="H37" s="187"/>
      <c r="I37" s="134">
        <f t="shared" ref="I37" si="32">I74+I111</f>
        <v>0</v>
      </c>
      <c r="J37" s="134">
        <f t="shared" si="19"/>
        <v>74.808648697896132</v>
      </c>
      <c r="K37" s="134"/>
      <c r="L37" s="134"/>
      <c r="M37" s="134">
        <f t="shared" si="5"/>
        <v>0</v>
      </c>
      <c r="N37" s="134">
        <f t="shared" si="5"/>
        <v>0</v>
      </c>
      <c r="O37" s="134">
        <f t="shared" si="3"/>
        <v>0</v>
      </c>
    </row>
    <row r="38" spans="2:16" x14ac:dyDescent="0.25">
      <c r="B38" s="2">
        <v>29</v>
      </c>
      <c r="C38" s="44" t="s">
        <v>94</v>
      </c>
      <c r="D38" s="189">
        <f>SUM(D10:D37)</f>
        <v>244.95221524499999</v>
      </c>
      <c r="E38" s="189">
        <f t="shared" ref="E38:I38" si="33">SUM(E10:E37)</f>
        <v>130.03138042800001</v>
      </c>
      <c r="F38" s="189">
        <f t="shared" si="33"/>
        <v>148.873472999</v>
      </c>
      <c r="G38" s="189">
        <f t="shared" si="33"/>
        <v>237.08170000000001</v>
      </c>
      <c r="H38" s="372">
        <f t="shared" si="33"/>
        <v>0</v>
      </c>
      <c r="I38" s="356">
        <f t="shared" si="33"/>
        <v>0</v>
      </c>
      <c r="J38" s="356">
        <f>'[13]O&amp;M Projections Reg 2 of 2023'!$J$6</f>
        <v>153.13000000000002</v>
      </c>
      <c r="K38" s="356">
        <f>'[13]O&amp;M Projections Reg 2 of 2023'!$K$6</f>
        <v>160.67930900000002</v>
      </c>
      <c r="L38" s="356">
        <f>'[13]O&amp;M Projections Reg 2 of 2023'!$L$6</f>
        <v>168.60079893369999</v>
      </c>
      <c r="M38" s="356">
        <f>'[10]O&amp;M Projections New Methodology'!L6</f>
        <v>334.36779834987681</v>
      </c>
      <c r="N38" s="356">
        <f>'[10]O&amp;M Projections New Methodology'!M6</f>
        <v>350.85213080852571</v>
      </c>
      <c r="O38" s="356">
        <f>'[10]O&amp;M Projections New Methodology'!N6</f>
        <v>368.14914085738599</v>
      </c>
    </row>
    <row r="39" spans="2:16" x14ac:dyDescent="0.25">
      <c r="B39" s="2">
        <v>30</v>
      </c>
      <c r="C39" s="34" t="s">
        <v>17</v>
      </c>
      <c r="D39" s="187">
        <f>[11]F15.2!C34</f>
        <v>8.7597875999999992</v>
      </c>
      <c r="E39" s="187">
        <f>[11]F15.2!D34</f>
        <v>6.7969881870000002</v>
      </c>
      <c r="F39" s="187">
        <f>[11]F15.2!E34</f>
        <v>7.0951034370000006</v>
      </c>
      <c r="G39" s="187">
        <f>[11]F15.2!F34</f>
        <v>7.6054999999999993</v>
      </c>
      <c r="H39" s="325"/>
      <c r="I39" s="356"/>
      <c r="J39" s="356">
        <f>'[12]Notes 27-30'!$C$66</f>
        <v>10.61</v>
      </c>
      <c r="K39" s="356">
        <f>$J$39/$J$38*K38</f>
        <v>11.133073</v>
      </c>
      <c r="L39" s="356">
        <f>$J$39/$J$38*L38</f>
        <v>11.681933498899998</v>
      </c>
      <c r="M39" s="356">
        <f t="shared" ref="M39:O39" si="34">$G$39/$G$38*M38</f>
        <v>10.726404823105232</v>
      </c>
      <c r="N39" s="356">
        <f t="shared" si="34"/>
        <v>11.255216580884319</v>
      </c>
      <c r="O39" s="356">
        <f t="shared" si="34"/>
        <v>11.810098758321915</v>
      </c>
    </row>
    <row r="40" spans="2:16" x14ac:dyDescent="0.25">
      <c r="B40" s="2">
        <v>31</v>
      </c>
      <c r="C40" s="11" t="s">
        <v>95</v>
      </c>
      <c r="D40" s="189">
        <f>D38-D39</f>
        <v>236.19242764499998</v>
      </c>
      <c r="E40" s="189">
        <f t="shared" ref="E40:O40" si="35">E38-E39</f>
        <v>123.23439224100001</v>
      </c>
      <c r="F40" s="189">
        <f t="shared" si="35"/>
        <v>141.77836956199999</v>
      </c>
      <c r="G40" s="189">
        <f t="shared" si="35"/>
        <v>229.47620000000001</v>
      </c>
      <c r="H40" s="372">
        <f t="shared" si="35"/>
        <v>0</v>
      </c>
      <c r="I40" s="356">
        <f t="shared" si="35"/>
        <v>0</v>
      </c>
      <c r="J40" s="356">
        <f t="shared" si="35"/>
        <v>142.52000000000004</v>
      </c>
      <c r="K40" s="356">
        <f t="shared" si="35"/>
        <v>149.54623600000002</v>
      </c>
      <c r="L40" s="356">
        <f t="shared" si="35"/>
        <v>156.91886543479998</v>
      </c>
      <c r="M40" s="356">
        <f t="shared" si="35"/>
        <v>323.64139352677159</v>
      </c>
      <c r="N40" s="356">
        <f t="shared" si="35"/>
        <v>339.59691422764138</v>
      </c>
      <c r="O40" s="356">
        <f t="shared" si="35"/>
        <v>356.33904209906405</v>
      </c>
    </row>
    <row r="41" spans="2:16" x14ac:dyDescent="0.25">
      <c r="H41" s="346"/>
      <c r="I41" s="346"/>
      <c r="J41" s="346"/>
      <c r="K41" s="346"/>
      <c r="L41" s="346"/>
      <c r="M41" s="346"/>
      <c r="N41" s="346"/>
      <c r="O41" s="346"/>
    </row>
    <row r="42" spans="2:16" x14ac:dyDescent="0.25">
      <c r="B42" s="28" t="s">
        <v>598</v>
      </c>
      <c r="H42" s="346"/>
      <c r="I42" s="346"/>
      <c r="J42" s="346"/>
      <c r="K42" s="346"/>
      <c r="L42" s="346"/>
      <c r="M42" s="346"/>
      <c r="N42" s="346"/>
      <c r="O42" s="346"/>
    </row>
    <row r="43" spans="2:16" x14ac:dyDescent="0.25">
      <c r="H43" s="346"/>
      <c r="I43" s="346"/>
      <c r="J43" s="346"/>
      <c r="K43" s="346"/>
      <c r="L43" s="320" t="s">
        <v>4</v>
      </c>
      <c r="M43" s="346"/>
      <c r="N43" s="346"/>
      <c r="O43" s="314" t="s">
        <v>4</v>
      </c>
    </row>
    <row r="44" spans="2:16" ht="12.75" customHeight="1" x14ac:dyDescent="0.25">
      <c r="B44" s="411" t="s">
        <v>140</v>
      </c>
      <c r="C44" s="416" t="s">
        <v>18</v>
      </c>
      <c r="D44" s="7" t="s">
        <v>174</v>
      </c>
      <c r="E44" s="7" t="s">
        <v>173</v>
      </c>
      <c r="F44" s="7" t="s">
        <v>172</v>
      </c>
      <c r="G44" s="7" t="s">
        <v>160</v>
      </c>
      <c r="H44" s="411" t="s">
        <v>816</v>
      </c>
      <c r="I44" s="411"/>
      <c r="J44" s="411"/>
      <c r="K44" s="422" t="s">
        <v>153</v>
      </c>
      <c r="L44" s="422"/>
      <c r="M44" s="422"/>
      <c r="N44" s="422"/>
      <c r="O44" s="422"/>
      <c r="P44" s="283"/>
    </row>
    <row r="45" spans="2:16" x14ac:dyDescent="0.25">
      <c r="B45" s="411"/>
      <c r="C45" s="416"/>
      <c r="D45" s="7" t="s">
        <v>169</v>
      </c>
      <c r="E45" s="7" t="s">
        <v>169</v>
      </c>
      <c r="F45" s="7" t="s">
        <v>169</v>
      </c>
      <c r="G45" s="7" t="s">
        <v>169</v>
      </c>
      <c r="H45" s="298" t="s">
        <v>163</v>
      </c>
      <c r="I45" s="298" t="s">
        <v>164</v>
      </c>
      <c r="J45" s="298" t="s">
        <v>168</v>
      </c>
      <c r="K45" s="298" t="s">
        <v>154</v>
      </c>
      <c r="L45" s="298" t="s">
        <v>155</v>
      </c>
      <c r="M45" s="298" t="s">
        <v>156</v>
      </c>
      <c r="N45" s="298" t="s">
        <v>157</v>
      </c>
      <c r="O45" s="298" t="s">
        <v>158</v>
      </c>
    </row>
    <row r="46" spans="2:16" x14ac:dyDescent="0.25">
      <c r="B46" s="411"/>
      <c r="C46" s="416"/>
      <c r="D46" s="7" t="s">
        <v>12</v>
      </c>
      <c r="E46" s="7" t="s">
        <v>12</v>
      </c>
      <c r="F46" s="7" t="s">
        <v>12</v>
      </c>
      <c r="G46" s="7" t="s">
        <v>12</v>
      </c>
      <c r="H46" s="298" t="s">
        <v>3</v>
      </c>
      <c r="I46" s="298" t="s">
        <v>5</v>
      </c>
      <c r="J46" s="298" t="s">
        <v>12</v>
      </c>
      <c r="K46" s="298" t="s">
        <v>8</v>
      </c>
      <c r="L46" s="298" t="s">
        <v>8</v>
      </c>
      <c r="M46" s="298" t="s">
        <v>8</v>
      </c>
      <c r="N46" s="298" t="s">
        <v>8</v>
      </c>
      <c r="O46" s="298" t="s">
        <v>8</v>
      </c>
    </row>
    <row r="47" spans="2:16" hidden="1" x14ac:dyDescent="0.25">
      <c r="B47" s="2">
        <v>1</v>
      </c>
      <c r="C47" s="42" t="s">
        <v>67</v>
      </c>
      <c r="D47" s="234">
        <f>90%*D10</f>
        <v>3.5475996599999999</v>
      </c>
      <c r="E47" s="234">
        <f t="shared" ref="E47:G47" si="36">90%*E10</f>
        <v>1.6999040664</v>
      </c>
      <c r="F47" s="234">
        <f t="shared" si="36"/>
        <v>0.99870454799999997</v>
      </c>
      <c r="G47" s="234">
        <f t="shared" si="36"/>
        <v>1.1337300000000001</v>
      </c>
      <c r="H47" s="349"/>
      <c r="I47" s="349"/>
      <c r="J47" s="373">
        <f>90%*J10</f>
        <v>0.73227109009257163</v>
      </c>
      <c r="K47" s="373"/>
      <c r="L47" s="373"/>
      <c r="M47" s="373">
        <f t="shared" ref="M47:O47" si="37">90%*M10</f>
        <v>0</v>
      </c>
      <c r="N47" s="373">
        <f t="shared" si="37"/>
        <v>0</v>
      </c>
      <c r="O47" s="373">
        <f t="shared" si="37"/>
        <v>0</v>
      </c>
    </row>
    <row r="48" spans="2:16" hidden="1" x14ac:dyDescent="0.25">
      <c r="B48" s="2">
        <v>2</v>
      </c>
      <c r="C48" s="43" t="s">
        <v>68</v>
      </c>
      <c r="D48" s="234">
        <f t="shared" ref="D48:G74" si="38">90%*D11</f>
        <v>7.4731869900000011E-2</v>
      </c>
      <c r="E48" s="234">
        <f t="shared" si="38"/>
        <v>6.8457290400000009E-2</v>
      </c>
      <c r="F48" s="234">
        <f t="shared" si="38"/>
        <v>5.4888670799999997E-2</v>
      </c>
      <c r="G48" s="234">
        <f t="shared" si="38"/>
        <v>4.8509999999999998E-2</v>
      </c>
      <c r="H48" s="349"/>
      <c r="I48" s="349"/>
      <c r="J48" s="373">
        <f t="shared" ref="J48:O74" si="39">90%*J11</f>
        <v>3.1332390057942056E-2</v>
      </c>
      <c r="K48" s="373"/>
      <c r="L48" s="373"/>
      <c r="M48" s="373">
        <f t="shared" si="39"/>
        <v>0</v>
      </c>
      <c r="N48" s="373">
        <f t="shared" si="39"/>
        <v>0</v>
      </c>
      <c r="O48" s="373">
        <f t="shared" si="39"/>
        <v>0</v>
      </c>
    </row>
    <row r="49" spans="2:15" hidden="1" x14ac:dyDescent="0.25">
      <c r="B49" s="2">
        <v>3</v>
      </c>
      <c r="C49" s="43" t="s">
        <v>69</v>
      </c>
      <c r="D49" s="234">
        <f t="shared" si="38"/>
        <v>1.5971934726000001</v>
      </c>
      <c r="E49" s="234">
        <f t="shared" si="38"/>
        <v>2.5257278646000003</v>
      </c>
      <c r="F49" s="234">
        <f t="shared" si="38"/>
        <v>3.5359050177000002</v>
      </c>
      <c r="G49" s="234">
        <f t="shared" si="38"/>
        <v>3.6830699999999998</v>
      </c>
      <c r="H49" s="349"/>
      <c r="I49" s="349"/>
      <c r="J49" s="373">
        <f t="shared" si="39"/>
        <v>2.3788782900578158</v>
      </c>
      <c r="K49" s="373"/>
      <c r="L49" s="373"/>
      <c r="M49" s="373">
        <f t="shared" si="39"/>
        <v>0</v>
      </c>
      <c r="N49" s="373">
        <f t="shared" si="39"/>
        <v>0</v>
      </c>
      <c r="O49" s="373">
        <f t="shared" si="39"/>
        <v>0</v>
      </c>
    </row>
    <row r="50" spans="2:15" hidden="1" x14ac:dyDescent="0.25">
      <c r="B50" s="2">
        <v>4</v>
      </c>
      <c r="C50" s="43" t="s">
        <v>70</v>
      </c>
      <c r="D50" s="234">
        <f t="shared" si="38"/>
        <v>0.59038821000000008</v>
      </c>
      <c r="E50" s="234">
        <f t="shared" si="38"/>
        <v>0.82173105000000002</v>
      </c>
      <c r="F50" s="234">
        <f t="shared" si="38"/>
        <v>0.9625541849999999</v>
      </c>
      <c r="G50" s="234">
        <f t="shared" si="38"/>
        <v>2.6354699999999998</v>
      </c>
      <c r="H50" s="349"/>
      <c r="I50" s="349"/>
      <c r="J50" s="373">
        <f t="shared" si="39"/>
        <v>1.702238178231386</v>
      </c>
      <c r="K50" s="373"/>
      <c r="L50" s="373"/>
      <c r="M50" s="373">
        <f t="shared" si="39"/>
        <v>0</v>
      </c>
      <c r="N50" s="373">
        <f t="shared" si="39"/>
        <v>0</v>
      </c>
      <c r="O50" s="373">
        <f t="shared" si="39"/>
        <v>0</v>
      </c>
    </row>
    <row r="51" spans="2:15" hidden="1" x14ac:dyDescent="0.25">
      <c r="B51" s="2">
        <v>5</v>
      </c>
      <c r="C51" s="43" t="s">
        <v>71</v>
      </c>
      <c r="D51" s="234">
        <f t="shared" si="38"/>
        <v>16.667433207000002</v>
      </c>
      <c r="E51" s="234">
        <f t="shared" si="38"/>
        <v>13.805198632799998</v>
      </c>
      <c r="F51" s="234">
        <f t="shared" si="38"/>
        <v>15.224192770499998</v>
      </c>
      <c r="G51" s="234">
        <f t="shared" si="38"/>
        <v>20.741310000000002</v>
      </c>
      <c r="H51" s="349"/>
      <c r="I51" s="349"/>
      <c r="J51" s="373">
        <f t="shared" si="39"/>
        <v>13.396718516443912</v>
      </c>
      <c r="K51" s="373"/>
      <c r="L51" s="373"/>
      <c r="M51" s="373">
        <f t="shared" si="39"/>
        <v>0</v>
      </c>
      <c r="N51" s="373">
        <f t="shared" si="39"/>
        <v>0</v>
      </c>
      <c r="O51" s="373">
        <f t="shared" si="39"/>
        <v>0</v>
      </c>
    </row>
    <row r="52" spans="2:15" hidden="1" x14ac:dyDescent="0.25">
      <c r="B52" s="2">
        <v>6</v>
      </c>
      <c r="C52" s="43" t="s">
        <v>72</v>
      </c>
      <c r="D52" s="234">
        <f t="shared" si="38"/>
        <v>12.48302997</v>
      </c>
      <c r="E52" s="234">
        <f t="shared" si="38"/>
        <v>14.0310477</v>
      </c>
      <c r="F52" s="234">
        <f t="shared" si="38"/>
        <v>12.474302805000001</v>
      </c>
      <c r="G52" s="234">
        <f t="shared" si="38"/>
        <v>12.643559999999999</v>
      </c>
      <c r="H52" s="349"/>
      <c r="I52" s="349"/>
      <c r="J52" s="373">
        <f t="shared" si="39"/>
        <v>8.1664183393319707</v>
      </c>
      <c r="K52" s="373"/>
      <c r="L52" s="373"/>
      <c r="M52" s="373">
        <f t="shared" si="39"/>
        <v>0</v>
      </c>
      <c r="N52" s="373">
        <f t="shared" si="39"/>
        <v>0</v>
      </c>
      <c r="O52" s="373">
        <f t="shared" si="39"/>
        <v>0</v>
      </c>
    </row>
    <row r="53" spans="2:15" hidden="1" x14ac:dyDescent="0.25">
      <c r="B53" s="2">
        <v>7</v>
      </c>
      <c r="C53" s="43" t="s">
        <v>73</v>
      </c>
      <c r="D53" s="234">
        <f t="shared" si="38"/>
        <v>4.2611917014000005</v>
      </c>
      <c r="E53" s="234">
        <f t="shared" si="38"/>
        <v>4.3001980857</v>
      </c>
      <c r="F53" s="234">
        <f t="shared" si="38"/>
        <v>4.3337081087999998</v>
      </c>
      <c r="G53" s="234">
        <f t="shared" si="38"/>
        <v>5.0933699999999993</v>
      </c>
      <c r="H53" s="349"/>
      <c r="I53" s="349"/>
      <c r="J53" s="373">
        <f t="shared" si="39"/>
        <v>3.2897846948963156</v>
      </c>
      <c r="K53" s="373"/>
      <c r="L53" s="373"/>
      <c r="M53" s="373">
        <f t="shared" si="39"/>
        <v>0</v>
      </c>
      <c r="N53" s="373">
        <f t="shared" si="39"/>
        <v>0</v>
      </c>
      <c r="O53" s="373">
        <f t="shared" si="39"/>
        <v>0</v>
      </c>
    </row>
    <row r="54" spans="2:15" hidden="1" x14ac:dyDescent="0.25">
      <c r="B54" s="2">
        <v>8</v>
      </c>
      <c r="C54" s="43" t="s">
        <v>74</v>
      </c>
      <c r="D54" s="234">
        <f t="shared" si="38"/>
        <v>0</v>
      </c>
      <c r="E54" s="234">
        <f t="shared" si="38"/>
        <v>0</v>
      </c>
      <c r="F54" s="234">
        <f t="shared" si="38"/>
        <v>0</v>
      </c>
      <c r="G54" s="234">
        <f t="shared" si="38"/>
        <v>0</v>
      </c>
      <c r="H54" s="349"/>
      <c r="I54" s="349"/>
      <c r="J54" s="373">
        <f t="shared" si="39"/>
        <v>0</v>
      </c>
      <c r="K54" s="373"/>
      <c r="L54" s="373"/>
      <c r="M54" s="373">
        <f t="shared" si="39"/>
        <v>0</v>
      </c>
      <c r="N54" s="373">
        <f t="shared" si="39"/>
        <v>0</v>
      </c>
      <c r="O54" s="373">
        <f t="shared" si="39"/>
        <v>0</v>
      </c>
    </row>
    <row r="55" spans="2:15" hidden="1" x14ac:dyDescent="0.25">
      <c r="B55" s="2">
        <v>9</v>
      </c>
      <c r="C55" s="43" t="s">
        <v>75</v>
      </c>
      <c r="D55" s="234">
        <f t="shared" si="38"/>
        <v>0</v>
      </c>
      <c r="E55" s="234">
        <f t="shared" si="38"/>
        <v>0</v>
      </c>
      <c r="F55" s="234">
        <f t="shared" si="38"/>
        <v>0</v>
      </c>
      <c r="G55" s="234">
        <f t="shared" si="38"/>
        <v>0</v>
      </c>
      <c r="H55" s="349"/>
      <c r="I55" s="349"/>
      <c r="J55" s="373">
        <f t="shared" si="39"/>
        <v>0</v>
      </c>
      <c r="K55" s="373"/>
      <c r="L55" s="373"/>
      <c r="M55" s="373">
        <f t="shared" si="39"/>
        <v>0</v>
      </c>
      <c r="N55" s="373">
        <f t="shared" si="39"/>
        <v>0</v>
      </c>
      <c r="O55" s="373">
        <f t="shared" si="39"/>
        <v>0</v>
      </c>
    </row>
    <row r="56" spans="2:15" hidden="1" x14ac:dyDescent="0.25">
      <c r="B56" s="2">
        <v>10</v>
      </c>
      <c r="C56" s="43" t="s">
        <v>76</v>
      </c>
      <c r="D56" s="234">
        <f t="shared" si="38"/>
        <v>0</v>
      </c>
      <c r="E56" s="234">
        <f t="shared" si="38"/>
        <v>0</v>
      </c>
      <c r="F56" s="234">
        <f t="shared" si="38"/>
        <v>0</v>
      </c>
      <c r="G56" s="234">
        <f t="shared" si="38"/>
        <v>0</v>
      </c>
      <c r="H56" s="349"/>
      <c r="I56" s="349"/>
      <c r="J56" s="373">
        <f t="shared" si="39"/>
        <v>0</v>
      </c>
      <c r="K56" s="373"/>
      <c r="L56" s="373"/>
      <c r="M56" s="373">
        <f t="shared" si="39"/>
        <v>0</v>
      </c>
      <c r="N56" s="373">
        <f t="shared" si="39"/>
        <v>0</v>
      </c>
      <c r="O56" s="373">
        <f t="shared" si="39"/>
        <v>0</v>
      </c>
    </row>
    <row r="57" spans="2:15" hidden="1" x14ac:dyDescent="0.25">
      <c r="B57" s="2">
        <v>11</v>
      </c>
      <c r="C57" s="43" t="s">
        <v>77</v>
      </c>
      <c r="D57" s="234">
        <f t="shared" si="38"/>
        <v>0</v>
      </c>
      <c r="E57" s="234">
        <f t="shared" si="38"/>
        <v>0</v>
      </c>
      <c r="F57" s="234">
        <f t="shared" si="38"/>
        <v>0</v>
      </c>
      <c r="G57" s="234">
        <f t="shared" si="38"/>
        <v>0</v>
      </c>
      <c r="H57" s="349"/>
      <c r="I57" s="349"/>
      <c r="J57" s="373">
        <f t="shared" si="39"/>
        <v>0</v>
      </c>
      <c r="K57" s="373"/>
      <c r="L57" s="373"/>
      <c r="M57" s="373">
        <f t="shared" si="39"/>
        <v>0</v>
      </c>
      <c r="N57" s="373">
        <f t="shared" si="39"/>
        <v>0</v>
      </c>
      <c r="O57" s="373">
        <f t="shared" si="39"/>
        <v>0</v>
      </c>
    </row>
    <row r="58" spans="2:15" hidden="1" x14ac:dyDescent="0.25">
      <c r="B58" s="2">
        <v>12</v>
      </c>
      <c r="C58" s="43" t="s">
        <v>78</v>
      </c>
      <c r="D58" s="234">
        <f t="shared" si="38"/>
        <v>0</v>
      </c>
      <c r="E58" s="234">
        <f t="shared" si="38"/>
        <v>0</v>
      </c>
      <c r="F58" s="234">
        <f t="shared" si="38"/>
        <v>0</v>
      </c>
      <c r="G58" s="234">
        <f t="shared" si="38"/>
        <v>0</v>
      </c>
      <c r="H58" s="349"/>
      <c r="I58" s="349"/>
      <c r="J58" s="373">
        <f t="shared" si="39"/>
        <v>0</v>
      </c>
      <c r="K58" s="373"/>
      <c r="L58" s="373"/>
      <c r="M58" s="373">
        <f t="shared" si="39"/>
        <v>0</v>
      </c>
      <c r="N58" s="373">
        <f t="shared" si="39"/>
        <v>0</v>
      </c>
      <c r="O58" s="373">
        <f t="shared" si="39"/>
        <v>0</v>
      </c>
    </row>
    <row r="59" spans="2:15" hidden="1" x14ac:dyDescent="0.25">
      <c r="B59" s="2">
        <v>13</v>
      </c>
      <c r="C59" s="43" t="s">
        <v>79</v>
      </c>
      <c r="D59" s="234">
        <f t="shared" si="38"/>
        <v>2.5112868840000004</v>
      </c>
      <c r="E59" s="234">
        <f t="shared" si="38"/>
        <v>2.8171259153999997</v>
      </c>
      <c r="F59" s="234">
        <f t="shared" si="38"/>
        <v>2.4730983162000002</v>
      </c>
      <c r="G59" s="234">
        <f t="shared" si="38"/>
        <v>3.6832500000000001</v>
      </c>
      <c r="H59" s="349"/>
      <c r="I59" s="349"/>
      <c r="J59" s="373">
        <f t="shared" si="39"/>
        <v>2.3789945512454147</v>
      </c>
      <c r="K59" s="373"/>
      <c r="L59" s="373"/>
      <c r="M59" s="373">
        <f t="shared" si="39"/>
        <v>0</v>
      </c>
      <c r="N59" s="373">
        <f t="shared" si="39"/>
        <v>0</v>
      </c>
      <c r="O59" s="373">
        <f t="shared" si="39"/>
        <v>0</v>
      </c>
    </row>
    <row r="60" spans="2:15" hidden="1" x14ac:dyDescent="0.25">
      <c r="B60" s="2">
        <v>14</v>
      </c>
      <c r="C60" s="43" t="s">
        <v>80</v>
      </c>
      <c r="D60" s="234">
        <f t="shared" si="38"/>
        <v>0.2196054855</v>
      </c>
      <c r="E60" s="234">
        <f t="shared" si="38"/>
        <v>0.38585574539999995</v>
      </c>
      <c r="F60" s="234">
        <f t="shared" si="38"/>
        <v>0.23682036419999997</v>
      </c>
      <c r="G60" s="234">
        <f t="shared" si="38"/>
        <v>0.34803000000000006</v>
      </c>
      <c r="H60" s="349"/>
      <c r="I60" s="349"/>
      <c r="J60" s="373">
        <f t="shared" si="39"/>
        <v>0.22479100622274942</v>
      </c>
      <c r="K60" s="373"/>
      <c r="L60" s="373"/>
      <c r="M60" s="373">
        <f t="shared" si="39"/>
        <v>0</v>
      </c>
      <c r="N60" s="373">
        <f t="shared" si="39"/>
        <v>0</v>
      </c>
      <c r="O60" s="373">
        <f t="shared" si="39"/>
        <v>0</v>
      </c>
    </row>
    <row r="61" spans="2:15" hidden="1" x14ac:dyDescent="0.25">
      <c r="B61" s="2">
        <v>15</v>
      </c>
      <c r="C61" s="43" t="s">
        <v>81</v>
      </c>
      <c r="D61" s="234">
        <f t="shared" si="38"/>
        <v>0</v>
      </c>
      <c r="E61" s="234">
        <f t="shared" si="38"/>
        <v>0</v>
      </c>
      <c r="F61" s="234">
        <f t="shared" si="38"/>
        <v>0</v>
      </c>
      <c r="G61" s="234">
        <f t="shared" si="38"/>
        <v>0</v>
      </c>
      <c r="H61" s="349"/>
      <c r="I61" s="349"/>
      <c r="J61" s="373">
        <f t="shared" si="39"/>
        <v>0</v>
      </c>
      <c r="K61" s="373"/>
      <c r="L61" s="373"/>
      <c r="M61" s="373">
        <f t="shared" si="39"/>
        <v>0</v>
      </c>
      <c r="N61" s="373">
        <f t="shared" si="39"/>
        <v>0</v>
      </c>
      <c r="O61" s="373">
        <f t="shared" si="39"/>
        <v>0</v>
      </c>
    </row>
    <row r="62" spans="2:15" hidden="1" x14ac:dyDescent="0.25">
      <c r="B62" s="2">
        <v>16</v>
      </c>
      <c r="C62" s="42" t="s">
        <v>82</v>
      </c>
      <c r="D62" s="234">
        <f t="shared" si="38"/>
        <v>0</v>
      </c>
      <c r="E62" s="234">
        <f t="shared" si="38"/>
        <v>0</v>
      </c>
      <c r="F62" s="234">
        <f t="shared" si="38"/>
        <v>0</v>
      </c>
      <c r="G62" s="234">
        <f t="shared" si="38"/>
        <v>0</v>
      </c>
      <c r="H62" s="349"/>
      <c r="I62" s="349"/>
      <c r="J62" s="373">
        <f t="shared" si="39"/>
        <v>0</v>
      </c>
      <c r="K62" s="373"/>
      <c r="L62" s="373"/>
      <c r="M62" s="373">
        <f t="shared" si="39"/>
        <v>0</v>
      </c>
      <c r="N62" s="373">
        <f t="shared" si="39"/>
        <v>0</v>
      </c>
      <c r="O62" s="373">
        <f t="shared" si="39"/>
        <v>0</v>
      </c>
    </row>
    <row r="63" spans="2:15" ht="27.6" hidden="1" x14ac:dyDescent="0.25">
      <c r="B63" s="2">
        <v>17</v>
      </c>
      <c r="C63" s="42" t="s">
        <v>83</v>
      </c>
      <c r="D63" s="234">
        <f t="shared" si="38"/>
        <v>5.3500933799999997</v>
      </c>
      <c r="E63" s="234">
        <f t="shared" si="38"/>
        <v>0.46984500000000001</v>
      </c>
      <c r="F63" s="234">
        <f t="shared" si="38"/>
        <v>3.0026425500000005</v>
      </c>
      <c r="G63" s="234">
        <f t="shared" si="38"/>
        <v>3.6137700000000001</v>
      </c>
      <c r="H63" s="349"/>
      <c r="I63" s="349"/>
      <c r="J63" s="373">
        <f t="shared" si="39"/>
        <v>2.3341177328321843</v>
      </c>
      <c r="K63" s="373"/>
      <c r="L63" s="373"/>
      <c r="M63" s="373">
        <f t="shared" si="39"/>
        <v>0</v>
      </c>
      <c r="N63" s="373">
        <f t="shared" si="39"/>
        <v>0</v>
      </c>
      <c r="O63" s="373">
        <f t="shared" si="39"/>
        <v>0</v>
      </c>
    </row>
    <row r="64" spans="2:15" hidden="1" x14ac:dyDescent="0.25">
      <c r="B64" s="2">
        <v>18</v>
      </c>
      <c r="C64" s="43" t="s">
        <v>84</v>
      </c>
      <c r="D64" s="234">
        <f t="shared" si="38"/>
        <v>1.109436039</v>
      </c>
      <c r="E64" s="234">
        <f t="shared" si="38"/>
        <v>0.98205350489999998</v>
      </c>
      <c r="F64" s="234">
        <f t="shared" si="38"/>
        <v>1.0859582781000001</v>
      </c>
      <c r="G64" s="234">
        <f t="shared" si="38"/>
        <v>1.20906</v>
      </c>
      <c r="H64" s="349"/>
      <c r="I64" s="349"/>
      <c r="J64" s="373">
        <f t="shared" si="39"/>
        <v>0.78092639710277101</v>
      </c>
      <c r="K64" s="373"/>
      <c r="L64" s="373"/>
      <c r="M64" s="373">
        <f t="shared" si="39"/>
        <v>0</v>
      </c>
      <c r="N64" s="373">
        <f t="shared" si="39"/>
        <v>0</v>
      </c>
      <c r="O64" s="373">
        <f t="shared" si="39"/>
        <v>0</v>
      </c>
    </row>
    <row r="65" spans="2:15" hidden="1" x14ac:dyDescent="0.25">
      <c r="B65" s="2">
        <v>19</v>
      </c>
      <c r="C65" s="43" t="s">
        <v>85</v>
      </c>
      <c r="D65" s="234">
        <f t="shared" si="38"/>
        <v>8.7868308968999997</v>
      </c>
      <c r="E65" s="234">
        <f t="shared" si="38"/>
        <v>8.470131671699999</v>
      </c>
      <c r="F65" s="234">
        <f t="shared" si="38"/>
        <v>12.0916131885</v>
      </c>
      <c r="G65" s="234">
        <f t="shared" si="38"/>
        <v>15.11505</v>
      </c>
      <c r="H65" s="349"/>
      <c r="I65" s="349"/>
      <c r="J65" s="373">
        <f t="shared" si="39"/>
        <v>9.7627425756606261</v>
      </c>
      <c r="K65" s="373"/>
      <c r="L65" s="373"/>
      <c r="M65" s="373">
        <f t="shared" si="39"/>
        <v>0</v>
      </c>
      <c r="N65" s="373">
        <f t="shared" si="39"/>
        <v>0</v>
      </c>
      <c r="O65" s="373">
        <f t="shared" si="39"/>
        <v>0</v>
      </c>
    </row>
    <row r="66" spans="2:15" hidden="1" x14ac:dyDescent="0.25">
      <c r="B66" s="2">
        <v>20</v>
      </c>
      <c r="C66" s="43" t="s">
        <v>86</v>
      </c>
      <c r="D66" s="234">
        <f t="shared" si="38"/>
        <v>0</v>
      </c>
      <c r="E66" s="234">
        <f t="shared" si="38"/>
        <v>0</v>
      </c>
      <c r="F66" s="234">
        <f t="shared" si="38"/>
        <v>0</v>
      </c>
      <c r="G66" s="234">
        <f t="shared" si="38"/>
        <v>0</v>
      </c>
      <c r="H66" s="349"/>
      <c r="I66" s="349"/>
      <c r="J66" s="373">
        <f t="shared" si="39"/>
        <v>0</v>
      </c>
      <c r="K66" s="373"/>
      <c r="L66" s="373"/>
      <c r="M66" s="373">
        <f t="shared" si="39"/>
        <v>0</v>
      </c>
      <c r="N66" s="373">
        <f t="shared" si="39"/>
        <v>0</v>
      </c>
      <c r="O66" s="373">
        <f t="shared" si="39"/>
        <v>0</v>
      </c>
    </row>
    <row r="67" spans="2:15" hidden="1" x14ac:dyDescent="0.25">
      <c r="B67" s="2">
        <v>21</v>
      </c>
      <c r="C67" s="43" t="s">
        <v>87</v>
      </c>
      <c r="D67" s="234">
        <f t="shared" si="38"/>
        <v>0</v>
      </c>
      <c r="E67" s="234">
        <f t="shared" si="38"/>
        <v>0</v>
      </c>
      <c r="F67" s="234">
        <f t="shared" si="38"/>
        <v>0</v>
      </c>
      <c r="G67" s="234">
        <f t="shared" si="38"/>
        <v>0</v>
      </c>
      <c r="H67" s="349"/>
      <c r="I67" s="349"/>
      <c r="J67" s="373">
        <f t="shared" si="39"/>
        <v>0</v>
      </c>
      <c r="K67" s="373"/>
      <c r="L67" s="373"/>
      <c r="M67" s="373">
        <f t="shared" si="39"/>
        <v>0</v>
      </c>
      <c r="N67" s="373">
        <f t="shared" si="39"/>
        <v>0</v>
      </c>
      <c r="O67" s="373">
        <f t="shared" si="39"/>
        <v>0</v>
      </c>
    </row>
    <row r="68" spans="2:15" hidden="1" x14ac:dyDescent="0.25">
      <c r="B68" s="2">
        <v>22</v>
      </c>
      <c r="C68" s="43" t="s">
        <v>88</v>
      </c>
      <c r="D68" s="234">
        <f t="shared" si="38"/>
        <v>0</v>
      </c>
      <c r="E68" s="234">
        <f t="shared" si="38"/>
        <v>0</v>
      </c>
      <c r="F68" s="234">
        <f t="shared" si="38"/>
        <v>0</v>
      </c>
      <c r="G68" s="234">
        <f t="shared" si="38"/>
        <v>0</v>
      </c>
      <c r="H68" s="349"/>
      <c r="I68" s="349"/>
      <c r="J68" s="373">
        <f t="shared" si="39"/>
        <v>0</v>
      </c>
      <c r="K68" s="373"/>
      <c r="L68" s="373"/>
      <c r="M68" s="373">
        <f t="shared" si="39"/>
        <v>0</v>
      </c>
      <c r="N68" s="373">
        <f t="shared" si="39"/>
        <v>0</v>
      </c>
      <c r="O68" s="373">
        <f t="shared" si="39"/>
        <v>0</v>
      </c>
    </row>
    <row r="69" spans="2:15" hidden="1" x14ac:dyDescent="0.25">
      <c r="B69" s="2">
        <v>23</v>
      </c>
      <c r="C69" s="43" t="s">
        <v>89</v>
      </c>
      <c r="D69" s="234">
        <f t="shared" si="38"/>
        <v>0</v>
      </c>
      <c r="E69" s="234">
        <f t="shared" si="38"/>
        <v>0</v>
      </c>
      <c r="F69" s="234">
        <f t="shared" si="38"/>
        <v>0</v>
      </c>
      <c r="G69" s="234">
        <f t="shared" si="38"/>
        <v>0</v>
      </c>
      <c r="H69" s="349"/>
      <c r="I69" s="349"/>
      <c r="J69" s="373">
        <f t="shared" si="39"/>
        <v>0</v>
      </c>
      <c r="K69" s="373"/>
      <c r="L69" s="373"/>
      <c r="M69" s="373">
        <f t="shared" si="39"/>
        <v>0</v>
      </c>
      <c r="N69" s="373">
        <f t="shared" si="39"/>
        <v>0</v>
      </c>
      <c r="O69" s="373">
        <f t="shared" si="39"/>
        <v>0</v>
      </c>
    </row>
    <row r="70" spans="2:15" hidden="1" x14ac:dyDescent="0.25">
      <c r="B70" s="2">
        <v>24</v>
      </c>
      <c r="C70" s="43" t="s">
        <v>90</v>
      </c>
      <c r="D70" s="234">
        <f t="shared" si="38"/>
        <v>4.0264380000000002E-2</v>
      </c>
      <c r="E70" s="234">
        <f t="shared" si="38"/>
        <v>0.58422208409999998</v>
      </c>
      <c r="F70" s="234">
        <f t="shared" si="38"/>
        <v>0.38172145229999993</v>
      </c>
      <c r="G70" s="234">
        <f t="shared" si="38"/>
        <v>0</v>
      </c>
      <c r="H70" s="349"/>
      <c r="I70" s="349"/>
      <c r="J70" s="373">
        <f t="shared" si="39"/>
        <v>0</v>
      </c>
      <c r="K70" s="373"/>
      <c r="L70" s="373"/>
      <c r="M70" s="373">
        <f t="shared" si="39"/>
        <v>0</v>
      </c>
      <c r="N70" s="373">
        <f t="shared" si="39"/>
        <v>0</v>
      </c>
      <c r="O70" s="373">
        <f t="shared" si="39"/>
        <v>0</v>
      </c>
    </row>
    <row r="71" spans="2:15" hidden="1" x14ac:dyDescent="0.25">
      <c r="B71" s="2">
        <v>25</v>
      </c>
      <c r="C71" s="43" t="s">
        <v>91</v>
      </c>
      <c r="D71" s="234">
        <f t="shared" si="38"/>
        <v>4.9245529356000004</v>
      </c>
      <c r="E71" s="234">
        <f t="shared" si="38"/>
        <v>33.644629185300005</v>
      </c>
      <c r="F71" s="234">
        <f t="shared" si="38"/>
        <v>42.392794751100006</v>
      </c>
      <c r="G71" s="234">
        <f t="shared" si="38"/>
        <v>28.689209999999999</v>
      </c>
      <c r="H71" s="349"/>
      <c r="I71" s="349"/>
      <c r="J71" s="373">
        <f t="shared" si="39"/>
        <v>18.530231254879652</v>
      </c>
      <c r="K71" s="373"/>
      <c r="L71" s="373"/>
      <c r="M71" s="373">
        <f t="shared" si="39"/>
        <v>0</v>
      </c>
      <c r="N71" s="373">
        <f t="shared" si="39"/>
        <v>0</v>
      </c>
      <c r="O71" s="373">
        <f t="shared" si="39"/>
        <v>0</v>
      </c>
    </row>
    <row r="72" spans="2:15" hidden="1" x14ac:dyDescent="0.25">
      <c r="B72" s="2">
        <v>26</v>
      </c>
      <c r="C72" s="43" t="s">
        <v>92</v>
      </c>
      <c r="D72" s="234">
        <f t="shared" si="38"/>
        <v>9.8931250341000005</v>
      </c>
      <c r="E72" s="234">
        <f t="shared" si="38"/>
        <v>10.000507563900001</v>
      </c>
      <c r="F72" s="234">
        <f t="shared" si="38"/>
        <v>9.6769906929000005</v>
      </c>
      <c r="G72" s="234">
        <f t="shared" si="38"/>
        <v>10.496700000000002</v>
      </c>
      <c r="H72" s="349"/>
      <c r="I72" s="349"/>
      <c r="J72" s="373">
        <f t="shared" si="39"/>
        <v>6.779771154838186</v>
      </c>
      <c r="K72" s="373"/>
      <c r="L72" s="373"/>
      <c r="M72" s="373">
        <f t="shared" si="39"/>
        <v>0</v>
      </c>
      <c r="N72" s="373">
        <f t="shared" si="39"/>
        <v>0</v>
      </c>
      <c r="O72" s="373">
        <f t="shared" si="39"/>
        <v>0</v>
      </c>
    </row>
    <row r="73" spans="2:15" hidden="1" x14ac:dyDescent="0.25">
      <c r="B73" s="2">
        <v>27</v>
      </c>
      <c r="C73" s="43" t="s">
        <v>93</v>
      </c>
      <c r="D73" s="234">
        <f t="shared" si="38"/>
        <v>0</v>
      </c>
      <c r="E73" s="234">
        <f t="shared" si="38"/>
        <v>0</v>
      </c>
      <c r="F73" s="234">
        <f t="shared" si="38"/>
        <v>0</v>
      </c>
      <c r="G73" s="234">
        <f t="shared" si="38"/>
        <v>0</v>
      </c>
      <c r="H73" s="349"/>
      <c r="I73" s="349"/>
      <c r="J73" s="373">
        <f t="shared" si="39"/>
        <v>0</v>
      </c>
      <c r="K73" s="373"/>
      <c r="L73" s="373"/>
      <c r="M73" s="373">
        <f t="shared" si="39"/>
        <v>0</v>
      </c>
      <c r="N73" s="373">
        <f t="shared" si="39"/>
        <v>0</v>
      </c>
      <c r="O73" s="373">
        <f t="shared" si="39"/>
        <v>0</v>
      </c>
    </row>
    <row r="74" spans="2:15" hidden="1" x14ac:dyDescent="0.25">
      <c r="B74" s="2">
        <v>28</v>
      </c>
      <c r="C74" s="43" t="s">
        <v>64</v>
      </c>
      <c r="D74" s="234">
        <f t="shared" si="38"/>
        <v>148.40023059449999</v>
      </c>
      <c r="E74" s="234">
        <f t="shared" si="38"/>
        <v>22.4216070246</v>
      </c>
      <c r="F74" s="234">
        <f t="shared" si="38"/>
        <v>25.060230000000001</v>
      </c>
      <c r="G74" s="234">
        <f t="shared" si="38"/>
        <v>104.23944</v>
      </c>
      <c r="H74" s="349"/>
      <c r="I74" s="349"/>
      <c r="J74" s="373">
        <f t="shared" si="39"/>
        <v>67.327783828106519</v>
      </c>
      <c r="K74" s="373"/>
      <c r="L74" s="373"/>
      <c r="M74" s="373">
        <f t="shared" si="39"/>
        <v>0</v>
      </c>
      <c r="N74" s="373">
        <f t="shared" si="39"/>
        <v>0</v>
      </c>
      <c r="O74" s="373">
        <f t="shared" si="39"/>
        <v>0</v>
      </c>
    </row>
    <row r="75" spans="2:15" x14ac:dyDescent="0.25">
      <c r="B75" s="2">
        <v>29</v>
      </c>
      <c r="C75" s="44" t="s">
        <v>94</v>
      </c>
      <c r="D75" s="138">
        <f>D38*0.9</f>
        <v>220.45699372050001</v>
      </c>
      <c r="E75" s="138">
        <f t="shared" ref="E75:I75" si="40">E38*0.9</f>
        <v>117.0282423852</v>
      </c>
      <c r="F75" s="138">
        <f t="shared" si="40"/>
        <v>133.9861256991</v>
      </c>
      <c r="G75" s="138">
        <f t="shared" si="40"/>
        <v>213.37353000000002</v>
      </c>
      <c r="H75" s="356">
        <f t="shared" si="40"/>
        <v>0</v>
      </c>
      <c r="I75" s="356">
        <f t="shared" si="40"/>
        <v>0</v>
      </c>
      <c r="J75" s="356">
        <f>SUM(J47:J74)</f>
        <v>137.81700000000001</v>
      </c>
      <c r="K75" s="356">
        <f>K38*90%</f>
        <v>144.61137810000002</v>
      </c>
      <c r="L75" s="356">
        <f>L38*90%</f>
        <v>151.74071904032999</v>
      </c>
      <c r="M75" s="356">
        <f t="shared" ref="M75:O75" si="41">SUM(M47:M74)</f>
        <v>0</v>
      </c>
      <c r="N75" s="356">
        <f t="shared" si="41"/>
        <v>0</v>
      </c>
      <c r="O75" s="356">
        <f t="shared" si="41"/>
        <v>0</v>
      </c>
    </row>
    <row r="76" spans="2:15" x14ac:dyDescent="0.25">
      <c r="B76" s="2">
        <v>30</v>
      </c>
      <c r="C76" s="34" t="s">
        <v>17</v>
      </c>
      <c r="D76" s="134">
        <f>D39*0.9</f>
        <v>7.8838088399999995</v>
      </c>
      <c r="E76" s="134">
        <f t="shared" ref="E76:J76" si="42">E39*0.9</f>
        <v>6.1172893683000007</v>
      </c>
      <c r="F76" s="134">
        <f t="shared" si="42"/>
        <v>6.3855930933000007</v>
      </c>
      <c r="G76" s="134">
        <f t="shared" si="42"/>
        <v>6.8449499999999999</v>
      </c>
      <c r="H76" s="240">
        <f t="shared" si="42"/>
        <v>0</v>
      </c>
      <c r="I76" s="240">
        <f t="shared" si="42"/>
        <v>0</v>
      </c>
      <c r="J76" s="240">
        <f t="shared" si="42"/>
        <v>9.5489999999999995</v>
      </c>
      <c r="K76" s="356">
        <f t="shared" ref="K76:L76" si="43">K39*90%</f>
        <v>10.019765700000001</v>
      </c>
      <c r="L76" s="356">
        <f t="shared" si="43"/>
        <v>10.513740149009998</v>
      </c>
      <c r="M76" s="240">
        <f t="shared" ref="M76:O76" si="44">M39*0.9</f>
        <v>9.6537643407947087</v>
      </c>
      <c r="N76" s="240">
        <f t="shared" si="44"/>
        <v>10.129694922795888</v>
      </c>
      <c r="O76" s="240">
        <f t="shared" si="44"/>
        <v>10.629088882489723</v>
      </c>
    </row>
    <row r="77" spans="2:15" x14ac:dyDescent="0.25">
      <c r="B77" s="2">
        <v>31</v>
      </c>
      <c r="C77" s="11" t="s">
        <v>95</v>
      </c>
      <c r="D77" s="138">
        <f>D75-D76</f>
        <v>212.57318488050001</v>
      </c>
      <c r="E77" s="138">
        <f>E75-E76</f>
        <v>110.9109530169</v>
      </c>
      <c r="F77" s="138">
        <f>F75-F76</f>
        <v>127.6005326058</v>
      </c>
      <c r="G77" s="138">
        <f>G75-G76</f>
        <v>206.52858000000001</v>
      </c>
      <c r="H77" s="356">
        <f t="shared" ref="H77:L77" si="45">H75-H76</f>
        <v>0</v>
      </c>
      <c r="I77" s="356">
        <f t="shared" si="45"/>
        <v>0</v>
      </c>
      <c r="J77" s="356">
        <f t="shared" si="45"/>
        <v>128.268</v>
      </c>
      <c r="K77" s="356">
        <f t="shared" si="45"/>
        <v>134.59161240000003</v>
      </c>
      <c r="L77" s="356">
        <f t="shared" si="45"/>
        <v>141.22697889131999</v>
      </c>
      <c r="M77" s="356">
        <f t="shared" ref="M77:O77" si="46">M75-M76</f>
        <v>-9.6537643407947087</v>
      </c>
      <c r="N77" s="356">
        <f t="shared" si="46"/>
        <v>-10.129694922795888</v>
      </c>
      <c r="O77" s="356">
        <f t="shared" si="46"/>
        <v>-10.629088882489723</v>
      </c>
    </row>
    <row r="78" spans="2:15" x14ac:dyDescent="0.25">
      <c r="H78" s="346"/>
      <c r="I78" s="346"/>
      <c r="J78" s="346"/>
      <c r="K78" s="346"/>
      <c r="L78" s="346"/>
      <c r="M78" s="346"/>
      <c r="N78" s="346"/>
      <c r="O78" s="346"/>
    </row>
    <row r="79" spans="2:15" x14ac:dyDescent="0.25">
      <c r="B79" s="28" t="s">
        <v>300</v>
      </c>
      <c r="H79" s="346"/>
      <c r="I79" s="346"/>
      <c r="J79" s="346"/>
      <c r="K79" s="346"/>
      <c r="L79" s="346"/>
      <c r="M79" s="346"/>
      <c r="N79" s="346"/>
      <c r="O79" s="346"/>
    </row>
    <row r="80" spans="2:15" x14ac:dyDescent="0.25">
      <c r="H80" s="346"/>
      <c r="I80" s="346"/>
      <c r="J80" s="346"/>
      <c r="K80" s="346"/>
      <c r="L80" s="320" t="s">
        <v>4</v>
      </c>
      <c r="M80" s="346"/>
      <c r="N80" s="346"/>
      <c r="O80" s="314" t="s">
        <v>4</v>
      </c>
    </row>
    <row r="81" spans="2:16" ht="13.95" customHeight="1" x14ac:dyDescent="0.25">
      <c r="B81" s="411" t="s">
        <v>140</v>
      </c>
      <c r="C81" s="416" t="s">
        <v>18</v>
      </c>
      <c r="D81" s="7" t="s">
        <v>174</v>
      </c>
      <c r="E81" s="7" t="s">
        <v>173</v>
      </c>
      <c r="F81" s="7" t="s">
        <v>172</v>
      </c>
      <c r="G81" s="7" t="s">
        <v>160</v>
      </c>
      <c r="H81" s="411" t="s">
        <v>816</v>
      </c>
      <c r="I81" s="411"/>
      <c r="J81" s="411"/>
      <c r="K81" s="422" t="s">
        <v>153</v>
      </c>
      <c r="L81" s="422"/>
      <c r="M81" s="422"/>
      <c r="N81" s="422"/>
      <c r="O81" s="422"/>
      <c r="P81" s="283"/>
    </row>
    <row r="82" spans="2:16" x14ac:dyDescent="0.25">
      <c r="B82" s="411"/>
      <c r="C82" s="416"/>
      <c r="D82" s="7" t="s">
        <v>169</v>
      </c>
      <c r="E82" s="7" t="s">
        <v>169</v>
      </c>
      <c r="F82" s="7" t="s">
        <v>169</v>
      </c>
      <c r="G82" s="7" t="s">
        <v>169</v>
      </c>
      <c r="H82" s="298" t="s">
        <v>163</v>
      </c>
      <c r="I82" s="298" t="s">
        <v>164</v>
      </c>
      <c r="J82" s="298" t="s">
        <v>168</v>
      </c>
      <c r="K82" s="298" t="s">
        <v>154</v>
      </c>
      <c r="L82" s="298" t="s">
        <v>155</v>
      </c>
      <c r="M82" s="298" t="s">
        <v>156</v>
      </c>
      <c r="N82" s="298" t="s">
        <v>157</v>
      </c>
      <c r="O82" s="298" t="s">
        <v>158</v>
      </c>
    </row>
    <row r="83" spans="2:16" x14ac:dyDescent="0.25">
      <c r="B83" s="411"/>
      <c r="C83" s="416"/>
      <c r="D83" s="7" t="s">
        <v>12</v>
      </c>
      <c r="E83" s="7" t="s">
        <v>12</v>
      </c>
      <c r="F83" s="7" t="s">
        <v>12</v>
      </c>
      <c r="G83" s="7" t="s">
        <v>12</v>
      </c>
      <c r="H83" s="298" t="s">
        <v>3</v>
      </c>
      <c r="I83" s="298" t="s">
        <v>5</v>
      </c>
      <c r="J83" s="298" t="s">
        <v>12</v>
      </c>
      <c r="K83" s="298" t="s">
        <v>8</v>
      </c>
      <c r="L83" s="298" t="s">
        <v>8</v>
      </c>
      <c r="M83" s="298" t="s">
        <v>8</v>
      </c>
      <c r="N83" s="298" t="s">
        <v>8</v>
      </c>
      <c r="O83" s="298" t="s">
        <v>8</v>
      </c>
    </row>
    <row r="84" spans="2:16" hidden="1" x14ac:dyDescent="0.25">
      <c r="B84" s="2">
        <v>1</v>
      </c>
      <c r="C84" s="42" t="s">
        <v>67</v>
      </c>
      <c r="D84" s="234">
        <f>10%*D10</f>
        <v>0.39417774</v>
      </c>
      <c r="E84" s="234">
        <f t="shared" ref="E84:G84" si="47">10%*E10</f>
        <v>0.1888782296</v>
      </c>
      <c r="F84" s="234">
        <f t="shared" si="47"/>
        <v>0.110967172</v>
      </c>
      <c r="G84" s="234">
        <f t="shared" si="47"/>
        <v>0.12597</v>
      </c>
      <c r="H84" s="349"/>
      <c r="I84" s="349"/>
      <c r="J84" s="373">
        <f>10%*J10</f>
        <v>8.1363454454730186E-2</v>
      </c>
      <c r="K84" s="373"/>
      <c r="L84" s="373"/>
      <c r="M84" s="373">
        <f t="shared" ref="M84:O84" si="48">10%*M10</f>
        <v>0</v>
      </c>
      <c r="N84" s="373">
        <f t="shared" si="48"/>
        <v>0</v>
      </c>
      <c r="O84" s="373">
        <f t="shared" si="48"/>
        <v>0</v>
      </c>
    </row>
    <row r="85" spans="2:16" hidden="1" x14ac:dyDescent="0.25">
      <c r="B85" s="2">
        <v>2</v>
      </c>
      <c r="C85" s="43" t="s">
        <v>68</v>
      </c>
      <c r="D85" s="234">
        <f t="shared" ref="D85:G111" si="49">10%*D11</f>
        <v>8.3035411000000007E-3</v>
      </c>
      <c r="E85" s="234">
        <f t="shared" si="49"/>
        <v>7.6063656000000014E-3</v>
      </c>
      <c r="F85" s="234">
        <f t="shared" si="49"/>
        <v>6.0987412000000005E-3</v>
      </c>
      <c r="G85" s="234">
        <f t="shared" si="49"/>
        <v>5.3899999999999998E-3</v>
      </c>
      <c r="H85" s="349"/>
      <c r="I85" s="349"/>
      <c r="J85" s="373">
        <f t="shared" ref="J85:O111" si="50">10%*J11</f>
        <v>3.4813766731046727E-3</v>
      </c>
      <c r="K85" s="373"/>
      <c r="L85" s="373"/>
      <c r="M85" s="373">
        <f t="shared" si="50"/>
        <v>0</v>
      </c>
      <c r="N85" s="373">
        <f t="shared" si="50"/>
        <v>0</v>
      </c>
      <c r="O85" s="373">
        <f t="shared" si="50"/>
        <v>0</v>
      </c>
    </row>
    <row r="86" spans="2:16" hidden="1" x14ac:dyDescent="0.25">
      <c r="B86" s="2">
        <v>3</v>
      </c>
      <c r="C86" s="43" t="s">
        <v>69</v>
      </c>
      <c r="D86" s="234">
        <f t="shared" si="49"/>
        <v>0.17746594140000002</v>
      </c>
      <c r="E86" s="234">
        <f t="shared" si="49"/>
        <v>0.28063642940000005</v>
      </c>
      <c r="F86" s="234">
        <f t="shared" si="49"/>
        <v>0.39287833530000005</v>
      </c>
      <c r="G86" s="234">
        <f t="shared" si="49"/>
        <v>0.40922999999999998</v>
      </c>
      <c r="H86" s="349"/>
      <c r="I86" s="349"/>
      <c r="J86" s="373">
        <f t="shared" si="50"/>
        <v>0.26431981000642402</v>
      </c>
      <c r="K86" s="373"/>
      <c r="L86" s="373"/>
      <c r="M86" s="373">
        <f t="shared" si="50"/>
        <v>0</v>
      </c>
      <c r="N86" s="373">
        <f t="shared" si="50"/>
        <v>0</v>
      </c>
      <c r="O86" s="373">
        <f t="shared" si="50"/>
        <v>0</v>
      </c>
    </row>
    <row r="87" spans="2:16" hidden="1" x14ac:dyDescent="0.25">
      <c r="B87" s="2">
        <v>4</v>
      </c>
      <c r="C87" s="43" t="s">
        <v>70</v>
      </c>
      <c r="D87" s="234">
        <f t="shared" si="49"/>
        <v>6.5598690000000001E-2</v>
      </c>
      <c r="E87" s="234">
        <f t="shared" si="49"/>
        <v>9.1303450000000008E-2</v>
      </c>
      <c r="F87" s="234">
        <f t="shared" si="49"/>
        <v>0.10695046499999999</v>
      </c>
      <c r="G87" s="234">
        <f t="shared" si="49"/>
        <v>0.29282999999999998</v>
      </c>
      <c r="H87" s="349"/>
      <c r="I87" s="349"/>
      <c r="J87" s="373">
        <f t="shared" si="50"/>
        <v>0.18913757535904291</v>
      </c>
      <c r="K87" s="373"/>
      <c r="L87" s="373"/>
      <c r="M87" s="373">
        <f t="shared" si="50"/>
        <v>0</v>
      </c>
      <c r="N87" s="373">
        <f t="shared" si="50"/>
        <v>0</v>
      </c>
      <c r="O87" s="373">
        <f t="shared" si="50"/>
        <v>0</v>
      </c>
    </row>
    <row r="88" spans="2:16" hidden="1" x14ac:dyDescent="0.25">
      <c r="B88" s="2">
        <v>5</v>
      </c>
      <c r="C88" s="43" t="s">
        <v>71</v>
      </c>
      <c r="D88" s="234">
        <f t="shared" si="49"/>
        <v>1.8519370230000001</v>
      </c>
      <c r="E88" s="234">
        <f t="shared" si="49"/>
        <v>1.5339109592</v>
      </c>
      <c r="F88" s="234">
        <f t="shared" si="49"/>
        <v>1.6915769745</v>
      </c>
      <c r="G88" s="234">
        <f t="shared" si="49"/>
        <v>2.3045900000000006</v>
      </c>
      <c r="H88" s="349"/>
      <c r="I88" s="349"/>
      <c r="J88" s="373">
        <f t="shared" si="50"/>
        <v>1.4885242796048792</v>
      </c>
      <c r="K88" s="373"/>
      <c r="L88" s="373"/>
      <c r="M88" s="373">
        <f t="shared" si="50"/>
        <v>0</v>
      </c>
      <c r="N88" s="373">
        <f t="shared" si="50"/>
        <v>0</v>
      </c>
      <c r="O88" s="373">
        <f t="shared" si="50"/>
        <v>0</v>
      </c>
    </row>
    <row r="89" spans="2:16" hidden="1" x14ac:dyDescent="0.25">
      <c r="B89" s="2">
        <v>6</v>
      </c>
      <c r="C89" s="43" t="s">
        <v>72</v>
      </c>
      <c r="D89" s="234">
        <f t="shared" si="49"/>
        <v>1.38700333</v>
      </c>
      <c r="E89" s="234">
        <f t="shared" si="49"/>
        <v>1.5590052999999999</v>
      </c>
      <c r="F89" s="234">
        <f t="shared" si="49"/>
        <v>1.3860336450000001</v>
      </c>
      <c r="G89" s="234">
        <f t="shared" si="49"/>
        <v>1.4048400000000001</v>
      </c>
      <c r="H89" s="349"/>
      <c r="I89" s="349"/>
      <c r="J89" s="373">
        <f t="shared" si="50"/>
        <v>0.90737981548133007</v>
      </c>
      <c r="K89" s="373"/>
      <c r="L89" s="373"/>
      <c r="M89" s="373">
        <f t="shared" si="50"/>
        <v>0</v>
      </c>
      <c r="N89" s="373">
        <f t="shared" si="50"/>
        <v>0</v>
      </c>
      <c r="O89" s="373">
        <f t="shared" si="50"/>
        <v>0</v>
      </c>
    </row>
    <row r="90" spans="2:16" hidden="1" x14ac:dyDescent="0.25">
      <c r="B90" s="2">
        <v>7</v>
      </c>
      <c r="C90" s="43" t="s">
        <v>73</v>
      </c>
      <c r="D90" s="234">
        <f t="shared" si="49"/>
        <v>0.47346574460000002</v>
      </c>
      <c r="E90" s="234">
        <f t="shared" si="49"/>
        <v>0.47779978729999995</v>
      </c>
      <c r="F90" s="234">
        <f t="shared" si="49"/>
        <v>0.48152312319999996</v>
      </c>
      <c r="G90" s="234">
        <f t="shared" si="49"/>
        <v>0.56592999999999993</v>
      </c>
      <c r="H90" s="349"/>
      <c r="I90" s="349"/>
      <c r="J90" s="373">
        <f t="shared" si="50"/>
        <v>0.36553163276625733</v>
      </c>
      <c r="K90" s="373"/>
      <c r="L90" s="373"/>
      <c r="M90" s="373">
        <f t="shared" si="50"/>
        <v>0</v>
      </c>
      <c r="N90" s="373">
        <f t="shared" si="50"/>
        <v>0</v>
      </c>
      <c r="O90" s="373">
        <f t="shared" si="50"/>
        <v>0</v>
      </c>
    </row>
    <row r="91" spans="2:16" hidden="1" x14ac:dyDescent="0.25">
      <c r="B91" s="2">
        <v>8</v>
      </c>
      <c r="C91" s="43" t="s">
        <v>74</v>
      </c>
      <c r="D91" s="234">
        <f t="shared" si="49"/>
        <v>0</v>
      </c>
      <c r="E91" s="234">
        <f t="shared" si="49"/>
        <v>0</v>
      </c>
      <c r="F91" s="234">
        <f t="shared" si="49"/>
        <v>0</v>
      </c>
      <c r="G91" s="234">
        <f t="shared" si="49"/>
        <v>0</v>
      </c>
      <c r="H91" s="349"/>
      <c r="I91" s="349"/>
      <c r="J91" s="373">
        <f t="shared" si="50"/>
        <v>0</v>
      </c>
      <c r="K91" s="373"/>
      <c r="L91" s="373"/>
      <c r="M91" s="373">
        <f t="shared" si="50"/>
        <v>0</v>
      </c>
      <c r="N91" s="373">
        <f t="shared" si="50"/>
        <v>0</v>
      </c>
      <c r="O91" s="373">
        <f t="shared" si="50"/>
        <v>0</v>
      </c>
    </row>
    <row r="92" spans="2:16" hidden="1" x14ac:dyDescent="0.25">
      <c r="B92" s="2">
        <v>9</v>
      </c>
      <c r="C92" s="43" t="s">
        <v>75</v>
      </c>
      <c r="D92" s="234">
        <f t="shared" si="49"/>
        <v>0</v>
      </c>
      <c r="E92" s="234">
        <f t="shared" si="49"/>
        <v>0</v>
      </c>
      <c r="F92" s="234">
        <f t="shared" si="49"/>
        <v>0</v>
      </c>
      <c r="G92" s="234">
        <f t="shared" si="49"/>
        <v>0</v>
      </c>
      <c r="H92" s="349"/>
      <c r="I92" s="349"/>
      <c r="J92" s="373">
        <f t="shared" si="50"/>
        <v>0</v>
      </c>
      <c r="K92" s="373"/>
      <c r="L92" s="373"/>
      <c r="M92" s="373">
        <f t="shared" si="50"/>
        <v>0</v>
      </c>
      <c r="N92" s="373">
        <f t="shared" si="50"/>
        <v>0</v>
      </c>
      <c r="O92" s="373">
        <f t="shared" si="50"/>
        <v>0</v>
      </c>
    </row>
    <row r="93" spans="2:16" hidden="1" x14ac:dyDescent="0.25">
      <c r="B93" s="2">
        <v>10</v>
      </c>
      <c r="C93" s="43" t="s">
        <v>76</v>
      </c>
      <c r="D93" s="234">
        <f t="shared" si="49"/>
        <v>0</v>
      </c>
      <c r="E93" s="234">
        <f t="shared" si="49"/>
        <v>0</v>
      </c>
      <c r="F93" s="234">
        <f t="shared" si="49"/>
        <v>0</v>
      </c>
      <c r="G93" s="234">
        <f t="shared" si="49"/>
        <v>0</v>
      </c>
      <c r="H93" s="349"/>
      <c r="I93" s="349"/>
      <c r="J93" s="373">
        <f t="shared" si="50"/>
        <v>0</v>
      </c>
      <c r="K93" s="373"/>
      <c r="L93" s="373"/>
      <c r="M93" s="373">
        <f t="shared" si="50"/>
        <v>0</v>
      </c>
      <c r="N93" s="373">
        <f t="shared" si="50"/>
        <v>0</v>
      </c>
      <c r="O93" s="373">
        <f t="shared" si="50"/>
        <v>0</v>
      </c>
    </row>
    <row r="94" spans="2:16" hidden="1" x14ac:dyDescent="0.25">
      <c r="B94" s="2">
        <v>11</v>
      </c>
      <c r="C94" s="43" t="s">
        <v>77</v>
      </c>
      <c r="D94" s="234">
        <f t="shared" si="49"/>
        <v>0</v>
      </c>
      <c r="E94" s="234">
        <f t="shared" si="49"/>
        <v>0</v>
      </c>
      <c r="F94" s="234">
        <f t="shared" si="49"/>
        <v>0</v>
      </c>
      <c r="G94" s="234">
        <f t="shared" si="49"/>
        <v>0</v>
      </c>
      <c r="H94" s="349"/>
      <c r="I94" s="349"/>
      <c r="J94" s="373">
        <f t="shared" si="50"/>
        <v>0</v>
      </c>
      <c r="K94" s="373"/>
      <c r="L94" s="373"/>
      <c r="M94" s="373">
        <f t="shared" si="50"/>
        <v>0</v>
      </c>
      <c r="N94" s="373">
        <f t="shared" si="50"/>
        <v>0</v>
      </c>
      <c r="O94" s="373">
        <f t="shared" si="50"/>
        <v>0</v>
      </c>
    </row>
    <row r="95" spans="2:16" hidden="1" x14ac:dyDescent="0.25">
      <c r="B95" s="2">
        <v>12</v>
      </c>
      <c r="C95" s="43" t="s">
        <v>78</v>
      </c>
      <c r="D95" s="234">
        <f t="shared" si="49"/>
        <v>0</v>
      </c>
      <c r="E95" s="234">
        <f t="shared" si="49"/>
        <v>0</v>
      </c>
      <c r="F95" s="234">
        <f t="shared" si="49"/>
        <v>0</v>
      </c>
      <c r="G95" s="234">
        <f t="shared" si="49"/>
        <v>0</v>
      </c>
      <c r="H95" s="349"/>
      <c r="I95" s="349"/>
      <c r="J95" s="373">
        <f t="shared" si="50"/>
        <v>0</v>
      </c>
      <c r="K95" s="373"/>
      <c r="L95" s="373"/>
      <c r="M95" s="373">
        <f t="shared" si="50"/>
        <v>0</v>
      </c>
      <c r="N95" s="373">
        <f t="shared" si="50"/>
        <v>0</v>
      </c>
      <c r="O95" s="373">
        <f t="shared" si="50"/>
        <v>0</v>
      </c>
    </row>
    <row r="96" spans="2:16" hidden="1" x14ac:dyDescent="0.25">
      <c r="B96" s="2">
        <v>13</v>
      </c>
      <c r="C96" s="43" t="s">
        <v>79</v>
      </c>
      <c r="D96" s="234">
        <f t="shared" si="49"/>
        <v>0.27903187600000007</v>
      </c>
      <c r="E96" s="234">
        <f t="shared" si="49"/>
        <v>0.31301399060000001</v>
      </c>
      <c r="F96" s="234">
        <f t="shared" si="49"/>
        <v>0.27478870180000003</v>
      </c>
      <c r="G96" s="234">
        <f t="shared" si="49"/>
        <v>0.40925000000000006</v>
      </c>
      <c r="H96" s="349"/>
      <c r="I96" s="349"/>
      <c r="J96" s="373">
        <f t="shared" si="50"/>
        <v>0.2643327279161572</v>
      </c>
      <c r="K96" s="373"/>
      <c r="L96" s="373"/>
      <c r="M96" s="373">
        <f t="shared" si="50"/>
        <v>0</v>
      </c>
      <c r="N96" s="373">
        <f t="shared" si="50"/>
        <v>0</v>
      </c>
      <c r="O96" s="373">
        <f t="shared" si="50"/>
        <v>0</v>
      </c>
    </row>
    <row r="97" spans="2:15" hidden="1" x14ac:dyDescent="0.25">
      <c r="B97" s="2">
        <v>14</v>
      </c>
      <c r="C97" s="43" t="s">
        <v>80</v>
      </c>
      <c r="D97" s="234">
        <f t="shared" si="49"/>
        <v>2.4400609500000003E-2</v>
      </c>
      <c r="E97" s="234">
        <f t="shared" si="49"/>
        <v>4.28728606E-2</v>
      </c>
      <c r="F97" s="234">
        <f t="shared" si="49"/>
        <v>2.6313373799999998E-2</v>
      </c>
      <c r="G97" s="234">
        <f t="shared" si="49"/>
        <v>3.867000000000001E-2</v>
      </c>
      <c r="H97" s="349"/>
      <c r="I97" s="349"/>
      <c r="J97" s="373">
        <f t="shared" si="50"/>
        <v>2.4976778469194383E-2</v>
      </c>
      <c r="K97" s="373"/>
      <c r="L97" s="373"/>
      <c r="M97" s="373">
        <f t="shared" si="50"/>
        <v>0</v>
      </c>
      <c r="N97" s="373">
        <f t="shared" si="50"/>
        <v>0</v>
      </c>
      <c r="O97" s="373">
        <f t="shared" si="50"/>
        <v>0</v>
      </c>
    </row>
    <row r="98" spans="2:15" hidden="1" x14ac:dyDescent="0.25">
      <c r="B98" s="2">
        <v>15</v>
      </c>
      <c r="C98" s="43" t="s">
        <v>81</v>
      </c>
      <c r="D98" s="234">
        <f t="shared" si="49"/>
        <v>0</v>
      </c>
      <c r="E98" s="234">
        <f t="shared" si="49"/>
        <v>0</v>
      </c>
      <c r="F98" s="234">
        <f t="shared" si="49"/>
        <v>0</v>
      </c>
      <c r="G98" s="234">
        <f t="shared" si="49"/>
        <v>0</v>
      </c>
      <c r="H98" s="349"/>
      <c r="I98" s="349"/>
      <c r="J98" s="373">
        <f t="shared" si="50"/>
        <v>0</v>
      </c>
      <c r="K98" s="373"/>
      <c r="L98" s="373"/>
      <c r="M98" s="373">
        <f t="shared" si="50"/>
        <v>0</v>
      </c>
      <c r="N98" s="373">
        <f t="shared" si="50"/>
        <v>0</v>
      </c>
      <c r="O98" s="373">
        <f t="shared" si="50"/>
        <v>0</v>
      </c>
    </row>
    <row r="99" spans="2:15" hidden="1" x14ac:dyDescent="0.25">
      <c r="B99" s="2">
        <v>16</v>
      </c>
      <c r="C99" s="42" t="s">
        <v>82</v>
      </c>
      <c r="D99" s="234">
        <f t="shared" si="49"/>
        <v>0</v>
      </c>
      <c r="E99" s="234">
        <f t="shared" si="49"/>
        <v>0</v>
      </c>
      <c r="F99" s="234">
        <f t="shared" si="49"/>
        <v>0</v>
      </c>
      <c r="G99" s="234">
        <f t="shared" si="49"/>
        <v>0</v>
      </c>
      <c r="H99" s="349"/>
      <c r="I99" s="349"/>
      <c r="J99" s="373">
        <f t="shared" si="50"/>
        <v>0</v>
      </c>
      <c r="K99" s="373"/>
      <c r="L99" s="373"/>
      <c r="M99" s="373">
        <f t="shared" si="50"/>
        <v>0</v>
      </c>
      <c r="N99" s="373">
        <f t="shared" si="50"/>
        <v>0</v>
      </c>
      <c r="O99" s="373">
        <f t="shared" si="50"/>
        <v>0</v>
      </c>
    </row>
    <row r="100" spans="2:15" ht="27.6" hidden="1" x14ac:dyDescent="0.25">
      <c r="B100" s="2">
        <v>17</v>
      </c>
      <c r="C100" s="42" t="s">
        <v>83</v>
      </c>
      <c r="D100" s="234">
        <f t="shared" si="49"/>
        <v>0.59445482000000005</v>
      </c>
      <c r="E100" s="234">
        <f t="shared" si="49"/>
        <v>5.2205000000000001E-2</v>
      </c>
      <c r="F100" s="234">
        <f t="shared" si="49"/>
        <v>0.33362695000000003</v>
      </c>
      <c r="G100" s="234">
        <f t="shared" si="49"/>
        <v>0.40153</v>
      </c>
      <c r="H100" s="349"/>
      <c r="I100" s="349"/>
      <c r="J100" s="373">
        <f t="shared" si="50"/>
        <v>0.25934641475913156</v>
      </c>
      <c r="K100" s="373"/>
      <c r="L100" s="373"/>
      <c r="M100" s="373">
        <f t="shared" si="50"/>
        <v>0</v>
      </c>
      <c r="N100" s="373">
        <f t="shared" si="50"/>
        <v>0</v>
      </c>
      <c r="O100" s="373">
        <f t="shared" si="50"/>
        <v>0</v>
      </c>
    </row>
    <row r="101" spans="2:15" hidden="1" x14ac:dyDescent="0.25">
      <c r="B101" s="2">
        <v>18</v>
      </c>
      <c r="C101" s="43" t="s">
        <v>84</v>
      </c>
      <c r="D101" s="234">
        <f t="shared" si="49"/>
        <v>0.123270671</v>
      </c>
      <c r="E101" s="234">
        <f t="shared" si="49"/>
        <v>0.1091170561</v>
      </c>
      <c r="F101" s="234">
        <f t="shared" si="49"/>
        <v>0.12066203090000001</v>
      </c>
      <c r="G101" s="234">
        <f t="shared" si="49"/>
        <v>0.13433999999999999</v>
      </c>
      <c r="H101" s="349"/>
      <c r="I101" s="349"/>
      <c r="J101" s="373">
        <f t="shared" si="50"/>
        <v>8.6769599678085674E-2</v>
      </c>
      <c r="K101" s="373"/>
      <c r="L101" s="373"/>
      <c r="M101" s="373">
        <f t="shared" si="50"/>
        <v>0</v>
      </c>
      <c r="N101" s="373">
        <f t="shared" si="50"/>
        <v>0</v>
      </c>
      <c r="O101" s="373">
        <f t="shared" si="50"/>
        <v>0</v>
      </c>
    </row>
    <row r="102" spans="2:15" hidden="1" x14ac:dyDescent="0.25">
      <c r="B102" s="2">
        <v>19</v>
      </c>
      <c r="C102" s="43" t="s">
        <v>85</v>
      </c>
      <c r="D102" s="234">
        <f t="shared" si="49"/>
        <v>0.97631454409999996</v>
      </c>
      <c r="E102" s="234">
        <f t="shared" si="49"/>
        <v>0.94112574130000004</v>
      </c>
      <c r="F102" s="234">
        <f t="shared" si="49"/>
        <v>1.3435125765000002</v>
      </c>
      <c r="G102" s="234">
        <f t="shared" si="49"/>
        <v>1.6794500000000001</v>
      </c>
      <c r="H102" s="349"/>
      <c r="I102" s="349"/>
      <c r="J102" s="373">
        <f t="shared" si="50"/>
        <v>1.0847491750734031</v>
      </c>
      <c r="K102" s="373"/>
      <c r="L102" s="373"/>
      <c r="M102" s="373">
        <f t="shared" si="50"/>
        <v>0</v>
      </c>
      <c r="N102" s="373">
        <f t="shared" si="50"/>
        <v>0</v>
      </c>
      <c r="O102" s="373">
        <f t="shared" si="50"/>
        <v>0</v>
      </c>
    </row>
    <row r="103" spans="2:15" hidden="1" x14ac:dyDescent="0.25">
      <c r="B103" s="2">
        <v>20</v>
      </c>
      <c r="C103" s="43" t="s">
        <v>86</v>
      </c>
      <c r="D103" s="234">
        <f t="shared" si="49"/>
        <v>0</v>
      </c>
      <c r="E103" s="234">
        <f t="shared" si="49"/>
        <v>0</v>
      </c>
      <c r="F103" s="234">
        <f t="shared" si="49"/>
        <v>0</v>
      </c>
      <c r="G103" s="234">
        <f t="shared" si="49"/>
        <v>0</v>
      </c>
      <c r="H103" s="349"/>
      <c r="I103" s="349"/>
      <c r="J103" s="373">
        <f t="shared" si="50"/>
        <v>0</v>
      </c>
      <c r="K103" s="373"/>
      <c r="L103" s="373"/>
      <c r="M103" s="373">
        <f t="shared" si="50"/>
        <v>0</v>
      </c>
      <c r="N103" s="373">
        <f t="shared" si="50"/>
        <v>0</v>
      </c>
      <c r="O103" s="373">
        <f t="shared" si="50"/>
        <v>0</v>
      </c>
    </row>
    <row r="104" spans="2:15" hidden="1" x14ac:dyDescent="0.25">
      <c r="B104" s="2">
        <v>21</v>
      </c>
      <c r="C104" s="43" t="s">
        <v>87</v>
      </c>
      <c r="D104" s="234">
        <f t="shared" si="49"/>
        <v>0</v>
      </c>
      <c r="E104" s="234">
        <f t="shared" si="49"/>
        <v>0</v>
      </c>
      <c r="F104" s="234">
        <f t="shared" si="49"/>
        <v>0</v>
      </c>
      <c r="G104" s="234">
        <f t="shared" si="49"/>
        <v>0</v>
      </c>
      <c r="H104" s="349"/>
      <c r="I104" s="349"/>
      <c r="J104" s="373">
        <f t="shared" si="50"/>
        <v>0</v>
      </c>
      <c r="K104" s="373"/>
      <c r="L104" s="373"/>
      <c r="M104" s="373">
        <f t="shared" si="50"/>
        <v>0</v>
      </c>
      <c r="N104" s="373">
        <f t="shared" si="50"/>
        <v>0</v>
      </c>
      <c r="O104" s="373">
        <f t="shared" si="50"/>
        <v>0</v>
      </c>
    </row>
    <row r="105" spans="2:15" hidden="1" x14ac:dyDescent="0.25">
      <c r="B105" s="2">
        <v>22</v>
      </c>
      <c r="C105" s="43" t="s">
        <v>88</v>
      </c>
      <c r="D105" s="234">
        <f t="shared" si="49"/>
        <v>0</v>
      </c>
      <c r="E105" s="234">
        <f t="shared" si="49"/>
        <v>0</v>
      </c>
      <c r="F105" s="234">
        <f t="shared" si="49"/>
        <v>0</v>
      </c>
      <c r="G105" s="234">
        <f t="shared" si="49"/>
        <v>0</v>
      </c>
      <c r="H105" s="349"/>
      <c r="I105" s="349"/>
      <c r="J105" s="373">
        <f t="shared" si="50"/>
        <v>0</v>
      </c>
      <c r="K105" s="373"/>
      <c r="L105" s="373"/>
      <c r="M105" s="373">
        <f t="shared" si="50"/>
        <v>0</v>
      </c>
      <c r="N105" s="373">
        <f t="shared" si="50"/>
        <v>0</v>
      </c>
      <c r="O105" s="373">
        <f t="shared" si="50"/>
        <v>0</v>
      </c>
    </row>
    <row r="106" spans="2:15" hidden="1" x14ac:dyDescent="0.25">
      <c r="B106" s="2">
        <v>23</v>
      </c>
      <c r="C106" s="43" t="s">
        <v>89</v>
      </c>
      <c r="D106" s="234">
        <f t="shared" si="49"/>
        <v>0</v>
      </c>
      <c r="E106" s="234">
        <f t="shared" si="49"/>
        <v>0</v>
      </c>
      <c r="F106" s="234">
        <f t="shared" si="49"/>
        <v>0</v>
      </c>
      <c r="G106" s="234">
        <f t="shared" si="49"/>
        <v>0</v>
      </c>
      <c r="H106" s="349"/>
      <c r="I106" s="349"/>
      <c r="J106" s="373">
        <f t="shared" si="50"/>
        <v>0</v>
      </c>
      <c r="K106" s="373"/>
      <c r="L106" s="373"/>
      <c r="M106" s="373">
        <f t="shared" si="50"/>
        <v>0</v>
      </c>
      <c r="N106" s="373">
        <f t="shared" si="50"/>
        <v>0</v>
      </c>
      <c r="O106" s="373">
        <f t="shared" si="50"/>
        <v>0</v>
      </c>
    </row>
    <row r="107" spans="2:15" hidden="1" x14ac:dyDescent="0.25">
      <c r="B107" s="2">
        <v>24</v>
      </c>
      <c r="C107" s="43" t="s">
        <v>90</v>
      </c>
      <c r="D107" s="234">
        <f t="shared" si="49"/>
        <v>4.4738199999999999E-3</v>
      </c>
      <c r="E107" s="234">
        <f t="shared" si="49"/>
        <v>6.4913564899999998E-2</v>
      </c>
      <c r="F107" s="234">
        <f t="shared" si="49"/>
        <v>4.2413494699999998E-2</v>
      </c>
      <c r="G107" s="234">
        <f t="shared" si="49"/>
        <v>0</v>
      </c>
      <c r="H107" s="349"/>
      <c r="I107" s="349"/>
      <c r="J107" s="373">
        <f t="shared" si="50"/>
        <v>0</v>
      </c>
      <c r="K107" s="373"/>
      <c r="L107" s="373"/>
      <c r="M107" s="373">
        <f t="shared" si="50"/>
        <v>0</v>
      </c>
      <c r="N107" s="373">
        <f t="shared" si="50"/>
        <v>0</v>
      </c>
      <c r="O107" s="373">
        <f t="shared" si="50"/>
        <v>0</v>
      </c>
    </row>
    <row r="108" spans="2:15" hidden="1" x14ac:dyDescent="0.25">
      <c r="B108" s="2">
        <v>25</v>
      </c>
      <c r="C108" s="43" t="s">
        <v>91</v>
      </c>
      <c r="D108" s="234">
        <f t="shared" si="49"/>
        <v>0.54717254840000007</v>
      </c>
      <c r="E108" s="234">
        <f t="shared" si="49"/>
        <v>3.7382921317000006</v>
      </c>
      <c r="F108" s="234">
        <f t="shared" si="49"/>
        <v>4.7103105279000008</v>
      </c>
      <c r="G108" s="234">
        <f t="shared" si="49"/>
        <v>3.1876899999999999</v>
      </c>
      <c r="H108" s="349"/>
      <c r="I108" s="349"/>
      <c r="J108" s="373">
        <f t="shared" si="50"/>
        <v>2.058914583875517</v>
      </c>
      <c r="K108" s="373"/>
      <c r="L108" s="373"/>
      <c r="M108" s="373">
        <f t="shared" si="50"/>
        <v>0</v>
      </c>
      <c r="N108" s="373">
        <f t="shared" si="50"/>
        <v>0</v>
      </c>
      <c r="O108" s="373">
        <f t="shared" si="50"/>
        <v>0</v>
      </c>
    </row>
    <row r="109" spans="2:15" hidden="1" x14ac:dyDescent="0.25">
      <c r="B109" s="2">
        <v>26</v>
      </c>
      <c r="C109" s="43" t="s">
        <v>92</v>
      </c>
      <c r="D109" s="234">
        <f t="shared" si="49"/>
        <v>1.0992361149000001</v>
      </c>
      <c r="E109" s="234">
        <f t="shared" si="49"/>
        <v>1.1111675071</v>
      </c>
      <c r="F109" s="234">
        <f t="shared" si="49"/>
        <v>1.0752211881000002</v>
      </c>
      <c r="G109" s="234">
        <f t="shared" si="49"/>
        <v>1.1663000000000003</v>
      </c>
      <c r="H109" s="349"/>
      <c r="I109" s="349"/>
      <c r="J109" s="373">
        <f t="shared" si="50"/>
        <v>0.75330790609313181</v>
      </c>
      <c r="K109" s="373"/>
      <c r="L109" s="373"/>
      <c r="M109" s="373">
        <f t="shared" si="50"/>
        <v>0</v>
      </c>
      <c r="N109" s="373">
        <f t="shared" si="50"/>
        <v>0</v>
      </c>
      <c r="O109" s="373">
        <f t="shared" si="50"/>
        <v>0</v>
      </c>
    </row>
    <row r="110" spans="2:15" hidden="1" x14ac:dyDescent="0.25">
      <c r="B110" s="2">
        <v>27</v>
      </c>
      <c r="C110" s="43" t="s">
        <v>93</v>
      </c>
      <c r="D110" s="234">
        <f t="shared" si="49"/>
        <v>0</v>
      </c>
      <c r="E110" s="234">
        <f t="shared" si="49"/>
        <v>0</v>
      </c>
      <c r="F110" s="234">
        <f t="shared" si="49"/>
        <v>0</v>
      </c>
      <c r="G110" s="234">
        <f t="shared" si="49"/>
        <v>0</v>
      </c>
      <c r="H110" s="349"/>
      <c r="I110" s="349"/>
      <c r="J110" s="373">
        <f t="shared" si="50"/>
        <v>0</v>
      </c>
      <c r="K110" s="373"/>
      <c r="L110" s="373"/>
      <c r="M110" s="373">
        <f t="shared" si="50"/>
        <v>0</v>
      </c>
      <c r="N110" s="373">
        <f t="shared" si="50"/>
        <v>0</v>
      </c>
      <c r="O110" s="373">
        <f t="shared" si="50"/>
        <v>0</v>
      </c>
    </row>
    <row r="111" spans="2:15" hidden="1" x14ac:dyDescent="0.25">
      <c r="B111" s="2">
        <v>28</v>
      </c>
      <c r="C111" s="43" t="s">
        <v>64</v>
      </c>
      <c r="D111" s="234">
        <f t="shared" si="49"/>
        <v>16.488914510499999</v>
      </c>
      <c r="E111" s="234">
        <f t="shared" si="49"/>
        <v>2.4912896694000004</v>
      </c>
      <c r="F111" s="234">
        <f t="shared" si="49"/>
        <v>2.7844700000000002</v>
      </c>
      <c r="G111" s="234">
        <f t="shared" si="49"/>
        <v>11.582160000000002</v>
      </c>
      <c r="H111" s="349"/>
      <c r="I111" s="349"/>
      <c r="J111" s="373">
        <f t="shared" si="50"/>
        <v>7.4808648697896132</v>
      </c>
      <c r="K111" s="373"/>
      <c r="L111" s="373"/>
      <c r="M111" s="373">
        <f t="shared" si="50"/>
        <v>0</v>
      </c>
      <c r="N111" s="373">
        <f t="shared" si="50"/>
        <v>0</v>
      </c>
      <c r="O111" s="373">
        <f t="shared" si="50"/>
        <v>0</v>
      </c>
    </row>
    <row r="112" spans="2:15" x14ac:dyDescent="0.25">
      <c r="B112" s="2">
        <v>29</v>
      </c>
      <c r="C112" s="44" t="s">
        <v>94</v>
      </c>
      <c r="D112" s="138">
        <f>D38*0.1</f>
        <v>24.4952215245</v>
      </c>
      <c r="E112" s="138">
        <f t="shared" ref="E112:O112" si="51">E38*0.1</f>
        <v>13.003138042800002</v>
      </c>
      <c r="F112" s="138">
        <f t="shared" si="51"/>
        <v>14.8873472999</v>
      </c>
      <c r="G112" s="138">
        <f t="shared" si="51"/>
        <v>23.708170000000003</v>
      </c>
      <c r="H112" s="356">
        <f t="shared" si="51"/>
        <v>0</v>
      </c>
      <c r="I112" s="356">
        <f t="shared" si="51"/>
        <v>0</v>
      </c>
      <c r="J112" s="356">
        <f t="shared" si="51"/>
        <v>15.313000000000002</v>
      </c>
      <c r="K112" s="356">
        <f>10%*K38</f>
        <v>16.067930900000004</v>
      </c>
      <c r="L112" s="356">
        <f>10%*L38</f>
        <v>16.860079893369999</v>
      </c>
      <c r="M112" s="356">
        <f t="shared" si="51"/>
        <v>33.436779834987682</v>
      </c>
      <c r="N112" s="356">
        <f t="shared" si="51"/>
        <v>35.085213080852576</v>
      </c>
      <c r="O112" s="356">
        <f t="shared" si="51"/>
        <v>36.8149140857386</v>
      </c>
    </row>
    <row r="113" spans="2:15" x14ac:dyDescent="0.25">
      <c r="B113" s="2">
        <v>30</v>
      </c>
      <c r="C113" s="34" t="s">
        <v>17</v>
      </c>
      <c r="D113" s="134">
        <f>D39*0.1</f>
        <v>0.87597875999999997</v>
      </c>
      <c r="E113" s="134">
        <f>E39*0.1</f>
        <v>0.67969881870000004</v>
      </c>
      <c r="F113" s="134">
        <f>F39*0.1</f>
        <v>0.7095103437000001</v>
      </c>
      <c r="G113" s="134">
        <f>G39*0.1</f>
        <v>0.76054999999999995</v>
      </c>
      <c r="H113" s="240">
        <f t="shared" ref="H113:I113" si="52">H39*0.1</f>
        <v>0</v>
      </c>
      <c r="I113" s="240">
        <f t="shared" si="52"/>
        <v>0</v>
      </c>
      <c r="J113" s="240">
        <f t="shared" ref="J113:O113" si="53">J39*0.1</f>
        <v>1.0609999999999999</v>
      </c>
      <c r="K113" s="356">
        <f t="shared" ref="K113:L113" si="54">10%*K39</f>
        <v>1.1133073</v>
      </c>
      <c r="L113" s="356">
        <f t="shared" si="54"/>
        <v>1.1681933498899999</v>
      </c>
      <c r="M113" s="240">
        <f t="shared" si="53"/>
        <v>1.0726404823105233</v>
      </c>
      <c r="N113" s="240">
        <f t="shared" si="53"/>
        <v>1.125521658088432</v>
      </c>
      <c r="O113" s="240">
        <f t="shared" si="53"/>
        <v>1.1810098758321916</v>
      </c>
    </row>
    <row r="114" spans="2:15" x14ac:dyDescent="0.25">
      <c r="B114" s="2">
        <v>31</v>
      </c>
      <c r="C114" s="11" t="s">
        <v>95</v>
      </c>
      <c r="D114" s="138">
        <f>D112-D113</f>
        <v>23.619242764500001</v>
      </c>
      <c r="E114" s="138">
        <f>E112-E113</f>
        <v>12.323439224100001</v>
      </c>
      <c r="F114" s="138">
        <f>F112-F113</f>
        <v>14.1778369562</v>
      </c>
      <c r="G114" s="138">
        <f>G112-G113</f>
        <v>22.947620000000004</v>
      </c>
      <c r="H114" s="356">
        <f t="shared" ref="H114:O114" si="55">H112-H113</f>
        <v>0</v>
      </c>
      <c r="I114" s="356">
        <f t="shared" si="55"/>
        <v>0</v>
      </c>
      <c r="J114" s="356">
        <f t="shared" si="55"/>
        <v>14.252000000000002</v>
      </c>
      <c r="K114" s="356">
        <f t="shared" si="55"/>
        <v>14.954623600000003</v>
      </c>
      <c r="L114" s="356">
        <f t="shared" si="55"/>
        <v>15.691886543479999</v>
      </c>
      <c r="M114" s="356">
        <f t="shared" si="55"/>
        <v>32.364139352677157</v>
      </c>
      <c r="N114" s="356">
        <f t="shared" si="55"/>
        <v>33.959691422764145</v>
      </c>
      <c r="O114" s="356">
        <f t="shared" si="55"/>
        <v>35.633904209906412</v>
      </c>
    </row>
  </sheetData>
  <mergeCells count="12">
    <mergeCell ref="B81:B83"/>
    <mergeCell ref="C81:C83"/>
    <mergeCell ref="H81:J81"/>
    <mergeCell ref="K81:O81"/>
    <mergeCell ref="B7:B9"/>
    <mergeCell ref="C7:C9"/>
    <mergeCell ref="H7:J7"/>
    <mergeCell ref="K7:O7"/>
    <mergeCell ref="B44:B46"/>
    <mergeCell ref="C44:C46"/>
    <mergeCell ref="H44:J44"/>
    <mergeCell ref="K44:O44"/>
  </mergeCells>
  <pageMargins left="0.74803149606299202" right="0.74803149606299202" top="0.98425196850393704" bottom="0.98425196850393704" header="0.511811023622047" footer="0.511811023622047"/>
  <pageSetup paperSize="9" orientation="landscape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P60"/>
  <sheetViews>
    <sheetView showGridLines="0" topLeftCell="A9" zoomScale="75" zoomScaleNormal="75" zoomScaleSheetLayoutView="90" workbookViewId="0">
      <selection activeCell="Y60" sqref="Y60"/>
    </sheetView>
  </sheetViews>
  <sheetFormatPr defaultColWidth="9.109375" defaultRowHeight="13.8" x14ac:dyDescent="0.25"/>
  <cols>
    <col min="1" max="1" width="6.88671875" style="5" customWidth="1"/>
    <col min="2" max="2" width="8.6640625" style="45" customWidth="1"/>
    <col min="3" max="3" width="41.44140625" style="5" customWidth="1"/>
    <col min="4" max="4" width="10.88671875" style="5" hidden="1" customWidth="1"/>
    <col min="5" max="5" width="12.109375" style="5" hidden="1" customWidth="1"/>
    <col min="6" max="6" width="12" style="5" hidden="1" customWidth="1"/>
    <col min="7" max="7" width="11.33203125" style="5" hidden="1" customWidth="1"/>
    <col min="8" max="9" width="15.6640625" style="5" hidden="1" customWidth="1"/>
    <col min="10" max="10" width="15.6640625" style="5" customWidth="1"/>
    <col min="11" max="12" width="12.33203125" style="5" customWidth="1"/>
    <col min="13" max="13" width="13" style="5" hidden="1" customWidth="1"/>
    <col min="14" max="14" width="13.44140625" style="5" hidden="1" customWidth="1"/>
    <col min="15" max="15" width="12.6640625" style="5" hidden="1" customWidth="1"/>
    <col min="16" max="16384" width="9.109375" style="5"/>
  </cols>
  <sheetData>
    <row r="1" spans="2:16" hidden="1" x14ac:dyDescent="0.25"/>
    <row r="2" spans="2:16" hidden="1" x14ac:dyDescent="0.25">
      <c r="C2" s="4"/>
      <c r="D2" s="4"/>
      <c r="E2" s="4"/>
      <c r="F2" s="267" t="s">
        <v>790</v>
      </c>
      <c r="G2" s="4"/>
      <c r="H2" s="25" t="s">
        <v>240</v>
      </c>
      <c r="I2" s="4"/>
      <c r="J2" s="4"/>
      <c r="K2" s="4"/>
      <c r="L2" s="4"/>
    </row>
    <row r="3" spans="2:16" s="3" customFormat="1" hidden="1" x14ac:dyDescent="0.25">
      <c r="C3" s="4"/>
      <c r="D3" s="4"/>
      <c r="E3" s="4"/>
      <c r="F3" s="27" t="s">
        <v>810</v>
      </c>
      <c r="G3" s="4"/>
      <c r="H3" s="27" t="s">
        <v>440</v>
      </c>
      <c r="I3" s="4"/>
      <c r="J3" s="4"/>
      <c r="K3" s="4"/>
      <c r="L3" s="4"/>
    </row>
    <row r="4" spans="2:16" s="3" customFormat="1" hidden="1" x14ac:dyDescent="0.25">
      <c r="C4" s="4"/>
      <c r="D4" s="4"/>
      <c r="E4" s="4"/>
      <c r="F4" s="4"/>
      <c r="G4" s="4"/>
      <c r="H4" s="27"/>
      <c r="I4" s="4"/>
      <c r="J4" s="4"/>
      <c r="K4" s="4"/>
      <c r="L4" s="4"/>
    </row>
    <row r="5" spans="2:16" x14ac:dyDescent="0.25">
      <c r="B5" s="153" t="s">
        <v>601</v>
      </c>
    </row>
    <row r="6" spans="2:16" x14ac:dyDescent="0.25">
      <c r="L6" s="24" t="s">
        <v>4</v>
      </c>
      <c r="O6" s="17" t="s">
        <v>4</v>
      </c>
    </row>
    <row r="7" spans="2:16" ht="12.75" customHeight="1" x14ac:dyDescent="0.25">
      <c r="B7" s="411" t="s">
        <v>140</v>
      </c>
      <c r="C7" s="416" t="s">
        <v>18</v>
      </c>
      <c r="D7" s="7" t="s">
        <v>174</v>
      </c>
      <c r="E7" s="7" t="s">
        <v>173</v>
      </c>
      <c r="F7" s="7" t="s">
        <v>172</v>
      </c>
      <c r="G7" s="7" t="s">
        <v>160</v>
      </c>
      <c r="H7" s="411" t="s">
        <v>816</v>
      </c>
      <c r="I7" s="411"/>
      <c r="J7" s="411"/>
      <c r="K7" s="421" t="s">
        <v>153</v>
      </c>
      <c r="L7" s="421"/>
      <c r="M7" s="421"/>
      <c r="N7" s="421"/>
      <c r="O7" s="421"/>
      <c r="P7" s="283"/>
    </row>
    <row r="8" spans="2:16" x14ac:dyDescent="0.25">
      <c r="B8" s="411"/>
      <c r="C8" s="416"/>
      <c r="D8" s="7" t="s">
        <v>169</v>
      </c>
      <c r="E8" s="7" t="s">
        <v>169</v>
      </c>
      <c r="F8" s="7" t="s">
        <v>169</v>
      </c>
      <c r="G8" s="7" t="s">
        <v>169</v>
      </c>
      <c r="H8" s="7" t="s">
        <v>163</v>
      </c>
      <c r="I8" s="7" t="s">
        <v>164</v>
      </c>
      <c r="J8" s="7" t="s">
        <v>168</v>
      </c>
      <c r="K8" s="7" t="s">
        <v>154</v>
      </c>
      <c r="L8" s="7" t="s">
        <v>155</v>
      </c>
      <c r="M8" s="7" t="s">
        <v>156</v>
      </c>
      <c r="N8" s="7" t="s">
        <v>157</v>
      </c>
      <c r="O8" s="7" t="s">
        <v>158</v>
      </c>
    </row>
    <row r="9" spans="2:16" x14ac:dyDescent="0.25">
      <c r="B9" s="411"/>
      <c r="C9" s="416"/>
      <c r="D9" s="7" t="s">
        <v>12</v>
      </c>
      <c r="E9" s="7" t="s">
        <v>12</v>
      </c>
      <c r="F9" s="7" t="s">
        <v>12</v>
      </c>
      <c r="G9" s="7" t="s">
        <v>12</v>
      </c>
      <c r="H9" s="7" t="s">
        <v>3</v>
      </c>
      <c r="I9" s="7" t="s">
        <v>5</v>
      </c>
      <c r="J9" s="286" t="s">
        <v>12</v>
      </c>
      <c r="K9" s="7" t="s">
        <v>8</v>
      </c>
      <c r="L9" s="7" t="s">
        <v>8</v>
      </c>
      <c r="M9" s="7" t="s">
        <v>8</v>
      </c>
      <c r="N9" s="7" t="s">
        <v>8</v>
      </c>
      <c r="O9" s="7" t="s">
        <v>8</v>
      </c>
    </row>
    <row r="10" spans="2:16" hidden="1" x14ac:dyDescent="0.25">
      <c r="B10" s="1">
        <v>1</v>
      </c>
      <c r="C10" s="43" t="s">
        <v>96</v>
      </c>
      <c r="D10" s="134">
        <f>[11]F15.3!C5</f>
        <v>44.100935</v>
      </c>
      <c r="E10" s="134">
        <f>[11]F15.3!D5</f>
        <v>48.156790527999995</v>
      </c>
      <c r="F10" s="134">
        <f>[11]F15.3!E5</f>
        <v>68.438390117000012</v>
      </c>
      <c r="G10" s="134">
        <f>[11]F15.3!F5</f>
        <v>85.452899999999985</v>
      </c>
      <c r="H10" s="134"/>
      <c r="I10" s="134">
        <f t="shared" ref="I10:O10" ca="1" si="0">I29+I48</f>
        <v>1.8087549913724701E-17</v>
      </c>
      <c r="J10" s="134"/>
      <c r="K10" s="134"/>
      <c r="L10" s="134"/>
      <c r="M10" s="134">
        <f t="shared" ca="1" si="0"/>
        <v>1.8087549913724701E-17</v>
      </c>
      <c r="N10" s="134">
        <f t="shared" ca="1" si="0"/>
        <v>1.8087549913724701E-17</v>
      </c>
      <c r="O10" s="134">
        <f t="shared" ca="1" si="0"/>
        <v>1.8087549913724701E-17</v>
      </c>
    </row>
    <row r="11" spans="2:16" hidden="1" x14ac:dyDescent="0.25">
      <c r="B11" s="1">
        <v>2</v>
      </c>
      <c r="C11" s="43" t="s">
        <v>97</v>
      </c>
      <c r="D11" s="134">
        <f>[11]F15.3!C6</f>
        <v>6.4623041000000006E-2</v>
      </c>
      <c r="E11" s="134">
        <f>[11]F15.3!D6</f>
        <v>8.5066089999999997E-2</v>
      </c>
      <c r="F11" s="134">
        <f>[11]F15.3!E6</f>
        <v>7.3218352E-2</v>
      </c>
      <c r="G11" s="134">
        <f>[11]F15.3!F6</f>
        <v>6.7900000000000002E-2</v>
      </c>
      <c r="H11" s="134"/>
      <c r="I11" s="134">
        <f t="shared" ref="I11:O11" ca="1" si="1">I30+I49</f>
        <v>2.6504482947225115E-20</v>
      </c>
      <c r="J11" s="134"/>
      <c r="K11" s="134"/>
      <c r="L11" s="134"/>
      <c r="M11" s="134">
        <f t="shared" ca="1" si="1"/>
        <v>2.6504482947225115E-20</v>
      </c>
      <c r="N11" s="134">
        <f t="shared" ca="1" si="1"/>
        <v>2.6504482947225115E-20</v>
      </c>
      <c r="O11" s="134">
        <f t="shared" ca="1" si="1"/>
        <v>2.6504482947225115E-20</v>
      </c>
    </row>
    <row r="12" spans="2:16" hidden="1" x14ac:dyDescent="0.25">
      <c r="B12" s="1">
        <v>3</v>
      </c>
      <c r="C12" s="43" t="s">
        <v>98</v>
      </c>
      <c r="D12" s="134">
        <v>0</v>
      </c>
      <c r="E12" s="134">
        <v>0</v>
      </c>
      <c r="F12" s="134">
        <v>0</v>
      </c>
      <c r="G12" s="134">
        <v>0</v>
      </c>
      <c r="H12" s="134"/>
      <c r="I12" s="134">
        <f t="shared" ref="I12:O12" ca="1" si="2">I31+I50</f>
        <v>0</v>
      </c>
      <c r="J12" s="134"/>
      <c r="K12" s="134"/>
      <c r="L12" s="134"/>
      <c r="M12" s="134">
        <f t="shared" ca="1" si="2"/>
        <v>0</v>
      </c>
      <c r="N12" s="134">
        <f t="shared" ca="1" si="2"/>
        <v>0</v>
      </c>
      <c r="O12" s="134">
        <f t="shared" ca="1" si="2"/>
        <v>0</v>
      </c>
    </row>
    <row r="13" spans="2:16" hidden="1" x14ac:dyDescent="0.25">
      <c r="B13" s="1">
        <v>4</v>
      </c>
      <c r="C13" s="43" t="s">
        <v>99</v>
      </c>
      <c r="D13" s="134">
        <v>0</v>
      </c>
      <c r="E13" s="134">
        <v>0</v>
      </c>
      <c r="F13" s="134">
        <v>0</v>
      </c>
      <c r="G13" s="134">
        <v>0</v>
      </c>
      <c r="H13" s="134"/>
      <c r="I13" s="134">
        <f t="shared" ref="I13:O13" ca="1" si="3">I32+I51</f>
        <v>0</v>
      </c>
      <c r="J13" s="134"/>
      <c r="K13" s="134"/>
      <c r="L13" s="134"/>
      <c r="M13" s="134">
        <f t="shared" ca="1" si="3"/>
        <v>0</v>
      </c>
      <c r="N13" s="134">
        <f t="shared" ca="1" si="3"/>
        <v>0</v>
      </c>
      <c r="O13" s="134">
        <f t="shared" ca="1" si="3"/>
        <v>0</v>
      </c>
    </row>
    <row r="14" spans="2:16" hidden="1" x14ac:dyDescent="0.25">
      <c r="B14" s="1">
        <v>5</v>
      </c>
      <c r="C14" s="43" t="s">
        <v>100</v>
      </c>
      <c r="D14" s="134">
        <f>[11]F15.3!C8</f>
        <v>13.196883868</v>
      </c>
      <c r="E14" s="134">
        <f>[11]F15.3!D8</f>
        <v>13.138698749</v>
      </c>
      <c r="F14" s="134">
        <f>[11]F15.3!E8</f>
        <v>11.943195470999999</v>
      </c>
      <c r="G14" s="134">
        <f>[11]F15.3!F8</f>
        <v>1.9706999999999999</v>
      </c>
      <c r="H14" s="134"/>
      <c r="I14" s="134">
        <f t="shared" ref="I14:O14" ca="1" si="4">I33+I52</f>
        <v>5.4125676851993783E-18</v>
      </c>
      <c r="J14" s="134"/>
      <c r="K14" s="134"/>
      <c r="L14" s="134"/>
      <c r="M14" s="134">
        <f t="shared" ca="1" si="4"/>
        <v>5.4125676851993783E-18</v>
      </c>
      <c r="N14" s="134">
        <f t="shared" ca="1" si="4"/>
        <v>5.4125676851993783E-18</v>
      </c>
      <c r="O14" s="134">
        <f t="shared" ca="1" si="4"/>
        <v>5.4125676851993783E-18</v>
      </c>
    </row>
    <row r="15" spans="2:16" hidden="1" x14ac:dyDescent="0.25">
      <c r="B15" s="1">
        <v>6</v>
      </c>
      <c r="C15" s="43" t="s">
        <v>101</v>
      </c>
      <c r="D15" s="134">
        <f>[11]F15.3!C9</f>
        <v>0</v>
      </c>
      <c r="E15" s="134">
        <f>[11]F15.3!D9</f>
        <v>1.8584376E-2</v>
      </c>
      <c r="F15" s="134">
        <f>[11]F15.3!E9</f>
        <v>1.89718E-2</v>
      </c>
      <c r="G15" s="134">
        <f>[11]F15.3!F9</f>
        <v>2.2799999999999997E-2</v>
      </c>
      <c r="H15" s="134"/>
      <c r="I15" s="134">
        <f t="shared" ref="I15:O15" ca="1" si="5">I34+I53</f>
        <v>0</v>
      </c>
      <c r="J15" s="134"/>
      <c r="K15" s="134"/>
      <c r="L15" s="134"/>
      <c r="M15" s="134">
        <f t="shared" ca="1" si="5"/>
        <v>0</v>
      </c>
      <c r="N15" s="134">
        <f t="shared" ca="1" si="5"/>
        <v>0</v>
      </c>
      <c r="O15" s="134">
        <f t="shared" ca="1" si="5"/>
        <v>0</v>
      </c>
    </row>
    <row r="16" spans="2:16" hidden="1" x14ac:dyDescent="0.25">
      <c r="B16" s="1">
        <v>7</v>
      </c>
      <c r="C16" s="43" t="s">
        <v>102</v>
      </c>
      <c r="D16" s="134">
        <f>[11]F15.3!C10</f>
        <v>10.435190993000001</v>
      </c>
      <c r="E16" s="134">
        <f>[11]F15.3!D10</f>
        <v>12.726864665000001</v>
      </c>
      <c r="F16" s="134">
        <f>[11]F15.3!E10</f>
        <v>19.52243378</v>
      </c>
      <c r="G16" s="134">
        <f>[11]F15.3!F10</f>
        <v>24.451999999999998</v>
      </c>
      <c r="H16" s="134"/>
      <c r="I16" s="134">
        <f t="shared" ref="I16:O16" ca="1" si="6">I35+I54</f>
        <v>4.2798874433192498E-18</v>
      </c>
      <c r="J16" s="134"/>
      <c r="K16" s="134"/>
      <c r="L16" s="134"/>
      <c r="M16" s="134">
        <f t="shared" ca="1" si="6"/>
        <v>4.2798874433192498E-18</v>
      </c>
      <c r="N16" s="134">
        <f t="shared" ca="1" si="6"/>
        <v>4.2798874433192498E-18</v>
      </c>
      <c r="O16" s="134">
        <f t="shared" ca="1" si="6"/>
        <v>4.2798874433192498E-18</v>
      </c>
    </row>
    <row r="17" spans="2:16" hidden="1" x14ac:dyDescent="0.25">
      <c r="B17" s="1">
        <v>8</v>
      </c>
      <c r="C17" s="43" t="s">
        <v>103</v>
      </c>
      <c r="D17" s="134">
        <f>[11]F15.3!C11</f>
        <v>1.09679711</v>
      </c>
      <c r="E17" s="134">
        <f>[11]F15.3!D11</f>
        <v>6.1953229299999997</v>
      </c>
      <c r="F17" s="134">
        <f>[11]F15.3!E11</f>
        <v>3.1687452680000003</v>
      </c>
      <c r="G17" s="134">
        <f>[11]F15.3!F11</f>
        <v>4.4757999999999996</v>
      </c>
      <c r="H17" s="134"/>
      <c r="I17" s="134">
        <f t="shared" ref="I17:O17" ca="1" si="7">I36+I55</f>
        <v>4.4984017849857681E-19</v>
      </c>
      <c r="J17" s="134"/>
      <c r="K17" s="134"/>
      <c r="L17" s="134"/>
      <c r="M17" s="134">
        <f t="shared" ca="1" si="7"/>
        <v>4.4984017849857681E-19</v>
      </c>
      <c r="N17" s="134">
        <f t="shared" ca="1" si="7"/>
        <v>4.4984017849857681E-19</v>
      </c>
      <c r="O17" s="134">
        <f t="shared" ca="1" si="7"/>
        <v>4.4984017849857681E-19</v>
      </c>
    </row>
    <row r="18" spans="2:16" x14ac:dyDescent="0.25">
      <c r="B18" s="1">
        <v>9</v>
      </c>
      <c r="C18" s="44" t="s">
        <v>104</v>
      </c>
      <c r="D18" s="138">
        <f>SUM(D10:D17)</f>
        <v>68.894430012000001</v>
      </c>
      <c r="E18" s="138">
        <f t="shared" ref="E18:I18" si="8">SUM(E10:E17)</f>
        <v>80.321327338000003</v>
      </c>
      <c r="F18" s="138">
        <f t="shared" si="8"/>
        <v>103.164954788</v>
      </c>
      <c r="G18" s="138">
        <f t="shared" si="8"/>
        <v>116.44209999999998</v>
      </c>
      <c r="H18" s="356">
        <f t="shared" si="8"/>
        <v>0</v>
      </c>
      <c r="I18" s="356">
        <f t="shared" ca="1" si="8"/>
        <v>2.8256349703689127E-17</v>
      </c>
      <c r="J18" s="377">
        <f>'[13]O&amp;M Projections Reg 2 of 2023'!$J$7</f>
        <v>133.73000000000002</v>
      </c>
      <c r="K18" s="377">
        <f>'[13]O&amp;M Projections Reg 2 of 2023'!$K$7</f>
        <v>152.60211079749908</v>
      </c>
      <c r="L18" s="377">
        <f>'[13]O&amp;M Projections Reg 2 of 2023'!$L$7</f>
        <v>169.16908399339505</v>
      </c>
      <c r="M18" s="374">
        <f>'[10]O&amp;M Projections New Methodology'!L7</f>
        <v>195.1792513001065</v>
      </c>
      <c r="N18" s="374">
        <f>'[10]O&amp;M Projections New Methodology'!M7</f>
        <v>219.47484245847235</v>
      </c>
      <c r="O18" s="374">
        <f>'[10]O&amp;M Projections New Methodology'!N7</f>
        <v>246.39696811840571</v>
      </c>
    </row>
    <row r="19" spans="2:16" x14ac:dyDescent="0.25">
      <c r="B19" s="1"/>
      <c r="C19" s="42"/>
      <c r="D19" s="2"/>
      <c r="E19" s="2"/>
      <c r="F19" s="2"/>
      <c r="G19" s="2"/>
      <c r="H19" s="349"/>
      <c r="I19" s="349"/>
      <c r="J19" s="284"/>
      <c r="K19" s="284"/>
      <c r="L19" s="284"/>
      <c r="M19" s="349"/>
      <c r="N19" s="349"/>
      <c r="O19" s="349"/>
    </row>
    <row r="20" spans="2:16" x14ac:dyDescent="0.25">
      <c r="B20" s="1">
        <v>10</v>
      </c>
      <c r="C20" s="46" t="s">
        <v>105</v>
      </c>
      <c r="D20" s="134">
        <f>[11]F15.3!C13</f>
        <v>7030.47</v>
      </c>
      <c r="E20" s="134">
        <f>[11]F15.3!D13</f>
        <v>7887.88</v>
      </c>
      <c r="F20" s="134">
        <f>[11]F15.3!E13</f>
        <v>8606.74</v>
      </c>
      <c r="G20" s="134">
        <f>[11]F15.3!F13</f>
        <v>9054.74</v>
      </c>
      <c r="H20" s="240"/>
      <c r="I20" s="349"/>
      <c r="J20" s="325">
        <f>'[13]O&amp;M Projections Reg 2 of 2023'!$J$14</f>
        <v>10155.16</v>
      </c>
      <c r="K20" s="325">
        <f>'[13]O&amp;M Projections Reg 2 of 2023'!$K$14</f>
        <v>11043.806627201999</v>
      </c>
      <c r="L20" s="325">
        <f>'[13]O&amp;M Projections Reg 2 of 2023'!$L$14</f>
        <v>12242.757594638504</v>
      </c>
      <c r="M20" s="240">
        <f>'[10]O&amp;M Projections New Methodology'!L12</f>
        <v>15248.668530913019</v>
      </c>
      <c r="N20" s="240">
        <f>'[10]O&amp;M Projections New Methodology'!M12</f>
        <v>17149.495722150201</v>
      </c>
      <c r="O20" s="240">
        <f>'[10]O&amp;M Projections New Methodology'!N12</f>
        <v>19255.816501370446</v>
      </c>
    </row>
    <row r="21" spans="2:16" ht="27.6" x14ac:dyDescent="0.25">
      <c r="B21" s="1">
        <v>11</v>
      </c>
      <c r="C21" s="46" t="s">
        <v>106</v>
      </c>
      <c r="D21" s="2"/>
      <c r="E21" s="2"/>
      <c r="F21" s="2"/>
      <c r="G21" s="192">
        <f>G18/G20</f>
        <v>1.2859794980308654E-2</v>
      </c>
      <c r="H21" s="349"/>
      <c r="I21" s="349"/>
      <c r="J21" s="302">
        <f>J18/J20</f>
        <v>1.3168674841164494E-2</v>
      </c>
      <c r="K21" s="302">
        <f>'[13]O&amp;M Projections Reg 2 of 2023'!$K$15</f>
        <v>1.3168674841164494E-2</v>
      </c>
      <c r="L21" s="302">
        <f>'[13]O&amp;M Projections Reg 2 of 2023'!$K$15</f>
        <v>1.3168674841164494E-2</v>
      </c>
      <c r="M21" s="375">
        <f t="shared" ref="M21:O21" si="9">M18/M20</f>
        <v>1.2799756969234879E-2</v>
      </c>
      <c r="N21" s="375">
        <f t="shared" si="9"/>
        <v>1.2797743211481126E-2</v>
      </c>
      <c r="O21" s="375">
        <f t="shared" si="9"/>
        <v>1.2795976119780198E-2</v>
      </c>
    </row>
    <row r="22" spans="2:16" x14ac:dyDescent="0.25">
      <c r="B22" s="1"/>
      <c r="C22" s="42"/>
      <c r="D22" s="2"/>
      <c r="E22" s="2"/>
      <c r="F22" s="2"/>
      <c r="G22" s="2"/>
      <c r="H22" s="349"/>
      <c r="I22" s="349"/>
      <c r="J22" s="349"/>
      <c r="K22" s="349"/>
      <c r="L22" s="349"/>
      <c r="M22" s="349"/>
      <c r="N22" s="349"/>
      <c r="O22" s="349"/>
    </row>
    <row r="23" spans="2:16" x14ac:dyDescent="0.25">
      <c r="H23" s="346"/>
      <c r="I23" s="346"/>
      <c r="J23" s="346"/>
      <c r="K23" s="346"/>
      <c r="L23" s="346"/>
      <c r="M23" s="346"/>
      <c r="N23" s="346"/>
      <c r="O23" s="346"/>
    </row>
    <row r="24" spans="2:16" x14ac:dyDescent="0.25">
      <c r="B24" s="153" t="s">
        <v>602</v>
      </c>
      <c r="H24" s="346"/>
      <c r="I24" s="346"/>
      <c r="J24" s="346"/>
      <c r="K24" s="346"/>
      <c r="L24" s="346"/>
      <c r="M24" s="346"/>
      <c r="N24" s="346"/>
      <c r="O24" s="346"/>
    </row>
    <row r="25" spans="2:16" x14ac:dyDescent="0.25">
      <c r="H25" s="346"/>
      <c r="I25" s="346"/>
      <c r="J25" s="346"/>
      <c r="K25" s="346"/>
      <c r="L25" s="320" t="s">
        <v>4</v>
      </c>
      <c r="M25" s="346"/>
      <c r="N25" s="346"/>
      <c r="O25" s="314" t="s">
        <v>4</v>
      </c>
    </row>
    <row r="26" spans="2:16" ht="12.75" customHeight="1" x14ac:dyDescent="0.25">
      <c r="B26" s="411" t="s">
        <v>140</v>
      </c>
      <c r="C26" s="416" t="s">
        <v>18</v>
      </c>
      <c r="D26" s="7" t="s">
        <v>174</v>
      </c>
      <c r="E26" s="7" t="s">
        <v>173</v>
      </c>
      <c r="F26" s="7" t="s">
        <v>172</v>
      </c>
      <c r="G26" s="7" t="s">
        <v>160</v>
      </c>
      <c r="H26" s="411" t="s">
        <v>816</v>
      </c>
      <c r="I26" s="411"/>
      <c r="J26" s="411"/>
      <c r="K26" s="422" t="s">
        <v>153</v>
      </c>
      <c r="L26" s="422"/>
      <c r="M26" s="422"/>
      <c r="N26" s="422"/>
      <c r="O26" s="422"/>
      <c r="P26" s="283"/>
    </row>
    <row r="27" spans="2:16" x14ac:dyDescent="0.25">
      <c r="B27" s="411"/>
      <c r="C27" s="416"/>
      <c r="D27" s="7" t="s">
        <v>169</v>
      </c>
      <c r="E27" s="7" t="s">
        <v>169</v>
      </c>
      <c r="F27" s="7" t="s">
        <v>169</v>
      </c>
      <c r="G27" s="7" t="s">
        <v>169</v>
      </c>
      <c r="H27" s="298" t="s">
        <v>163</v>
      </c>
      <c r="I27" s="298" t="s">
        <v>164</v>
      </c>
      <c r="J27" s="298" t="s">
        <v>168</v>
      </c>
      <c r="K27" s="298" t="s">
        <v>154</v>
      </c>
      <c r="L27" s="298" t="s">
        <v>155</v>
      </c>
      <c r="M27" s="298" t="s">
        <v>156</v>
      </c>
      <c r="N27" s="298" t="s">
        <v>157</v>
      </c>
      <c r="O27" s="298" t="s">
        <v>158</v>
      </c>
    </row>
    <row r="28" spans="2:16" x14ac:dyDescent="0.25">
      <c r="B28" s="411"/>
      <c r="C28" s="416"/>
      <c r="D28" s="7" t="s">
        <v>12</v>
      </c>
      <c r="E28" s="7" t="s">
        <v>12</v>
      </c>
      <c r="F28" s="7" t="s">
        <v>12</v>
      </c>
      <c r="G28" s="7" t="s">
        <v>12</v>
      </c>
      <c r="H28" s="298" t="s">
        <v>3</v>
      </c>
      <c r="I28" s="298" t="s">
        <v>5</v>
      </c>
      <c r="J28" s="298" t="s">
        <v>12</v>
      </c>
      <c r="K28" s="298" t="s">
        <v>8</v>
      </c>
      <c r="L28" s="298" t="s">
        <v>8</v>
      </c>
      <c r="M28" s="298" t="s">
        <v>8</v>
      </c>
      <c r="N28" s="298" t="s">
        <v>8</v>
      </c>
      <c r="O28" s="298" t="s">
        <v>8</v>
      </c>
    </row>
    <row r="29" spans="2:16" hidden="1" x14ac:dyDescent="0.25">
      <c r="B29" s="1">
        <v>1</v>
      </c>
      <c r="C29" s="43" t="s">
        <v>96</v>
      </c>
      <c r="D29" s="232">
        <f>90%*D10</f>
        <v>39.690841499999998</v>
      </c>
      <c r="E29" s="232">
        <f t="shared" ref="E29:O29" si="10">90%*E10</f>
        <v>43.341111475199995</v>
      </c>
      <c r="F29" s="232">
        <f t="shared" si="10"/>
        <v>61.594551105300013</v>
      </c>
      <c r="G29" s="232">
        <f t="shared" si="10"/>
        <v>76.907609999999991</v>
      </c>
      <c r="H29" s="373">
        <f t="shared" si="10"/>
        <v>0</v>
      </c>
      <c r="I29" s="373">
        <f t="shared" ca="1" si="10"/>
        <v>1.6278794922352231E-17</v>
      </c>
      <c r="J29" s="373">
        <f t="shared" si="10"/>
        <v>0</v>
      </c>
      <c r="K29" s="373">
        <f t="shared" si="10"/>
        <v>0</v>
      </c>
      <c r="L29" s="373">
        <f t="shared" si="10"/>
        <v>0</v>
      </c>
      <c r="M29" s="373">
        <f t="shared" ca="1" si="10"/>
        <v>1.6278794922352231E-17</v>
      </c>
      <c r="N29" s="373">
        <f t="shared" ca="1" si="10"/>
        <v>1.6278794922352231E-17</v>
      </c>
      <c r="O29" s="373">
        <f t="shared" ca="1" si="10"/>
        <v>1.6278794922352231E-17</v>
      </c>
    </row>
    <row r="30" spans="2:16" hidden="1" x14ac:dyDescent="0.25">
      <c r="B30" s="1">
        <v>2</v>
      </c>
      <c r="C30" s="43" t="s">
        <v>97</v>
      </c>
      <c r="D30" s="232">
        <f t="shared" ref="D30:O36" si="11">90%*D11</f>
        <v>5.816073690000001E-2</v>
      </c>
      <c r="E30" s="232">
        <f t="shared" si="11"/>
        <v>7.6559480999999999E-2</v>
      </c>
      <c r="F30" s="232">
        <f t="shared" si="11"/>
        <v>6.5896516799999999E-2</v>
      </c>
      <c r="G30" s="232">
        <f t="shared" si="11"/>
        <v>6.1110000000000005E-2</v>
      </c>
      <c r="H30" s="373">
        <f t="shared" si="11"/>
        <v>0</v>
      </c>
      <c r="I30" s="373">
        <f t="shared" ca="1" si="11"/>
        <v>2.3854034652502604E-20</v>
      </c>
      <c r="J30" s="373"/>
      <c r="K30" s="373"/>
      <c r="L30" s="373"/>
      <c r="M30" s="373">
        <f t="shared" ca="1" si="11"/>
        <v>2.3854034652502604E-20</v>
      </c>
      <c r="N30" s="373">
        <f t="shared" ca="1" si="11"/>
        <v>2.3854034652502604E-20</v>
      </c>
      <c r="O30" s="373">
        <f t="shared" ca="1" si="11"/>
        <v>2.3854034652502604E-20</v>
      </c>
    </row>
    <row r="31" spans="2:16" hidden="1" x14ac:dyDescent="0.25">
      <c r="B31" s="1">
        <v>3</v>
      </c>
      <c r="C31" s="43" t="s">
        <v>98</v>
      </c>
      <c r="D31" s="232">
        <f t="shared" si="11"/>
        <v>0</v>
      </c>
      <c r="E31" s="232">
        <f t="shared" si="11"/>
        <v>0</v>
      </c>
      <c r="F31" s="232">
        <f t="shared" si="11"/>
        <v>0</v>
      </c>
      <c r="G31" s="232">
        <f t="shared" si="11"/>
        <v>0</v>
      </c>
      <c r="H31" s="373">
        <f t="shared" si="11"/>
        <v>0</v>
      </c>
      <c r="I31" s="373">
        <f t="shared" ca="1" si="11"/>
        <v>0</v>
      </c>
      <c r="J31" s="373"/>
      <c r="K31" s="373"/>
      <c r="L31" s="373"/>
      <c r="M31" s="373">
        <f t="shared" ca="1" si="11"/>
        <v>0</v>
      </c>
      <c r="N31" s="373">
        <f t="shared" ca="1" si="11"/>
        <v>0</v>
      </c>
      <c r="O31" s="373">
        <f t="shared" ca="1" si="11"/>
        <v>0</v>
      </c>
    </row>
    <row r="32" spans="2:16" hidden="1" x14ac:dyDescent="0.25">
      <c r="B32" s="1">
        <v>4</v>
      </c>
      <c r="C32" s="43" t="s">
        <v>99</v>
      </c>
      <c r="D32" s="232">
        <f t="shared" si="11"/>
        <v>0</v>
      </c>
      <c r="E32" s="232">
        <f t="shared" si="11"/>
        <v>0</v>
      </c>
      <c r="F32" s="232">
        <f t="shared" si="11"/>
        <v>0</v>
      </c>
      <c r="G32" s="232">
        <f t="shared" si="11"/>
        <v>0</v>
      </c>
      <c r="H32" s="373">
        <f t="shared" si="11"/>
        <v>0</v>
      </c>
      <c r="I32" s="373">
        <f t="shared" ca="1" si="11"/>
        <v>0</v>
      </c>
      <c r="J32" s="373"/>
      <c r="K32" s="373"/>
      <c r="L32" s="373"/>
      <c r="M32" s="373">
        <f t="shared" ca="1" si="11"/>
        <v>0</v>
      </c>
      <c r="N32" s="373">
        <f t="shared" ca="1" si="11"/>
        <v>0</v>
      </c>
      <c r="O32" s="373">
        <f t="shared" ca="1" si="11"/>
        <v>0</v>
      </c>
    </row>
    <row r="33" spans="2:16" hidden="1" x14ac:dyDescent="0.25">
      <c r="B33" s="1">
        <v>5</v>
      </c>
      <c r="C33" s="43" t="s">
        <v>100</v>
      </c>
      <c r="D33" s="232">
        <f t="shared" si="11"/>
        <v>11.877195481200001</v>
      </c>
      <c r="E33" s="232">
        <f t="shared" si="11"/>
        <v>11.8248288741</v>
      </c>
      <c r="F33" s="232">
        <f t="shared" si="11"/>
        <v>10.7488759239</v>
      </c>
      <c r="G33" s="232">
        <f t="shared" si="11"/>
        <v>1.77363</v>
      </c>
      <c r="H33" s="373">
        <f t="shared" si="11"/>
        <v>0</v>
      </c>
      <c r="I33" s="373">
        <f t="shared" ca="1" si="11"/>
        <v>4.8713109166794408E-18</v>
      </c>
      <c r="J33" s="373"/>
      <c r="K33" s="373"/>
      <c r="L33" s="373"/>
      <c r="M33" s="373">
        <f t="shared" ca="1" si="11"/>
        <v>4.8713109166794408E-18</v>
      </c>
      <c r="N33" s="373">
        <f t="shared" ca="1" si="11"/>
        <v>4.8713109166794408E-18</v>
      </c>
      <c r="O33" s="373">
        <f t="shared" ca="1" si="11"/>
        <v>4.8713109166794408E-18</v>
      </c>
    </row>
    <row r="34" spans="2:16" hidden="1" x14ac:dyDescent="0.25">
      <c r="B34" s="1">
        <v>6</v>
      </c>
      <c r="C34" s="43" t="s">
        <v>101</v>
      </c>
      <c r="D34" s="232">
        <f t="shared" si="11"/>
        <v>0</v>
      </c>
      <c r="E34" s="232">
        <f t="shared" si="11"/>
        <v>1.6725938400000001E-2</v>
      </c>
      <c r="F34" s="232">
        <f t="shared" si="11"/>
        <v>1.7074620000000002E-2</v>
      </c>
      <c r="G34" s="232">
        <f t="shared" si="11"/>
        <v>2.0519999999999997E-2</v>
      </c>
      <c r="H34" s="373">
        <f t="shared" si="11"/>
        <v>0</v>
      </c>
      <c r="I34" s="373">
        <f t="shared" ca="1" si="11"/>
        <v>0</v>
      </c>
      <c r="J34" s="373"/>
      <c r="K34" s="373"/>
      <c r="L34" s="373"/>
      <c r="M34" s="373">
        <f t="shared" ca="1" si="11"/>
        <v>0</v>
      </c>
      <c r="N34" s="373">
        <f t="shared" ca="1" si="11"/>
        <v>0</v>
      </c>
      <c r="O34" s="373">
        <f t="shared" ca="1" si="11"/>
        <v>0</v>
      </c>
    </row>
    <row r="35" spans="2:16" hidden="1" x14ac:dyDescent="0.25">
      <c r="B35" s="1">
        <v>7</v>
      </c>
      <c r="C35" s="43" t="s">
        <v>102</v>
      </c>
      <c r="D35" s="232">
        <f t="shared" si="11"/>
        <v>9.3916718937000017</v>
      </c>
      <c r="E35" s="232">
        <f t="shared" si="11"/>
        <v>11.454178198500001</v>
      </c>
      <c r="F35" s="232">
        <f t="shared" si="11"/>
        <v>17.570190402000001</v>
      </c>
      <c r="G35" s="232">
        <f t="shared" si="11"/>
        <v>22.006799999999998</v>
      </c>
      <c r="H35" s="373">
        <f t="shared" si="11"/>
        <v>0</v>
      </c>
      <c r="I35" s="373">
        <f t="shared" ca="1" si="11"/>
        <v>3.8518986989873248E-18</v>
      </c>
      <c r="J35" s="373"/>
      <c r="K35" s="373"/>
      <c r="L35" s="373"/>
      <c r="M35" s="373">
        <f t="shared" ca="1" si="11"/>
        <v>3.8518986989873248E-18</v>
      </c>
      <c r="N35" s="373">
        <f t="shared" ca="1" si="11"/>
        <v>3.8518986989873248E-18</v>
      </c>
      <c r="O35" s="373">
        <f t="shared" ca="1" si="11"/>
        <v>3.8518986989873248E-18</v>
      </c>
    </row>
    <row r="36" spans="2:16" hidden="1" x14ac:dyDescent="0.25">
      <c r="B36" s="1">
        <v>8</v>
      </c>
      <c r="C36" s="43" t="s">
        <v>103</v>
      </c>
      <c r="D36" s="232">
        <f t="shared" si="11"/>
        <v>0.98711739900000006</v>
      </c>
      <c r="E36" s="232">
        <f t="shared" si="11"/>
        <v>5.5757906369999999</v>
      </c>
      <c r="F36" s="232">
        <f t="shared" si="11"/>
        <v>2.8518707412000004</v>
      </c>
      <c r="G36" s="232">
        <f t="shared" si="11"/>
        <v>4.0282200000000001</v>
      </c>
      <c r="H36" s="373">
        <f t="shared" si="11"/>
        <v>0</v>
      </c>
      <c r="I36" s="373">
        <f t="shared" ca="1" si="11"/>
        <v>4.0485616064871916E-19</v>
      </c>
      <c r="J36" s="373"/>
      <c r="K36" s="373"/>
      <c r="L36" s="373"/>
      <c r="M36" s="373">
        <f t="shared" ca="1" si="11"/>
        <v>4.0485616064871916E-19</v>
      </c>
      <c r="N36" s="373">
        <f t="shared" ca="1" si="11"/>
        <v>4.0485616064871916E-19</v>
      </c>
      <c r="O36" s="373">
        <f t="shared" ca="1" si="11"/>
        <v>4.0485616064871916E-19</v>
      </c>
    </row>
    <row r="37" spans="2:16" x14ac:dyDescent="0.25">
      <c r="B37" s="1">
        <v>9</v>
      </c>
      <c r="C37" s="44" t="s">
        <v>104</v>
      </c>
      <c r="D37" s="138">
        <f>SUM(D29:D36)</f>
        <v>62.004987010800001</v>
      </c>
      <c r="E37" s="138">
        <f t="shared" ref="E37:O37" si="12">SUM(E29:E36)</f>
        <v>72.289194604199992</v>
      </c>
      <c r="F37" s="138">
        <f t="shared" si="12"/>
        <v>92.848459309200024</v>
      </c>
      <c r="G37" s="138">
        <f t="shared" si="12"/>
        <v>104.79789</v>
      </c>
      <c r="H37" s="356">
        <f t="shared" si="12"/>
        <v>0</v>
      </c>
      <c r="I37" s="356">
        <f t="shared" ca="1" si="12"/>
        <v>2.5430714733320217E-17</v>
      </c>
      <c r="J37" s="372">
        <f>90%*J18</f>
        <v>120.35700000000001</v>
      </c>
      <c r="K37" s="372">
        <f>90%*K18</f>
        <v>137.34189971774919</v>
      </c>
      <c r="L37" s="372">
        <f>90%*L18</f>
        <v>152.25217559405556</v>
      </c>
      <c r="M37" s="356">
        <f t="shared" ca="1" si="12"/>
        <v>2.5430714733320217E-17</v>
      </c>
      <c r="N37" s="356">
        <f t="shared" ca="1" si="12"/>
        <v>2.5430714733320217E-17</v>
      </c>
      <c r="O37" s="356">
        <f t="shared" ca="1" si="12"/>
        <v>2.5430714733320217E-17</v>
      </c>
    </row>
    <row r="38" spans="2:16" x14ac:dyDescent="0.25">
      <c r="B38" s="1"/>
      <c r="C38" s="42"/>
      <c r="D38" s="2"/>
      <c r="E38" s="2"/>
      <c r="F38" s="2"/>
      <c r="G38" s="2"/>
      <c r="H38" s="349"/>
      <c r="I38" s="349"/>
      <c r="J38" s="284"/>
      <c r="K38" s="284"/>
      <c r="L38" s="284"/>
      <c r="M38" s="349"/>
      <c r="N38" s="349"/>
      <c r="O38" s="349"/>
    </row>
    <row r="39" spans="2:16" x14ac:dyDescent="0.25">
      <c r="B39" s="1">
        <v>10</v>
      </c>
      <c r="C39" s="46" t="s">
        <v>105</v>
      </c>
      <c r="D39" s="134"/>
      <c r="E39" s="134"/>
      <c r="F39" s="2"/>
      <c r="G39" s="134">
        <f>G20</f>
        <v>9054.74</v>
      </c>
      <c r="H39" s="240">
        <f t="shared" ref="H39:L39" si="13">H20</f>
        <v>0</v>
      </c>
      <c r="I39" s="240">
        <f t="shared" si="13"/>
        <v>0</v>
      </c>
      <c r="J39" s="325">
        <f t="shared" si="13"/>
        <v>10155.16</v>
      </c>
      <c r="K39" s="325">
        <f t="shared" si="13"/>
        <v>11043.806627201999</v>
      </c>
      <c r="L39" s="325">
        <f t="shared" si="13"/>
        <v>12242.757594638504</v>
      </c>
      <c r="M39" s="240">
        <f t="shared" ref="M39:O39" si="14">90%*M20</f>
        <v>13723.801677821717</v>
      </c>
      <c r="N39" s="240">
        <f t="shared" si="14"/>
        <v>15434.54614993518</v>
      </c>
      <c r="O39" s="240">
        <f t="shared" si="14"/>
        <v>17330.234851233403</v>
      </c>
    </row>
    <row r="40" spans="2:16" ht="27.6" x14ac:dyDescent="0.25">
      <c r="B40" s="1">
        <v>11</v>
      </c>
      <c r="C40" s="46" t="s">
        <v>106</v>
      </c>
      <c r="D40" s="2"/>
      <c r="E40" s="2"/>
      <c r="F40" s="2"/>
      <c r="G40" s="243">
        <f>G21</f>
        <v>1.2859794980308654E-2</v>
      </c>
      <c r="H40" s="269">
        <f t="shared" ref="H40:L40" si="15">H21</f>
        <v>0</v>
      </c>
      <c r="I40" s="269">
        <f t="shared" si="15"/>
        <v>0</v>
      </c>
      <c r="J40" s="326">
        <f t="shared" si="15"/>
        <v>1.3168674841164494E-2</v>
      </c>
      <c r="K40" s="326">
        <f t="shared" si="15"/>
        <v>1.3168674841164494E-2</v>
      </c>
      <c r="L40" s="326">
        <f t="shared" si="15"/>
        <v>1.3168674841164494E-2</v>
      </c>
      <c r="M40" s="269">
        <f t="shared" ref="M40:O40" ca="1" si="16">M37/M39</f>
        <v>1.8530371780595895E-21</v>
      </c>
      <c r="N40" s="269">
        <f t="shared" ca="1" si="16"/>
        <v>1.6476490132122878E-21</v>
      </c>
      <c r="O40" s="269">
        <f t="shared" ca="1" si="16"/>
        <v>1.4674189329586783E-21</v>
      </c>
    </row>
    <row r="41" spans="2:16" x14ac:dyDescent="0.25">
      <c r="B41" s="1"/>
      <c r="C41" s="42"/>
      <c r="D41" s="2"/>
      <c r="E41" s="2"/>
      <c r="F41" s="2"/>
      <c r="G41" s="2"/>
      <c r="H41" s="349"/>
      <c r="I41" s="349"/>
      <c r="J41" s="349"/>
      <c r="K41" s="349"/>
      <c r="L41" s="349"/>
      <c r="M41" s="349"/>
      <c r="N41" s="349"/>
      <c r="O41" s="349"/>
    </row>
    <row r="42" spans="2:16" x14ac:dyDescent="0.25">
      <c r="H42" s="346"/>
      <c r="I42" s="346"/>
      <c r="J42" s="346"/>
      <c r="K42" s="346"/>
      <c r="L42" s="346"/>
      <c r="M42" s="346"/>
      <c r="N42" s="346"/>
      <c r="O42" s="346"/>
    </row>
    <row r="43" spans="2:16" x14ac:dyDescent="0.25">
      <c r="B43" s="153" t="s">
        <v>603</v>
      </c>
      <c r="H43" s="346"/>
      <c r="I43" s="346"/>
      <c r="J43" s="346"/>
      <c r="K43" s="346"/>
      <c r="L43" s="346"/>
      <c r="M43" s="346"/>
      <c r="N43" s="346"/>
      <c r="O43" s="346"/>
    </row>
    <row r="44" spans="2:16" x14ac:dyDescent="0.25">
      <c r="H44" s="346"/>
      <c r="I44" s="346"/>
      <c r="J44" s="346"/>
      <c r="K44" s="346"/>
      <c r="L44" s="320" t="s">
        <v>4</v>
      </c>
      <c r="M44" s="346"/>
      <c r="N44" s="346"/>
      <c r="O44" s="314" t="s">
        <v>4</v>
      </c>
    </row>
    <row r="45" spans="2:16" ht="13.95" customHeight="1" x14ac:dyDescent="0.25">
      <c r="B45" s="411" t="s">
        <v>140</v>
      </c>
      <c r="C45" s="416" t="s">
        <v>18</v>
      </c>
      <c r="D45" s="7" t="s">
        <v>174</v>
      </c>
      <c r="E45" s="7" t="s">
        <v>173</v>
      </c>
      <c r="F45" s="7" t="s">
        <v>172</v>
      </c>
      <c r="G45" s="7" t="s">
        <v>160</v>
      </c>
      <c r="H45" s="411" t="s">
        <v>816</v>
      </c>
      <c r="I45" s="411"/>
      <c r="J45" s="411"/>
      <c r="K45" s="422" t="s">
        <v>153</v>
      </c>
      <c r="L45" s="422"/>
      <c r="M45" s="422"/>
      <c r="N45" s="422"/>
      <c r="O45" s="422"/>
      <c r="P45" s="283"/>
    </row>
    <row r="46" spans="2:16" x14ac:dyDescent="0.25">
      <c r="B46" s="411"/>
      <c r="C46" s="416"/>
      <c r="D46" s="7" t="s">
        <v>169</v>
      </c>
      <c r="E46" s="7" t="s">
        <v>169</v>
      </c>
      <c r="F46" s="7" t="s">
        <v>169</v>
      </c>
      <c r="G46" s="7" t="s">
        <v>169</v>
      </c>
      <c r="H46" s="298" t="s">
        <v>163</v>
      </c>
      <c r="I46" s="298" t="s">
        <v>164</v>
      </c>
      <c r="J46" s="298" t="s">
        <v>12</v>
      </c>
      <c r="K46" s="298" t="s">
        <v>154</v>
      </c>
      <c r="L46" s="298" t="s">
        <v>155</v>
      </c>
      <c r="M46" s="298" t="s">
        <v>156</v>
      </c>
      <c r="N46" s="298" t="s">
        <v>157</v>
      </c>
      <c r="O46" s="298" t="s">
        <v>158</v>
      </c>
    </row>
    <row r="47" spans="2:16" x14ac:dyDescent="0.25">
      <c r="B47" s="411"/>
      <c r="C47" s="416"/>
      <c r="D47" s="7" t="s">
        <v>12</v>
      </c>
      <c r="E47" s="7" t="s">
        <v>12</v>
      </c>
      <c r="F47" s="7" t="s">
        <v>12</v>
      </c>
      <c r="G47" s="7" t="s">
        <v>12</v>
      </c>
      <c r="H47" s="298" t="s">
        <v>3</v>
      </c>
      <c r="I47" s="298" t="s">
        <v>5</v>
      </c>
      <c r="J47" s="298" t="s">
        <v>5</v>
      </c>
      <c r="K47" s="298" t="s">
        <v>8</v>
      </c>
      <c r="L47" s="298" t="s">
        <v>8</v>
      </c>
      <c r="M47" s="298" t="s">
        <v>8</v>
      </c>
      <c r="N47" s="298" t="s">
        <v>8</v>
      </c>
      <c r="O47" s="298" t="s">
        <v>8</v>
      </c>
    </row>
    <row r="48" spans="2:16" hidden="1" x14ac:dyDescent="0.25">
      <c r="B48" s="1">
        <v>1</v>
      </c>
      <c r="C48" s="43" t="s">
        <v>96</v>
      </c>
      <c r="D48" s="232">
        <f>10%*D29</f>
        <v>3.96908415</v>
      </c>
      <c r="E48" s="232">
        <f t="shared" ref="E48:O48" si="17">10%*E29</f>
        <v>4.3341111475199998</v>
      </c>
      <c r="F48" s="232">
        <f t="shared" si="17"/>
        <v>6.1594551105300015</v>
      </c>
      <c r="G48" s="232">
        <f t="shared" si="17"/>
        <v>7.6907609999999993</v>
      </c>
      <c r="H48" s="373">
        <f t="shared" si="17"/>
        <v>0</v>
      </c>
      <c r="I48" s="373">
        <f t="shared" ca="1" si="17"/>
        <v>1.6278794922352232E-18</v>
      </c>
      <c r="J48" s="373"/>
      <c r="K48" s="373"/>
      <c r="L48" s="373"/>
      <c r="M48" s="373">
        <f t="shared" ca="1" si="17"/>
        <v>1.6278794922352232E-18</v>
      </c>
      <c r="N48" s="373">
        <f t="shared" ca="1" si="17"/>
        <v>1.6278794922352232E-18</v>
      </c>
      <c r="O48" s="373">
        <f t="shared" ca="1" si="17"/>
        <v>1.6278794922352232E-18</v>
      </c>
    </row>
    <row r="49" spans="2:15" hidden="1" x14ac:dyDescent="0.25">
      <c r="B49" s="1">
        <v>2</v>
      </c>
      <c r="C49" s="43" t="s">
        <v>97</v>
      </c>
      <c r="D49" s="232">
        <f t="shared" ref="D49:O55" si="18">10%*D30</f>
        <v>5.8160736900000013E-3</v>
      </c>
      <c r="E49" s="232">
        <f t="shared" si="18"/>
        <v>7.6559481000000006E-3</v>
      </c>
      <c r="F49" s="232">
        <f t="shared" si="18"/>
        <v>6.5896516800000001E-3</v>
      </c>
      <c r="G49" s="232">
        <f t="shared" si="18"/>
        <v>6.111000000000001E-3</v>
      </c>
      <c r="H49" s="373">
        <f t="shared" si="18"/>
        <v>0</v>
      </c>
      <c r="I49" s="373">
        <f t="shared" ca="1" si="18"/>
        <v>2.3854034652502605E-21</v>
      </c>
      <c r="J49" s="373"/>
      <c r="K49" s="373"/>
      <c r="L49" s="373"/>
      <c r="M49" s="373">
        <f t="shared" ca="1" si="18"/>
        <v>2.3854034652502605E-21</v>
      </c>
      <c r="N49" s="373">
        <f t="shared" ca="1" si="18"/>
        <v>2.3854034652502605E-21</v>
      </c>
      <c r="O49" s="373">
        <f t="shared" ca="1" si="18"/>
        <v>2.3854034652502605E-21</v>
      </c>
    </row>
    <row r="50" spans="2:15" hidden="1" x14ac:dyDescent="0.25">
      <c r="B50" s="1">
        <v>3</v>
      </c>
      <c r="C50" s="43" t="s">
        <v>98</v>
      </c>
      <c r="D50" s="232">
        <f t="shared" si="18"/>
        <v>0</v>
      </c>
      <c r="E50" s="232">
        <f t="shared" si="18"/>
        <v>0</v>
      </c>
      <c r="F50" s="232">
        <f t="shared" si="18"/>
        <v>0</v>
      </c>
      <c r="G50" s="232">
        <f t="shared" si="18"/>
        <v>0</v>
      </c>
      <c r="H50" s="373">
        <f t="shared" si="18"/>
        <v>0</v>
      </c>
      <c r="I50" s="373">
        <f t="shared" ca="1" si="18"/>
        <v>0</v>
      </c>
      <c r="J50" s="373"/>
      <c r="K50" s="373"/>
      <c r="L50" s="373"/>
      <c r="M50" s="373">
        <f t="shared" ca="1" si="18"/>
        <v>0</v>
      </c>
      <c r="N50" s="373">
        <f t="shared" ca="1" si="18"/>
        <v>0</v>
      </c>
      <c r="O50" s="373">
        <f t="shared" ca="1" si="18"/>
        <v>0</v>
      </c>
    </row>
    <row r="51" spans="2:15" hidden="1" x14ac:dyDescent="0.25">
      <c r="B51" s="1">
        <v>4</v>
      </c>
      <c r="C51" s="43" t="s">
        <v>99</v>
      </c>
      <c r="D51" s="232">
        <f t="shared" si="18"/>
        <v>0</v>
      </c>
      <c r="E51" s="232">
        <f t="shared" si="18"/>
        <v>0</v>
      </c>
      <c r="F51" s="232">
        <f t="shared" si="18"/>
        <v>0</v>
      </c>
      <c r="G51" s="232">
        <f t="shared" si="18"/>
        <v>0</v>
      </c>
      <c r="H51" s="373">
        <f t="shared" si="18"/>
        <v>0</v>
      </c>
      <c r="I51" s="373">
        <f t="shared" ca="1" si="18"/>
        <v>0</v>
      </c>
      <c r="J51" s="373"/>
      <c r="K51" s="373"/>
      <c r="L51" s="373"/>
      <c r="M51" s="373">
        <f t="shared" ca="1" si="18"/>
        <v>0</v>
      </c>
      <c r="N51" s="373">
        <f t="shared" ca="1" si="18"/>
        <v>0</v>
      </c>
      <c r="O51" s="373">
        <f t="shared" ca="1" si="18"/>
        <v>0</v>
      </c>
    </row>
    <row r="52" spans="2:15" hidden="1" x14ac:dyDescent="0.25">
      <c r="B52" s="1">
        <v>5</v>
      </c>
      <c r="C52" s="43" t="s">
        <v>100</v>
      </c>
      <c r="D52" s="232">
        <f t="shared" si="18"/>
        <v>1.1877195481200002</v>
      </c>
      <c r="E52" s="232">
        <f t="shared" si="18"/>
        <v>1.18248288741</v>
      </c>
      <c r="F52" s="232">
        <f t="shared" si="18"/>
        <v>1.0748875923900001</v>
      </c>
      <c r="G52" s="232">
        <f t="shared" si="18"/>
        <v>0.17736300000000002</v>
      </c>
      <c r="H52" s="373">
        <f t="shared" si="18"/>
        <v>0</v>
      </c>
      <c r="I52" s="373">
        <f t="shared" ca="1" si="18"/>
        <v>4.8713109166794414E-19</v>
      </c>
      <c r="J52" s="373"/>
      <c r="K52" s="373"/>
      <c r="L52" s="373"/>
      <c r="M52" s="373">
        <f t="shared" ca="1" si="18"/>
        <v>4.8713109166794414E-19</v>
      </c>
      <c r="N52" s="373">
        <f t="shared" ca="1" si="18"/>
        <v>4.8713109166794414E-19</v>
      </c>
      <c r="O52" s="373">
        <f t="shared" ca="1" si="18"/>
        <v>4.8713109166794414E-19</v>
      </c>
    </row>
    <row r="53" spans="2:15" hidden="1" x14ac:dyDescent="0.25">
      <c r="B53" s="1">
        <v>6</v>
      </c>
      <c r="C53" s="43" t="s">
        <v>101</v>
      </c>
      <c r="D53" s="232">
        <f t="shared" si="18"/>
        <v>0</v>
      </c>
      <c r="E53" s="232">
        <f t="shared" si="18"/>
        <v>1.6725938400000001E-3</v>
      </c>
      <c r="F53" s="232">
        <f t="shared" si="18"/>
        <v>1.7074620000000003E-3</v>
      </c>
      <c r="G53" s="232">
        <f t="shared" si="18"/>
        <v>2.0519999999999996E-3</v>
      </c>
      <c r="H53" s="373">
        <f t="shared" si="18"/>
        <v>0</v>
      </c>
      <c r="I53" s="373">
        <f t="shared" ca="1" si="18"/>
        <v>0</v>
      </c>
      <c r="J53" s="373"/>
      <c r="K53" s="373"/>
      <c r="L53" s="373"/>
      <c r="M53" s="373">
        <f t="shared" ca="1" si="18"/>
        <v>0</v>
      </c>
      <c r="N53" s="373">
        <f t="shared" ca="1" si="18"/>
        <v>0</v>
      </c>
      <c r="O53" s="373">
        <f t="shared" ca="1" si="18"/>
        <v>0</v>
      </c>
    </row>
    <row r="54" spans="2:15" hidden="1" x14ac:dyDescent="0.25">
      <c r="B54" s="1">
        <v>7</v>
      </c>
      <c r="C54" s="43" t="s">
        <v>102</v>
      </c>
      <c r="D54" s="232">
        <f t="shared" si="18"/>
        <v>0.93916718937000021</v>
      </c>
      <c r="E54" s="232">
        <f t="shared" si="18"/>
        <v>1.1454178198500002</v>
      </c>
      <c r="F54" s="232">
        <f t="shared" si="18"/>
        <v>1.7570190402000003</v>
      </c>
      <c r="G54" s="232">
        <f t="shared" si="18"/>
        <v>2.2006799999999997</v>
      </c>
      <c r="H54" s="373">
        <f t="shared" si="18"/>
        <v>0</v>
      </c>
      <c r="I54" s="373">
        <f t="shared" ca="1" si="18"/>
        <v>3.8518986989873251E-19</v>
      </c>
      <c r="J54" s="373"/>
      <c r="K54" s="373"/>
      <c r="L54" s="373"/>
      <c r="M54" s="373">
        <f t="shared" ca="1" si="18"/>
        <v>3.8518986989873251E-19</v>
      </c>
      <c r="N54" s="373">
        <f t="shared" ca="1" si="18"/>
        <v>3.8518986989873251E-19</v>
      </c>
      <c r="O54" s="373">
        <f t="shared" ca="1" si="18"/>
        <v>3.8518986989873251E-19</v>
      </c>
    </row>
    <row r="55" spans="2:15" hidden="1" x14ac:dyDescent="0.25">
      <c r="B55" s="1">
        <v>8</v>
      </c>
      <c r="C55" s="43" t="s">
        <v>103</v>
      </c>
      <c r="D55" s="232">
        <f t="shared" si="18"/>
        <v>9.8711739900000012E-2</v>
      </c>
      <c r="E55" s="232">
        <f t="shared" si="18"/>
        <v>0.55757906369999999</v>
      </c>
      <c r="F55" s="232">
        <f t="shared" si="18"/>
        <v>0.28518707412000005</v>
      </c>
      <c r="G55" s="232">
        <f t="shared" si="18"/>
        <v>0.40282200000000001</v>
      </c>
      <c r="H55" s="373">
        <f t="shared" si="18"/>
        <v>0</v>
      </c>
      <c r="I55" s="373">
        <f t="shared" ca="1" si="18"/>
        <v>4.0485616064871921E-20</v>
      </c>
      <c r="J55" s="373"/>
      <c r="K55" s="373"/>
      <c r="L55" s="373"/>
      <c r="M55" s="373">
        <f t="shared" ca="1" si="18"/>
        <v>4.0485616064871921E-20</v>
      </c>
      <c r="N55" s="373">
        <f t="shared" ca="1" si="18"/>
        <v>4.0485616064871921E-20</v>
      </c>
      <c r="O55" s="373">
        <f t="shared" ca="1" si="18"/>
        <v>4.0485616064871921E-20</v>
      </c>
    </row>
    <row r="56" spans="2:15" x14ac:dyDescent="0.25">
      <c r="B56" s="1">
        <v>9</v>
      </c>
      <c r="C56" s="44" t="s">
        <v>104</v>
      </c>
      <c r="D56" s="138">
        <f>SUM(D48:D55)</f>
        <v>6.2004987010799999</v>
      </c>
      <c r="E56" s="138">
        <f t="shared" ref="E56:O56" si="19">SUM(E48:E55)</f>
        <v>7.2289194604200002</v>
      </c>
      <c r="F56" s="138">
        <f t="shared" si="19"/>
        <v>9.2848459309200013</v>
      </c>
      <c r="G56" s="138">
        <f t="shared" si="19"/>
        <v>10.479788999999998</v>
      </c>
      <c r="H56" s="356">
        <f t="shared" si="19"/>
        <v>0</v>
      </c>
      <c r="I56" s="356">
        <f t="shared" ca="1" si="19"/>
        <v>2.5430714733320221E-18</v>
      </c>
      <c r="J56" s="372">
        <f>J18*10%</f>
        <v>13.373000000000003</v>
      </c>
      <c r="K56" s="372">
        <f>K18*10%</f>
        <v>15.260211079749908</v>
      </c>
      <c r="L56" s="372">
        <f>L18*10%</f>
        <v>16.916908399339505</v>
      </c>
      <c r="M56" s="356">
        <f t="shared" ca="1" si="19"/>
        <v>2.5430714733320221E-18</v>
      </c>
      <c r="N56" s="356">
        <f t="shared" ca="1" si="19"/>
        <v>2.5430714733320221E-18</v>
      </c>
      <c r="O56" s="356">
        <f t="shared" ca="1" si="19"/>
        <v>2.5430714733320221E-18</v>
      </c>
    </row>
    <row r="57" spans="2:15" x14ac:dyDescent="0.25">
      <c r="B57" s="1"/>
      <c r="C57" s="42"/>
      <c r="D57" s="2"/>
      <c r="E57" s="2"/>
      <c r="F57" s="2"/>
      <c r="G57" s="2"/>
      <c r="H57" s="349"/>
      <c r="I57" s="349"/>
      <c r="J57" s="284"/>
      <c r="K57" s="284"/>
      <c r="L57" s="284"/>
      <c r="M57" s="349"/>
      <c r="N57" s="349"/>
      <c r="O57" s="349"/>
    </row>
    <row r="58" spans="2:15" x14ac:dyDescent="0.25">
      <c r="B58" s="1">
        <v>10</v>
      </c>
      <c r="C58" s="46" t="s">
        <v>105</v>
      </c>
      <c r="D58" s="134"/>
      <c r="E58" s="134"/>
      <c r="F58" s="2"/>
      <c r="G58" s="134">
        <f>G39</f>
        <v>9054.74</v>
      </c>
      <c r="H58" s="240">
        <f t="shared" ref="H58:L58" si="20">H39</f>
        <v>0</v>
      </c>
      <c r="I58" s="240">
        <f t="shared" si="20"/>
        <v>0</v>
      </c>
      <c r="J58" s="325">
        <f t="shared" si="20"/>
        <v>10155.16</v>
      </c>
      <c r="K58" s="325">
        <f t="shared" si="20"/>
        <v>11043.806627201999</v>
      </c>
      <c r="L58" s="325">
        <f t="shared" si="20"/>
        <v>12242.757594638504</v>
      </c>
      <c r="M58" s="240">
        <f t="shared" ref="M58:O58" si="21">10%*M20</f>
        <v>1524.8668530913019</v>
      </c>
      <c r="N58" s="240">
        <f t="shared" si="21"/>
        <v>1714.9495722150202</v>
      </c>
      <c r="O58" s="240">
        <f t="shared" si="21"/>
        <v>1925.5816501370446</v>
      </c>
    </row>
    <row r="59" spans="2:15" ht="27.6" x14ac:dyDescent="0.25">
      <c r="B59" s="1">
        <v>11</v>
      </c>
      <c r="C59" s="46" t="s">
        <v>106</v>
      </c>
      <c r="D59" s="2"/>
      <c r="E59" s="2"/>
      <c r="F59" s="2"/>
      <c r="G59" s="243">
        <f>G40</f>
        <v>1.2859794980308654E-2</v>
      </c>
      <c r="H59" s="269">
        <f t="shared" ref="H59:L59" si="22">H40</f>
        <v>0</v>
      </c>
      <c r="I59" s="269">
        <f t="shared" si="22"/>
        <v>0</v>
      </c>
      <c r="J59" s="326">
        <f t="shared" si="22"/>
        <v>1.3168674841164494E-2</v>
      </c>
      <c r="K59" s="326">
        <f t="shared" si="22"/>
        <v>1.3168674841164494E-2</v>
      </c>
      <c r="L59" s="326">
        <f t="shared" si="22"/>
        <v>1.3168674841164494E-2</v>
      </c>
      <c r="M59" s="376">
        <f t="shared" ref="M59:O59" ca="1" si="23">M56/M58</f>
        <v>1.6677334602536309E-21</v>
      </c>
      <c r="N59" s="376">
        <f t="shared" ca="1" si="23"/>
        <v>1.4828841118910592E-21</v>
      </c>
      <c r="O59" s="376">
        <f t="shared" ca="1" si="23"/>
        <v>1.3206770396628107E-21</v>
      </c>
    </row>
    <row r="60" spans="2:15" x14ac:dyDescent="0.25">
      <c r="B60" s="1"/>
      <c r="C60" s="4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</sheetData>
  <mergeCells count="12">
    <mergeCell ref="B45:B47"/>
    <mergeCell ref="C45:C47"/>
    <mergeCell ref="H45:J45"/>
    <mergeCell ref="K45:O45"/>
    <mergeCell ref="B7:B9"/>
    <mergeCell ref="C7:C9"/>
    <mergeCell ref="H7:J7"/>
    <mergeCell ref="K7:O7"/>
    <mergeCell ref="B26:B28"/>
    <mergeCell ref="C26:C28"/>
    <mergeCell ref="H26:J26"/>
    <mergeCell ref="K26:O26"/>
  </mergeCells>
  <pageMargins left="0.74803149606299202" right="0.74803149606299202" top="0.98425196850393704" bottom="0.98425196850393704" header="0.511811023622047" footer="0.511811023622047"/>
  <pageSetup paperSize="9" scale="90" orientation="landscape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B1:P17"/>
  <sheetViews>
    <sheetView showGridLines="0" zoomScale="75" zoomScaleNormal="75" zoomScaleSheetLayoutView="90" workbookViewId="0">
      <selection activeCell="L15" sqref="L15"/>
    </sheetView>
  </sheetViews>
  <sheetFormatPr defaultColWidth="9.109375" defaultRowHeight="13.8" x14ac:dyDescent="0.25"/>
  <cols>
    <col min="1" max="1" width="4.109375" style="3" customWidth="1"/>
    <col min="2" max="2" width="6.33203125" style="3" customWidth="1"/>
    <col min="3" max="3" width="34.5546875" style="3" customWidth="1"/>
    <col min="4" max="4" width="12.33203125" style="3" hidden="1" customWidth="1"/>
    <col min="5" max="5" width="12.5546875" style="3" hidden="1" customWidth="1"/>
    <col min="6" max="6" width="13.44140625" style="3" hidden="1" customWidth="1"/>
    <col min="7" max="7" width="12.5546875" style="3" hidden="1" customWidth="1"/>
    <col min="8" max="8" width="11.33203125" style="3" hidden="1" customWidth="1"/>
    <col min="9" max="9" width="12" style="3" hidden="1" customWidth="1"/>
    <col min="10" max="10" width="15.33203125" style="3" customWidth="1"/>
    <col min="11" max="11" width="13.6640625" style="3" customWidth="1"/>
    <col min="12" max="12" width="14.5546875" style="3" customWidth="1"/>
    <col min="13" max="13" width="13" style="3" hidden="1" customWidth="1"/>
    <col min="14" max="15" width="14.6640625" style="3" hidden="1" customWidth="1"/>
    <col min="16" max="17" width="11.88671875" style="3" bestFit="1" customWidth="1"/>
    <col min="18" max="18" width="11.6640625" style="3" bestFit="1" customWidth="1"/>
    <col min="19" max="16384" width="9.109375" style="3"/>
  </cols>
  <sheetData>
    <row r="1" spans="2:16" x14ac:dyDescent="0.25">
      <c r="B1" s="47"/>
    </row>
    <row r="2" spans="2:16" x14ac:dyDescent="0.25">
      <c r="C2" s="4"/>
      <c r="D2" s="4"/>
      <c r="E2" s="4"/>
      <c r="F2" s="4"/>
      <c r="G2" s="4"/>
      <c r="H2" s="25"/>
      <c r="I2" s="4"/>
      <c r="J2" s="267" t="s">
        <v>790</v>
      </c>
      <c r="K2" s="4"/>
      <c r="L2" s="4"/>
      <c r="M2" s="4"/>
    </row>
    <row r="3" spans="2:16" x14ac:dyDescent="0.25">
      <c r="C3" s="4"/>
      <c r="D3" s="4"/>
      <c r="E3" s="4"/>
      <c r="F3" s="4"/>
      <c r="G3" s="4"/>
      <c r="I3" s="4"/>
      <c r="J3" s="27" t="s">
        <v>444</v>
      </c>
      <c r="K3" s="4"/>
      <c r="L3" s="4"/>
      <c r="M3" s="4"/>
    </row>
    <row r="4" spans="2:16" x14ac:dyDescent="0.25">
      <c r="B4" s="28"/>
      <c r="C4" s="48"/>
      <c r="D4" s="48"/>
      <c r="E4" s="48"/>
      <c r="F4" s="48"/>
      <c r="G4" s="48"/>
      <c r="H4" s="48"/>
      <c r="I4" s="48"/>
      <c r="J4" s="48"/>
      <c r="K4" s="48"/>
      <c r="L4" s="48"/>
    </row>
    <row r="5" spans="2:16" x14ac:dyDescent="0.25">
      <c r="L5" s="24" t="s">
        <v>4</v>
      </c>
      <c r="O5" s="17" t="s">
        <v>4</v>
      </c>
    </row>
    <row r="6" spans="2:16" s="5" customFormat="1" ht="15" customHeight="1" x14ac:dyDescent="0.25">
      <c r="B6" s="413" t="s">
        <v>140</v>
      </c>
      <c r="C6" s="416" t="s">
        <v>18</v>
      </c>
      <c r="D6" s="418" t="s">
        <v>160</v>
      </c>
      <c r="E6" s="419"/>
      <c r="F6" s="420"/>
      <c r="G6" s="418" t="s">
        <v>816</v>
      </c>
      <c r="H6" s="419"/>
      <c r="I6" s="419"/>
      <c r="J6" s="419"/>
      <c r="K6" s="421" t="s">
        <v>153</v>
      </c>
      <c r="L6" s="421"/>
      <c r="M6" s="421"/>
      <c r="N6" s="421"/>
      <c r="O6" s="421"/>
      <c r="P6" s="283"/>
    </row>
    <row r="7" spans="2:16" s="5" customFormat="1" ht="27.6" x14ac:dyDescent="0.25">
      <c r="B7" s="414"/>
      <c r="C7" s="416"/>
      <c r="D7" s="7" t="s">
        <v>224</v>
      </c>
      <c r="E7" s="7" t="s">
        <v>169</v>
      </c>
      <c r="F7" s="7" t="s">
        <v>141</v>
      </c>
      <c r="G7" s="7" t="s">
        <v>224</v>
      </c>
      <c r="H7" s="7" t="s">
        <v>163</v>
      </c>
      <c r="I7" s="7" t="s">
        <v>164</v>
      </c>
      <c r="J7" s="7" t="s">
        <v>168</v>
      </c>
      <c r="K7" s="7" t="s">
        <v>154</v>
      </c>
      <c r="L7" s="7" t="s">
        <v>155</v>
      </c>
      <c r="M7" s="7" t="s">
        <v>156</v>
      </c>
      <c r="N7" s="7" t="s">
        <v>157</v>
      </c>
      <c r="O7" s="7" t="s">
        <v>158</v>
      </c>
    </row>
    <row r="8" spans="2:16" s="5" customFormat="1" x14ac:dyDescent="0.25">
      <c r="B8" s="415"/>
      <c r="C8" s="417"/>
      <c r="D8" s="7" t="s">
        <v>10</v>
      </c>
      <c r="E8" s="7" t="s">
        <v>12</v>
      </c>
      <c r="F8" s="7" t="s">
        <v>162</v>
      </c>
      <c r="G8" s="7" t="s">
        <v>10</v>
      </c>
      <c r="H8" s="7" t="s">
        <v>3</v>
      </c>
      <c r="I8" s="7" t="s">
        <v>5</v>
      </c>
      <c r="J8" s="7" t="s">
        <v>12</v>
      </c>
      <c r="K8" s="7" t="s">
        <v>8</v>
      </c>
      <c r="L8" s="7" t="s">
        <v>8</v>
      </c>
      <c r="M8" s="7" t="s">
        <v>8</v>
      </c>
      <c r="N8" s="7" t="s">
        <v>8</v>
      </c>
      <c r="O8" s="7" t="s">
        <v>8</v>
      </c>
    </row>
    <row r="9" spans="2:16" s="4" customFormat="1" x14ac:dyDescent="0.25">
      <c r="B9" s="51">
        <v>1</v>
      </c>
      <c r="C9" s="18" t="s">
        <v>177</v>
      </c>
      <c r="D9" s="187"/>
      <c r="E9" s="197">
        <f>[15]Capex!$T$36</f>
        <v>503.38513469899999</v>
      </c>
      <c r="F9" s="193"/>
      <c r="G9" s="141"/>
      <c r="H9" s="198"/>
      <c r="I9" s="198"/>
      <c r="J9" s="226">
        <f>'[8]Investment for 5th MYT'!$B$160</f>
        <v>721.4</v>
      </c>
      <c r="K9" s="226">
        <f>J12</f>
        <v>655.8</v>
      </c>
      <c r="L9" s="226">
        <f>K12</f>
        <v>1300.9440837995667</v>
      </c>
      <c r="M9" s="226">
        <f>'[6]Investment for 5th MYT'!$B$214</f>
        <v>1782.7158004549219</v>
      </c>
      <c r="N9" s="226">
        <f>'[6]Investment for 5th MYT'!$B$241</f>
        <v>1903.559596184401</v>
      </c>
      <c r="O9" s="226">
        <f>'[6]Investment for 5th MYT'!$B$268</f>
        <v>2062.5322567135781</v>
      </c>
    </row>
    <row r="10" spans="2:16" s="4" customFormat="1" x14ac:dyDescent="0.25">
      <c r="B10" s="12">
        <v>2</v>
      </c>
      <c r="C10" s="18" t="s">
        <v>207</v>
      </c>
      <c r="D10" s="187"/>
      <c r="E10" s="197">
        <f>[15]Capex!$T$39</f>
        <v>595.2675962860003</v>
      </c>
      <c r="F10" s="193"/>
      <c r="G10" s="141"/>
      <c r="H10" s="198"/>
      <c r="I10" s="198"/>
      <c r="J10" s="226">
        <f>'[8]Investment for 5th MYT'!$F$160</f>
        <v>823.04492720199812</v>
      </c>
      <c r="K10" s="226">
        <f>'[8]Investment for 5th MYT'!$F$187</f>
        <v>1844.0925514980145</v>
      </c>
      <c r="L10" s="226">
        <f>'[8]Investment for 5th MYT'!$F$214</f>
        <v>1976.0032484305375</v>
      </c>
      <c r="M10" s="226">
        <f>'[6]Investment for 5th MYT'!$F$214</f>
        <v>1875.1619785312446</v>
      </c>
      <c r="N10" s="226">
        <f>'[6]Investment for 5th MYT'!$F$241</f>
        <v>2059.7998517663641</v>
      </c>
      <c r="O10" s="226">
        <f>'[6]Investment for 5th MYT'!$F$268</f>
        <v>2329.2958901176221</v>
      </c>
    </row>
    <row r="11" spans="2:16" s="4" customFormat="1" x14ac:dyDescent="0.25">
      <c r="B11" s="12">
        <v>3</v>
      </c>
      <c r="C11" s="20" t="s">
        <v>150</v>
      </c>
      <c r="D11" s="187"/>
      <c r="E11" s="197">
        <f>[15]Capex!$T$38</f>
        <v>547.85033098500026</v>
      </c>
      <c r="F11" s="193"/>
      <c r="G11" s="141"/>
      <c r="H11" s="198"/>
      <c r="I11" s="198"/>
      <c r="J11" s="226">
        <f>'[8]Investment for 5th MYT'!$I$160</f>
        <v>888.64492720199814</v>
      </c>
      <c r="K11" s="226">
        <f>'[8]Investment for 5th MYT'!$I$187</f>
        <v>1198.948467698448</v>
      </c>
      <c r="L11" s="226">
        <f>'[8]Investment for 5th MYT'!$I$214</f>
        <v>1571.6239405375582</v>
      </c>
      <c r="M11" s="226">
        <f>'[6]Investment for 5th MYT'!$I$214</f>
        <v>1754.3181828017655</v>
      </c>
      <c r="N11" s="226">
        <f>'[6]Investment for 5th MYT'!$I$241</f>
        <v>1900.827191237187</v>
      </c>
      <c r="O11" s="226">
        <f>'[6]Investment for 5th MYT'!$I$268</f>
        <v>2106.3207792202434</v>
      </c>
    </row>
    <row r="12" spans="2:16" s="4" customFormat="1" x14ac:dyDescent="0.25">
      <c r="B12" s="12">
        <v>4</v>
      </c>
      <c r="C12" s="18" t="s">
        <v>178</v>
      </c>
      <c r="D12" s="187"/>
      <c r="E12" s="268">
        <f>E9+E10-E11</f>
        <v>550.80240000000003</v>
      </c>
      <c r="F12" s="193"/>
      <c r="G12" s="187"/>
      <c r="H12" s="199"/>
      <c r="I12" s="199"/>
      <c r="J12" s="227">
        <f>J9+J10-J11</f>
        <v>655.8</v>
      </c>
      <c r="K12" s="227">
        <f t="shared" ref="K12:L12" si="0">K9+K10-K11</f>
        <v>1300.9440837995667</v>
      </c>
      <c r="L12" s="227">
        <f t="shared" si="0"/>
        <v>1705.323391692546</v>
      </c>
      <c r="M12" s="228">
        <f>'[6]Investment for 5th MYT'!$J$214</f>
        <v>1903.559596184401</v>
      </c>
      <c r="N12" s="228">
        <f>'[6]Investment for 5th MYT'!$J$241</f>
        <v>2062.5322567135781</v>
      </c>
      <c r="O12" s="228">
        <f>'[6]Investment for 5th MYT'!$J$268</f>
        <v>2285.5073676109564</v>
      </c>
    </row>
    <row r="13" spans="2:16" s="24" customFormat="1" ht="14.4" x14ac:dyDescent="0.25">
      <c r="B13" s="52"/>
      <c r="C13" s="39"/>
      <c r="D13" s="49"/>
      <c r="E13" s="49"/>
      <c r="F13" s="49"/>
      <c r="G13" s="50"/>
      <c r="H13" s="15"/>
      <c r="I13" s="15"/>
      <c r="J13" s="15"/>
      <c r="K13" s="15"/>
      <c r="L13" s="15"/>
      <c r="M13" s="15"/>
    </row>
    <row r="14" spans="2:16" x14ac:dyDescent="0.25">
      <c r="D14" s="196"/>
    </row>
    <row r="15" spans="2:16" x14ac:dyDescent="0.25">
      <c r="B15" s="53"/>
      <c r="E15" s="216"/>
    </row>
    <row r="16" spans="2:16" x14ac:dyDescent="0.25">
      <c r="E16" s="217"/>
    </row>
    <row r="17" spans="5:5" x14ac:dyDescent="0.25">
      <c r="E17" s="217"/>
    </row>
  </sheetData>
  <mergeCells count="5">
    <mergeCell ref="B6:B8"/>
    <mergeCell ref="C6:C8"/>
    <mergeCell ref="D6:F6"/>
    <mergeCell ref="G6:J6"/>
    <mergeCell ref="K6:O6"/>
  </mergeCells>
  <pageMargins left="1.0236220472440944" right="0.23622047244094491" top="0.98425196850393704" bottom="0.98425196850393704" header="0.23622047244094491" footer="0.23622047244094491"/>
  <pageSetup paperSize="9" orientation="landscape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B1:Q48"/>
  <sheetViews>
    <sheetView showGridLines="0" topLeftCell="C1" zoomScale="70" zoomScaleNormal="70" zoomScaleSheetLayoutView="90" workbookViewId="0">
      <selection activeCell="E7" sqref="E7"/>
    </sheetView>
  </sheetViews>
  <sheetFormatPr defaultColWidth="9.109375" defaultRowHeight="13.8" x14ac:dyDescent="0.25"/>
  <cols>
    <col min="1" max="1" width="4.109375" style="4" customWidth="1"/>
    <col min="2" max="2" width="6.33203125" style="4" customWidth="1"/>
    <col min="3" max="3" width="18.109375" style="4" customWidth="1"/>
    <col min="4" max="4" width="22.33203125" style="4" customWidth="1"/>
    <col min="5" max="5" width="26.6640625" style="4" customWidth="1"/>
    <col min="6" max="6" width="19.44140625" style="4" customWidth="1"/>
    <col min="7" max="7" width="20.109375" style="4" customWidth="1"/>
    <col min="8" max="8" width="16.88671875" style="4" customWidth="1"/>
    <col min="9" max="9" width="33.6640625" style="4" customWidth="1"/>
    <col min="10" max="10" width="15.6640625" style="4" customWidth="1"/>
    <col min="11" max="11" width="37" style="4" customWidth="1"/>
    <col min="12" max="12" width="27.6640625" style="4" customWidth="1"/>
    <col min="13" max="13" width="13.109375" style="4" bestFit="1" customWidth="1"/>
    <col min="14" max="14" width="12.5546875" style="4" customWidth="1"/>
    <col min="15" max="15" width="11.88671875" style="4" bestFit="1" customWidth="1"/>
    <col min="16" max="16" width="13.88671875" style="4" bestFit="1" customWidth="1"/>
    <col min="17" max="21" width="11.88671875" style="4" bestFit="1" customWidth="1"/>
    <col min="22" max="22" width="11.6640625" style="4" bestFit="1" customWidth="1"/>
    <col min="23" max="16384" width="9.109375" style="4"/>
  </cols>
  <sheetData>
    <row r="1" spans="2:17" x14ac:dyDescent="0.25">
      <c r="B1" s="15"/>
    </row>
    <row r="2" spans="2:17" x14ac:dyDescent="0.25">
      <c r="H2" s="25" t="s">
        <v>240</v>
      </c>
      <c r="I2" s="25"/>
    </row>
    <row r="3" spans="2:17" x14ac:dyDescent="0.25">
      <c r="H3" s="27" t="s">
        <v>445</v>
      </c>
      <c r="I3" s="27"/>
    </row>
    <row r="4" spans="2:17" x14ac:dyDescent="0.25">
      <c r="K4" s="27"/>
    </row>
    <row r="5" spans="2:17" ht="54" customHeight="1" x14ac:dyDescent="0.25">
      <c r="B5" s="7" t="s">
        <v>140</v>
      </c>
      <c r="C5" s="14" t="s">
        <v>179</v>
      </c>
      <c r="D5" s="22" t="s">
        <v>446</v>
      </c>
      <c r="E5" s="14" t="s">
        <v>180</v>
      </c>
      <c r="F5" s="22" t="s">
        <v>187</v>
      </c>
      <c r="G5" s="22" t="s">
        <v>190</v>
      </c>
      <c r="H5" s="22" t="s">
        <v>191</v>
      </c>
      <c r="I5" s="22" t="s">
        <v>204</v>
      </c>
      <c r="J5" s="14" t="s">
        <v>181</v>
      </c>
      <c r="K5" s="22" t="s">
        <v>192</v>
      </c>
      <c r="L5" s="22" t="s">
        <v>135</v>
      </c>
      <c r="M5" s="16"/>
      <c r="N5" s="16"/>
      <c r="O5" s="16"/>
      <c r="P5" s="16"/>
    </row>
    <row r="6" spans="2:17" s="24" customFormat="1" x14ac:dyDescent="0.25">
      <c r="B6" s="12"/>
      <c r="C6" s="22" t="s">
        <v>160</v>
      </c>
      <c r="D6" s="21"/>
      <c r="E6" s="21"/>
      <c r="F6" s="21"/>
      <c r="G6" s="21"/>
      <c r="H6" s="21"/>
      <c r="I6" s="21"/>
      <c r="J6" s="21"/>
      <c r="K6" s="22"/>
      <c r="L6" s="23"/>
      <c r="M6" s="15"/>
      <c r="N6" s="15"/>
      <c r="O6" s="15"/>
      <c r="P6" s="15"/>
      <c r="Q6" s="15"/>
    </row>
    <row r="7" spans="2:17" x14ac:dyDescent="0.25">
      <c r="B7" s="12">
        <v>1</v>
      </c>
      <c r="C7" s="12"/>
      <c r="D7" s="18"/>
      <c r="E7" s="195" t="s">
        <v>751</v>
      </c>
      <c r="F7" s="162">
        <f>'[16]2022'!$B$60</f>
        <v>707.55838704799999</v>
      </c>
      <c r="G7" s="162">
        <f>'[16]2022'!$F$60</f>
        <v>595.26999999999987</v>
      </c>
      <c r="H7" s="162">
        <f>'[16]2022'!$E$60</f>
        <v>547.84875044260957</v>
      </c>
      <c r="I7" s="18"/>
      <c r="J7" s="18"/>
      <c r="K7" s="18"/>
      <c r="L7" s="18"/>
    </row>
    <row r="8" spans="2:17" x14ac:dyDescent="0.25">
      <c r="B8" s="12">
        <v>2</v>
      </c>
      <c r="C8" s="12"/>
      <c r="D8" s="18"/>
      <c r="E8" s="18"/>
      <c r="F8" s="18"/>
      <c r="G8" s="18"/>
      <c r="H8" s="18"/>
      <c r="I8" s="18"/>
      <c r="J8" s="18"/>
      <c r="K8" s="18"/>
      <c r="L8" s="18"/>
    </row>
    <row r="9" spans="2:17" x14ac:dyDescent="0.25">
      <c r="B9" s="12">
        <v>3</v>
      </c>
      <c r="C9" s="12"/>
      <c r="D9" s="18"/>
      <c r="E9" s="18"/>
      <c r="F9" s="18"/>
      <c r="G9" s="18"/>
      <c r="H9" s="18"/>
      <c r="I9" s="18"/>
      <c r="J9" s="18"/>
      <c r="K9" s="18"/>
      <c r="L9" s="18"/>
    </row>
    <row r="10" spans="2:17" x14ac:dyDescent="0.25">
      <c r="B10" s="18"/>
      <c r="C10" s="18" t="s">
        <v>9</v>
      </c>
      <c r="D10" s="18"/>
      <c r="E10" s="18"/>
      <c r="F10" s="18"/>
      <c r="G10" s="18"/>
      <c r="H10" s="18"/>
      <c r="I10" s="18"/>
      <c r="J10" s="18"/>
      <c r="K10" s="18"/>
      <c r="L10" s="18"/>
    </row>
    <row r="11" spans="2:17" x14ac:dyDescent="0.25">
      <c r="B11" s="18"/>
      <c r="C11" s="14" t="s">
        <v>108</v>
      </c>
      <c r="D11" s="18"/>
      <c r="E11" s="18"/>
      <c r="F11" s="200">
        <f>SUM(F7:F10)</f>
        <v>707.55838704799999</v>
      </c>
      <c r="G11" s="200">
        <f>SUM(G7:G10)</f>
        <v>595.26999999999987</v>
      </c>
      <c r="H11" s="200">
        <f>SUM(H7:H10)</f>
        <v>547.84875044260957</v>
      </c>
      <c r="I11" s="18"/>
      <c r="J11" s="18"/>
      <c r="K11" s="18"/>
      <c r="L11" s="18"/>
    </row>
    <row r="12" spans="2:17" x14ac:dyDescent="0.25">
      <c r="B12" s="12"/>
      <c r="C12" s="22" t="s">
        <v>641</v>
      </c>
      <c r="D12" s="18"/>
      <c r="E12" s="18"/>
      <c r="F12" s="18"/>
      <c r="G12" s="18"/>
      <c r="H12" s="18"/>
      <c r="I12" s="18"/>
      <c r="J12" s="18"/>
      <c r="K12" s="18"/>
      <c r="L12" s="18"/>
    </row>
    <row r="13" spans="2:17" x14ac:dyDescent="0.25">
      <c r="B13" s="12">
        <v>1</v>
      </c>
      <c r="C13" s="12"/>
      <c r="D13" s="18"/>
      <c r="E13" s="195" t="s">
        <v>751</v>
      </c>
      <c r="F13" s="162"/>
      <c r="G13" s="162"/>
      <c r="H13" s="162"/>
      <c r="I13" s="18"/>
      <c r="J13" s="18"/>
      <c r="K13" s="18"/>
      <c r="L13" s="18"/>
    </row>
    <row r="14" spans="2:17" x14ac:dyDescent="0.25">
      <c r="B14" s="12">
        <v>2</v>
      </c>
      <c r="C14" s="12"/>
      <c r="D14" s="18"/>
      <c r="E14" s="18"/>
      <c r="F14" s="18"/>
      <c r="G14" s="18"/>
      <c r="H14" s="18"/>
      <c r="I14" s="18"/>
      <c r="J14" s="18"/>
      <c r="K14" s="18"/>
      <c r="L14" s="18"/>
    </row>
    <row r="15" spans="2:17" x14ac:dyDescent="0.25">
      <c r="B15" s="12">
        <v>3</v>
      </c>
      <c r="C15" s="12"/>
      <c r="D15" s="18"/>
      <c r="E15" s="18"/>
      <c r="F15" s="18"/>
      <c r="G15" s="18"/>
      <c r="H15" s="18"/>
      <c r="I15" s="18"/>
      <c r="J15" s="18"/>
      <c r="K15" s="18"/>
      <c r="L15" s="18"/>
    </row>
    <row r="16" spans="2:17" x14ac:dyDescent="0.25">
      <c r="B16" s="18"/>
      <c r="C16" s="18" t="s">
        <v>9</v>
      </c>
      <c r="D16" s="18"/>
      <c r="E16" s="18"/>
      <c r="F16" s="18"/>
      <c r="G16" s="18"/>
      <c r="H16" s="18"/>
      <c r="I16" s="18"/>
      <c r="J16" s="18"/>
      <c r="K16" s="18"/>
      <c r="L16" s="18"/>
    </row>
    <row r="17" spans="2:12" x14ac:dyDescent="0.25">
      <c r="B17" s="18"/>
      <c r="C17" s="14" t="s">
        <v>108</v>
      </c>
      <c r="D17" s="18"/>
      <c r="E17" s="18"/>
      <c r="F17" s="200">
        <f>SUM(F13:F16)</f>
        <v>0</v>
      </c>
      <c r="G17" s="200">
        <f>SUM(G13:G16)</f>
        <v>0</v>
      </c>
      <c r="H17" s="200">
        <f>SUM(H13:H16)</f>
        <v>0</v>
      </c>
      <c r="I17" s="18"/>
      <c r="J17" s="18"/>
      <c r="K17" s="18"/>
      <c r="L17" s="18"/>
    </row>
    <row r="18" spans="2:12" x14ac:dyDescent="0.25">
      <c r="B18" s="12"/>
      <c r="C18" s="22" t="s">
        <v>182</v>
      </c>
      <c r="D18" s="18"/>
      <c r="E18" s="18"/>
      <c r="F18" s="18"/>
      <c r="G18" s="18"/>
      <c r="H18" s="18"/>
      <c r="I18" s="18"/>
      <c r="J18" s="18"/>
      <c r="K18" s="18"/>
      <c r="L18" s="18"/>
    </row>
    <row r="19" spans="2:12" x14ac:dyDescent="0.25">
      <c r="B19" s="12">
        <v>1</v>
      </c>
      <c r="C19" s="12"/>
      <c r="D19" s="18"/>
      <c r="E19" s="195" t="s">
        <v>751</v>
      </c>
      <c r="F19" s="162"/>
      <c r="G19" s="162"/>
      <c r="H19" s="162"/>
      <c r="I19" s="18"/>
      <c r="J19" s="18"/>
      <c r="K19" s="18"/>
      <c r="L19" s="18"/>
    </row>
    <row r="20" spans="2:12" x14ac:dyDescent="0.25">
      <c r="B20" s="12">
        <v>2</v>
      </c>
      <c r="C20" s="12"/>
      <c r="D20" s="18"/>
      <c r="E20" s="18"/>
      <c r="F20" s="18"/>
      <c r="G20" s="18"/>
      <c r="H20" s="18"/>
      <c r="I20" s="18"/>
      <c r="J20" s="18"/>
      <c r="K20" s="18"/>
      <c r="L20" s="18"/>
    </row>
    <row r="21" spans="2:12" x14ac:dyDescent="0.25">
      <c r="B21" s="12">
        <v>3</v>
      </c>
      <c r="C21" s="12"/>
      <c r="D21" s="18"/>
      <c r="E21" s="18"/>
      <c r="F21" s="18"/>
      <c r="G21" s="18"/>
      <c r="H21" s="18"/>
      <c r="I21" s="18"/>
      <c r="J21" s="18"/>
      <c r="K21" s="18"/>
      <c r="L21" s="18"/>
    </row>
    <row r="22" spans="2:12" x14ac:dyDescent="0.25">
      <c r="B22" s="18"/>
      <c r="C22" s="18" t="s">
        <v>9</v>
      </c>
      <c r="D22" s="18"/>
      <c r="E22" s="18"/>
      <c r="F22" s="18"/>
      <c r="G22" s="18"/>
      <c r="H22" s="18"/>
      <c r="I22" s="18"/>
      <c r="J22" s="18"/>
      <c r="K22" s="18"/>
      <c r="L22" s="18"/>
    </row>
    <row r="23" spans="2:12" x14ac:dyDescent="0.25">
      <c r="B23" s="18"/>
      <c r="C23" s="14" t="s">
        <v>108</v>
      </c>
      <c r="D23" s="18"/>
      <c r="E23" s="18"/>
      <c r="F23" s="200">
        <f>SUM(F19:F22)</f>
        <v>0</v>
      </c>
      <c r="G23" s="200">
        <f>SUM(G19:G22)</f>
        <v>0</v>
      </c>
      <c r="H23" s="200">
        <f>SUM(H19:H22)</f>
        <v>0</v>
      </c>
      <c r="I23" s="18"/>
      <c r="J23" s="18"/>
      <c r="K23" s="18"/>
      <c r="L23" s="18"/>
    </row>
    <row r="24" spans="2:12" x14ac:dyDescent="0.25">
      <c r="B24" s="12"/>
      <c r="C24" s="22" t="s">
        <v>183</v>
      </c>
      <c r="D24" s="18"/>
      <c r="E24" s="195"/>
      <c r="F24" s="197"/>
      <c r="G24" s="197"/>
      <c r="H24" s="197"/>
      <c r="I24" s="18"/>
      <c r="J24" s="18"/>
      <c r="K24" s="18"/>
      <c r="L24" s="18"/>
    </row>
    <row r="25" spans="2:12" x14ac:dyDescent="0.25">
      <c r="B25" s="12">
        <v>1</v>
      </c>
      <c r="C25" s="12"/>
      <c r="D25" s="18"/>
      <c r="E25" s="195" t="s">
        <v>751</v>
      </c>
      <c r="F25" s="162"/>
      <c r="G25" s="162"/>
      <c r="H25" s="162"/>
      <c r="I25" s="18"/>
      <c r="J25" s="18"/>
      <c r="K25" s="18"/>
      <c r="L25" s="18"/>
    </row>
    <row r="26" spans="2:12" x14ac:dyDescent="0.25">
      <c r="B26" s="12">
        <v>2</v>
      </c>
      <c r="C26" s="12"/>
      <c r="D26" s="18"/>
      <c r="E26" s="18"/>
      <c r="F26" s="18"/>
      <c r="G26" s="18"/>
      <c r="H26" s="18"/>
      <c r="I26" s="18"/>
      <c r="J26" s="18"/>
      <c r="K26" s="18"/>
      <c r="L26" s="18"/>
    </row>
    <row r="27" spans="2:12" x14ac:dyDescent="0.25">
      <c r="B27" s="12">
        <v>3</v>
      </c>
      <c r="C27" s="12"/>
      <c r="D27" s="18"/>
      <c r="E27" s="18"/>
      <c r="F27" s="18"/>
      <c r="G27" s="18"/>
      <c r="H27" s="18"/>
      <c r="I27" s="18"/>
      <c r="J27" s="18"/>
      <c r="K27" s="18"/>
      <c r="L27" s="18"/>
    </row>
    <row r="28" spans="2:12" x14ac:dyDescent="0.25">
      <c r="B28" s="18"/>
      <c r="C28" s="18" t="s">
        <v>9</v>
      </c>
      <c r="D28" s="18"/>
      <c r="E28" s="18"/>
      <c r="F28" s="18"/>
      <c r="G28" s="18"/>
      <c r="H28" s="18"/>
      <c r="I28" s="18"/>
      <c r="J28" s="18"/>
      <c r="K28" s="18"/>
      <c r="L28" s="18"/>
    </row>
    <row r="29" spans="2:12" x14ac:dyDescent="0.25">
      <c r="B29" s="18"/>
      <c r="C29" s="14" t="s">
        <v>108</v>
      </c>
      <c r="D29" s="18"/>
      <c r="E29" s="18"/>
      <c r="F29" s="200">
        <f>SUM(F25:F28)</f>
        <v>0</v>
      </c>
      <c r="G29" s="200">
        <f>SUM(G25:G28)</f>
        <v>0</v>
      </c>
      <c r="H29" s="200">
        <f>SUM(H25:H28)</f>
        <v>0</v>
      </c>
      <c r="I29" s="18"/>
      <c r="J29" s="18"/>
      <c r="K29" s="18"/>
      <c r="L29" s="18"/>
    </row>
    <row r="30" spans="2:12" x14ac:dyDescent="0.25">
      <c r="B30" s="12"/>
      <c r="C30" s="22" t="s">
        <v>184</v>
      </c>
      <c r="D30" s="18"/>
      <c r="E30" s="18"/>
      <c r="F30" s="18"/>
      <c r="G30" s="18"/>
      <c r="H30" s="18"/>
      <c r="I30" s="18"/>
      <c r="J30" s="18"/>
      <c r="K30" s="18"/>
      <c r="L30" s="18"/>
    </row>
    <row r="31" spans="2:12" x14ac:dyDescent="0.25">
      <c r="B31" s="12">
        <v>1</v>
      </c>
      <c r="C31" s="12"/>
      <c r="D31" s="18"/>
      <c r="E31" s="195" t="s">
        <v>751</v>
      </c>
      <c r="F31" s="162"/>
      <c r="G31" s="162"/>
      <c r="H31" s="162"/>
      <c r="I31" s="18"/>
      <c r="J31" s="18"/>
      <c r="K31" s="18"/>
      <c r="L31" s="18"/>
    </row>
    <row r="32" spans="2:12" x14ac:dyDescent="0.25">
      <c r="B32" s="12">
        <v>2</v>
      </c>
      <c r="C32" s="12"/>
      <c r="D32" s="18"/>
      <c r="E32" s="18"/>
      <c r="F32" s="18"/>
      <c r="G32" s="18"/>
      <c r="H32" s="18"/>
      <c r="I32" s="18"/>
      <c r="J32" s="18"/>
      <c r="K32" s="18"/>
      <c r="L32" s="18"/>
    </row>
    <row r="33" spans="2:12" x14ac:dyDescent="0.25">
      <c r="B33" s="12">
        <v>3</v>
      </c>
      <c r="C33" s="12"/>
      <c r="D33" s="18"/>
      <c r="E33" s="18"/>
      <c r="F33" s="18"/>
      <c r="G33" s="18"/>
      <c r="H33" s="18"/>
      <c r="I33" s="18"/>
      <c r="J33" s="18"/>
      <c r="K33" s="18"/>
      <c r="L33" s="18"/>
    </row>
    <row r="34" spans="2:12" x14ac:dyDescent="0.25">
      <c r="B34" s="18"/>
      <c r="C34" s="18" t="s">
        <v>9</v>
      </c>
      <c r="D34" s="18"/>
      <c r="E34" s="18"/>
      <c r="F34" s="18"/>
      <c r="G34" s="18"/>
      <c r="H34" s="18"/>
      <c r="I34" s="18"/>
      <c r="J34" s="18"/>
      <c r="K34" s="18"/>
      <c r="L34" s="18"/>
    </row>
    <row r="35" spans="2:12" x14ac:dyDescent="0.25">
      <c r="B35" s="18"/>
      <c r="C35" s="14" t="s">
        <v>108</v>
      </c>
      <c r="D35" s="18"/>
      <c r="E35" s="18"/>
      <c r="F35" s="200">
        <f>SUM(F31:F34)</f>
        <v>0</v>
      </c>
      <c r="G35" s="200">
        <f>SUM(G31:G34)</f>
        <v>0</v>
      </c>
      <c r="H35" s="200">
        <f>SUM(H31:H34)</f>
        <v>0</v>
      </c>
      <c r="I35" s="18"/>
      <c r="J35" s="18"/>
      <c r="K35" s="18"/>
      <c r="L35" s="18"/>
    </row>
    <row r="36" spans="2:12" x14ac:dyDescent="0.25">
      <c r="B36" s="12"/>
      <c r="C36" s="22" t="s">
        <v>185</v>
      </c>
      <c r="D36" s="18"/>
      <c r="E36" s="18"/>
      <c r="F36" s="18"/>
      <c r="G36" s="18"/>
      <c r="H36" s="18"/>
      <c r="I36" s="18"/>
      <c r="J36" s="18"/>
      <c r="K36" s="18"/>
      <c r="L36" s="18"/>
    </row>
    <row r="37" spans="2:12" x14ac:dyDescent="0.25">
      <c r="B37" s="12">
        <v>1</v>
      </c>
      <c r="C37" s="12"/>
      <c r="D37" s="18"/>
      <c r="E37" s="195" t="s">
        <v>751</v>
      </c>
      <c r="F37" s="162"/>
      <c r="G37" s="162"/>
      <c r="H37" s="162"/>
      <c r="I37" s="18"/>
      <c r="J37" s="18"/>
      <c r="K37" s="18"/>
      <c r="L37" s="18"/>
    </row>
    <row r="38" spans="2:12" x14ac:dyDescent="0.25">
      <c r="B38" s="12">
        <v>2</v>
      </c>
      <c r="C38" s="12"/>
      <c r="D38" s="18"/>
      <c r="E38" s="18"/>
      <c r="F38" s="18"/>
      <c r="G38" s="18"/>
      <c r="H38" s="18"/>
      <c r="I38" s="18"/>
      <c r="J38" s="18"/>
      <c r="K38" s="18"/>
      <c r="L38" s="18"/>
    </row>
    <row r="39" spans="2:12" x14ac:dyDescent="0.25">
      <c r="B39" s="12">
        <v>3</v>
      </c>
      <c r="C39" s="12"/>
      <c r="D39" s="18"/>
      <c r="E39" s="18"/>
      <c r="F39" s="18"/>
      <c r="G39" s="18"/>
      <c r="H39" s="18"/>
      <c r="I39" s="18"/>
      <c r="J39" s="18"/>
      <c r="K39" s="18"/>
      <c r="L39" s="18"/>
    </row>
    <row r="40" spans="2:12" x14ac:dyDescent="0.25">
      <c r="B40" s="18"/>
      <c r="C40" s="18" t="s">
        <v>9</v>
      </c>
      <c r="D40" s="18"/>
      <c r="E40" s="18"/>
      <c r="F40" s="18"/>
      <c r="G40" s="18"/>
      <c r="H40" s="18"/>
      <c r="I40" s="18"/>
      <c r="J40" s="18"/>
      <c r="K40" s="18"/>
      <c r="L40" s="18"/>
    </row>
    <row r="41" spans="2:12" x14ac:dyDescent="0.25">
      <c r="B41" s="18"/>
      <c r="C41" s="14" t="s">
        <v>108</v>
      </c>
      <c r="D41" s="18"/>
      <c r="E41" s="18"/>
      <c r="F41" s="200">
        <f>SUM(F37:F40)</f>
        <v>0</v>
      </c>
      <c r="G41" s="200">
        <f>SUM(G37:G40)</f>
        <v>0</v>
      </c>
      <c r="H41" s="200">
        <f>SUM(H37:H40)</f>
        <v>0</v>
      </c>
      <c r="I41" s="18"/>
      <c r="J41" s="18"/>
      <c r="K41" s="18"/>
      <c r="L41" s="18"/>
    </row>
    <row r="42" spans="2:12" x14ac:dyDescent="0.25">
      <c r="B42" s="12"/>
      <c r="C42" s="22" t="s">
        <v>186</v>
      </c>
      <c r="D42" s="18"/>
      <c r="E42" s="18"/>
      <c r="F42" s="194"/>
      <c r="G42" s="194"/>
      <c r="H42" s="194"/>
      <c r="I42" s="18"/>
      <c r="J42" s="18"/>
      <c r="K42" s="18"/>
      <c r="L42" s="18"/>
    </row>
    <row r="43" spans="2:12" x14ac:dyDescent="0.25">
      <c r="B43" s="12">
        <v>1</v>
      </c>
      <c r="C43" s="12"/>
      <c r="D43" s="18"/>
      <c r="E43" s="195" t="s">
        <v>751</v>
      </c>
      <c r="F43" s="162"/>
      <c r="G43" s="162"/>
      <c r="H43" s="162"/>
      <c r="I43" s="18"/>
      <c r="J43" s="18"/>
      <c r="K43" s="18"/>
      <c r="L43" s="18"/>
    </row>
    <row r="44" spans="2:12" x14ac:dyDescent="0.25">
      <c r="B44" s="12">
        <v>2</v>
      </c>
      <c r="C44" s="12"/>
      <c r="D44" s="18"/>
      <c r="E44" s="18"/>
      <c r="F44" s="18"/>
      <c r="G44" s="18"/>
      <c r="H44" s="18"/>
      <c r="I44" s="18"/>
      <c r="J44" s="18"/>
      <c r="K44" s="18"/>
      <c r="L44" s="18"/>
    </row>
    <row r="45" spans="2:12" x14ac:dyDescent="0.25">
      <c r="B45" s="12">
        <v>3</v>
      </c>
      <c r="C45" s="12"/>
      <c r="D45" s="18"/>
      <c r="E45" s="18"/>
      <c r="F45" s="18"/>
      <c r="G45" s="18"/>
      <c r="H45" s="18"/>
      <c r="I45" s="18"/>
      <c r="J45" s="18"/>
      <c r="K45" s="18"/>
      <c r="L45" s="18"/>
    </row>
    <row r="46" spans="2:12" x14ac:dyDescent="0.25">
      <c r="B46" s="18"/>
      <c r="C46" s="18" t="s">
        <v>9</v>
      </c>
      <c r="D46" s="18"/>
      <c r="E46" s="18"/>
      <c r="F46" s="18"/>
      <c r="G46" s="18"/>
      <c r="H46" s="18"/>
      <c r="I46" s="18"/>
      <c r="J46" s="18"/>
      <c r="K46" s="18"/>
      <c r="L46" s="18"/>
    </row>
    <row r="47" spans="2:12" x14ac:dyDescent="0.25">
      <c r="B47" s="18"/>
      <c r="C47" s="14" t="s">
        <v>108</v>
      </c>
      <c r="D47" s="18"/>
      <c r="E47" s="18"/>
      <c r="F47" s="200">
        <f>SUM(F43:F46)</f>
        <v>0</v>
      </c>
      <c r="G47" s="200">
        <f>SUM(G43:G46)</f>
        <v>0</v>
      </c>
      <c r="H47" s="200">
        <f>SUM(H43:H46)</f>
        <v>0</v>
      </c>
      <c r="I47" s="18"/>
      <c r="J47" s="18"/>
      <c r="K47" s="18"/>
      <c r="L47" s="18"/>
    </row>
    <row r="48" spans="2:12" ht="14.4" x14ac:dyDescent="0.25">
      <c r="B48" s="52" t="s">
        <v>188</v>
      </c>
      <c r="C48" s="40" t="s">
        <v>189</v>
      </c>
    </row>
  </sheetData>
  <pageMargins left="1.02" right="0.25" top="1" bottom="1" header="0.25" footer="0.25"/>
  <pageSetup paperSize="9" scale="48" orientation="landscape" r:id="rId1"/>
  <headerFooter alignWithMargins="0">
    <oddHeader>&amp;F</oddHead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L20"/>
  <sheetViews>
    <sheetView showGridLines="0" zoomScale="80" zoomScaleNormal="80" workbookViewId="0">
      <selection activeCell="G24" sqref="G24"/>
    </sheetView>
  </sheetViews>
  <sheetFormatPr defaultColWidth="9.109375" defaultRowHeight="13.8" x14ac:dyDescent="0.25"/>
  <cols>
    <col min="1" max="2" width="9.109375" style="75"/>
    <col min="3" max="3" width="42" style="75" customWidth="1"/>
    <col min="4" max="4" width="16.109375" style="75" customWidth="1"/>
    <col min="5" max="5" width="12.5546875" style="75" hidden="1" customWidth="1"/>
    <col min="6" max="6" width="13.109375" style="75" hidden="1" customWidth="1"/>
    <col min="7" max="7" width="14.33203125" style="75" customWidth="1"/>
    <col min="8" max="8" width="16.33203125" style="75" customWidth="1"/>
    <col min="9" max="12" width="15.6640625" style="75" customWidth="1"/>
    <col min="13" max="16384" width="9.109375" style="75"/>
  </cols>
  <sheetData>
    <row r="2" spans="2:12" x14ac:dyDescent="0.25">
      <c r="G2" s="25" t="s">
        <v>240</v>
      </c>
    </row>
    <row r="3" spans="2:12" x14ac:dyDescent="0.25">
      <c r="G3" s="27" t="s">
        <v>447</v>
      </c>
    </row>
    <row r="5" spans="2:12" ht="15" customHeight="1" x14ac:dyDescent="0.25">
      <c r="B5" s="411" t="s">
        <v>140</v>
      </c>
      <c r="C5" s="421" t="s">
        <v>18</v>
      </c>
      <c r="D5" s="411" t="s">
        <v>160</v>
      </c>
      <c r="E5" s="463" t="s">
        <v>641</v>
      </c>
      <c r="F5" s="464"/>
      <c r="G5" s="465"/>
      <c r="H5" s="411" t="s">
        <v>153</v>
      </c>
      <c r="I5" s="411"/>
      <c r="J5" s="411"/>
      <c r="K5" s="411"/>
      <c r="L5" s="411"/>
    </row>
    <row r="6" spans="2:12" x14ac:dyDescent="0.25">
      <c r="B6" s="411"/>
      <c r="C6" s="421"/>
      <c r="D6" s="411"/>
      <c r="E6" s="7" t="s">
        <v>163</v>
      </c>
      <c r="F6" s="7" t="s">
        <v>164</v>
      </c>
      <c r="G6" s="7" t="s">
        <v>168</v>
      </c>
      <c r="H6" s="7" t="s">
        <v>154</v>
      </c>
      <c r="I6" s="7" t="s">
        <v>155</v>
      </c>
      <c r="J6" s="7" t="s">
        <v>156</v>
      </c>
      <c r="K6" s="7" t="s">
        <v>157</v>
      </c>
      <c r="L6" s="7" t="s">
        <v>158</v>
      </c>
    </row>
    <row r="7" spans="2:12" x14ac:dyDescent="0.25">
      <c r="B7" s="411"/>
      <c r="C7" s="421"/>
      <c r="D7" s="76" t="s">
        <v>3</v>
      </c>
      <c r="E7" s="7" t="s">
        <v>3</v>
      </c>
      <c r="F7" s="7" t="s">
        <v>5</v>
      </c>
      <c r="G7" s="7" t="s">
        <v>5</v>
      </c>
      <c r="H7" s="7" t="s">
        <v>8</v>
      </c>
      <c r="I7" s="7" t="s">
        <v>8</v>
      </c>
      <c r="J7" s="7" t="s">
        <v>8</v>
      </c>
      <c r="K7" s="7" t="s">
        <v>8</v>
      </c>
      <c r="L7" s="7" t="s">
        <v>8</v>
      </c>
    </row>
    <row r="8" spans="2:12" x14ac:dyDescent="0.25">
      <c r="B8" s="77">
        <v>1</v>
      </c>
      <c r="C8" s="19" t="s">
        <v>611</v>
      </c>
      <c r="D8" s="201">
        <f>F16.1!H11</f>
        <v>547.84875044260957</v>
      </c>
      <c r="E8" s="77"/>
      <c r="F8" s="77"/>
      <c r="G8" s="201">
        <f>SUM(E8:F8)</f>
        <v>0</v>
      </c>
      <c r="H8" s="201">
        <f>F16.1!H23</f>
        <v>0</v>
      </c>
      <c r="I8" s="201">
        <f>F16.1!H29</f>
        <v>0</v>
      </c>
      <c r="J8" s="201">
        <f>F16.1!H35</f>
        <v>0</v>
      </c>
      <c r="K8" s="201">
        <f>F16.1!H41</f>
        <v>0</v>
      </c>
      <c r="L8" s="201">
        <f>F16.1!H47</f>
        <v>0</v>
      </c>
    </row>
    <row r="9" spans="2:12" x14ac:dyDescent="0.25"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</row>
    <row r="10" spans="2:12" x14ac:dyDescent="0.25">
      <c r="B10" s="77">
        <v>2</v>
      </c>
      <c r="C10" s="78" t="s">
        <v>136</v>
      </c>
      <c r="D10" s="19"/>
      <c r="E10" s="19"/>
      <c r="F10" s="19"/>
      <c r="G10" s="19"/>
      <c r="H10" s="19"/>
      <c r="I10" s="19"/>
      <c r="J10" s="19"/>
      <c r="K10" s="19"/>
      <c r="L10" s="19"/>
    </row>
    <row r="11" spans="2:12" x14ac:dyDescent="0.25">
      <c r="B11" s="19"/>
      <c r="C11" s="19" t="s">
        <v>139</v>
      </c>
      <c r="D11" s="19"/>
      <c r="E11" s="19"/>
      <c r="F11" s="19"/>
      <c r="G11" s="19"/>
      <c r="H11" s="19"/>
      <c r="I11" s="19"/>
      <c r="J11" s="19"/>
      <c r="K11" s="19"/>
      <c r="L11" s="19"/>
    </row>
    <row r="12" spans="2:12" x14ac:dyDescent="0.25">
      <c r="B12" s="19"/>
      <c r="C12" s="19" t="s">
        <v>138</v>
      </c>
      <c r="D12" s="19"/>
      <c r="E12" s="19"/>
      <c r="F12" s="19"/>
      <c r="G12" s="19"/>
      <c r="H12" s="19"/>
      <c r="I12" s="19"/>
      <c r="J12" s="19"/>
      <c r="K12" s="19"/>
      <c r="L12" s="19"/>
    </row>
    <row r="13" spans="2:12" x14ac:dyDescent="0.25">
      <c r="B13" s="19"/>
      <c r="C13" s="19" t="s">
        <v>9</v>
      </c>
      <c r="D13" s="19"/>
      <c r="E13" s="19"/>
      <c r="F13" s="19"/>
      <c r="G13" s="19"/>
      <c r="H13" s="19"/>
      <c r="I13" s="19"/>
      <c r="J13" s="19"/>
      <c r="K13" s="19"/>
      <c r="L13" s="19"/>
    </row>
    <row r="14" spans="2:12" x14ac:dyDescent="0.25">
      <c r="B14" s="19"/>
      <c r="C14" s="78" t="s">
        <v>134</v>
      </c>
      <c r="D14" s="202">
        <f>SUM(D11:D13)</f>
        <v>0</v>
      </c>
      <c r="E14" s="77"/>
      <c r="F14" s="77"/>
      <c r="G14" s="202">
        <f>SUM(E14:F14)</f>
        <v>0</v>
      </c>
      <c r="H14" s="202">
        <f>SUM(H11:H13)</f>
        <v>0</v>
      </c>
      <c r="I14" s="202">
        <f>SUM(I11:I13)</f>
        <v>0</v>
      </c>
      <c r="J14" s="202">
        <f>SUM(J11:J13)</f>
        <v>0</v>
      </c>
      <c r="K14" s="202">
        <f>SUM(K11:K13)</f>
        <v>0</v>
      </c>
      <c r="L14" s="202">
        <f>SUM(L11:L13)</f>
        <v>0</v>
      </c>
    </row>
    <row r="15" spans="2:12" x14ac:dyDescent="0.25"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</row>
    <row r="16" spans="2:12" x14ac:dyDescent="0.25">
      <c r="B16" s="77">
        <v>3</v>
      </c>
      <c r="C16" s="19" t="s">
        <v>0</v>
      </c>
      <c r="D16" s="19"/>
      <c r="E16" s="19"/>
      <c r="F16" s="19"/>
      <c r="G16" s="19"/>
      <c r="H16" s="19"/>
      <c r="I16" s="19"/>
      <c r="J16" s="19"/>
      <c r="K16" s="19"/>
      <c r="L16" s="19"/>
    </row>
    <row r="17" spans="2:12" x14ac:dyDescent="0.25">
      <c r="B17" s="77">
        <v>4</v>
      </c>
      <c r="C17" s="19" t="s">
        <v>137</v>
      </c>
      <c r="D17" s="19"/>
      <c r="E17" s="19"/>
      <c r="F17" s="19"/>
      <c r="G17" s="19"/>
      <c r="H17" s="19"/>
      <c r="I17" s="19"/>
      <c r="J17" s="19"/>
      <c r="K17" s="19"/>
      <c r="L17" s="19"/>
    </row>
    <row r="18" spans="2:12" x14ac:dyDescent="0.25">
      <c r="B18" s="77">
        <v>5</v>
      </c>
      <c r="C18" s="19" t="s">
        <v>222</v>
      </c>
      <c r="D18" s="19"/>
      <c r="E18" s="19"/>
      <c r="F18" s="19"/>
      <c r="G18" s="19"/>
      <c r="H18" s="19"/>
      <c r="I18" s="19"/>
      <c r="J18" s="19"/>
      <c r="K18" s="19"/>
      <c r="L18" s="19"/>
    </row>
    <row r="19" spans="2:12" x14ac:dyDescent="0.25"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</row>
    <row r="20" spans="2:12" x14ac:dyDescent="0.25">
      <c r="B20" s="77">
        <v>6</v>
      </c>
      <c r="C20" s="78" t="s">
        <v>223</v>
      </c>
      <c r="D20" s="203">
        <f>D8+D14+SUM(D16:D18)</f>
        <v>547.84875044260957</v>
      </c>
      <c r="E20" s="77"/>
      <c r="F20" s="77"/>
      <c r="G20" s="203">
        <f t="shared" ref="G20:L20" si="0">G8+G14+SUM(G16:G18)</f>
        <v>0</v>
      </c>
      <c r="H20" s="203">
        <f t="shared" si="0"/>
        <v>0</v>
      </c>
      <c r="I20" s="203">
        <f t="shared" si="0"/>
        <v>0</v>
      </c>
      <c r="J20" s="203">
        <f t="shared" si="0"/>
        <v>0</v>
      </c>
      <c r="K20" s="203">
        <f t="shared" si="0"/>
        <v>0</v>
      </c>
      <c r="L20" s="203">
        <f t="shared" si="0"/>
        <v>0</v>
      </c>
    </row>
  </sheetData>
  <mergeCells count="5">
    <mergeCell ref="H5:L5"/>
    <mergeCell ref="D5:D6"/>
    <mergeCell ref="B5:B7"/>
    <mergeCell ref="C5:C7"/>
    <mergeCell ref="E5:G5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953"/>
  <sheetViews>
    <sheetView showGridLines="0" topLeftCell="A22" zoomScaleSheetLayoutView="90" workbookViewId="0">
      <selection activeCell="C21" sqref="C21"/>
    </sheetView>
  </sheetViews>
  <sheetFormatPr defaultColWidth="9.109375" defaultRowHeight="13.8" x14ac:dyDescent="0.25"/>
  <cols>
    <col min="1" max="1" width="4.109375" style="4" customWidth="1"/>
    <col min="2" max="2" width="9.109375" style="4"/>
    <col min="3" max="3" width="44.33203125" style="4" customWidth="1"/>
    <col min="4" max="4" width="14.33203125" style="4" customWidth="1"/>
    <col min="5" max="6" width="13.33203125" style="4" customWidth="1"/>
    <col min="7" max="7" width="10.88671875" style="4" customWidth="1"/>
    <col min="8" max="8" width="14.88671875" style="4" customWidth="1"/>
    <col min="9" max="9" width="10.88671875" style="4" customWidth="1"/>
    <col min="10" max="10" width="15.109375" style="4" customWidth="1"/>
    <col min="11" max="12" width="10.88671875" style="4" customWidth="1"/>
    <col min="13" max="13" width="13.6640625" style="4" customWidth="1"/>
    <col min="14" max="14" width="15.33203125" style="4" customWidth="1"/>
    <col min="15" max="15" width="10.88671875" style="4" customWidth="1"/>
    <col min="16" max="16" width="13.88671875" style="4" bestFit="1" customWidth="1"/>
    <col min="17" max="21" width="11.88671875" style="4" bestFit="1" customWidth="1"/>
    <col min="22" max="22" width="11.6640625" style="4" bestFit="1" customWidth="1"/>
    <col min="23" max="16384" width="9.109375" style="4"/>
  </cols>
  <sheetData>
    <row r="1" spans="2:15" x14ac:dyDescent="0.25">
      <c r="B1" s="15"/>
    </row>
    <row r="2" spans="2:15" x14ac:dyDescent="0.25">
      <c r="H2" s="25" t="s">
        <v>240</v>
      </c>
      <c r="I2" s="25"/>
    </row>
    <row r="3" spans="2:15" x14ac:dyDescent="0.25">
      <c r="H3" s="27" t="s">
        <v>448</v>
      </c>
      <c r="I3" s="27"/>
    </row>
    <row r="4" spans="2:15" x14ac:dyDescent="0.25">
      <c r="B4" s="24" t="s">
        <v>601</v>
      </c>
      <c r="H4" s="27"/>
      <c r="I4" s="27"/>
    </row>
    <row r="5" spans="2:15" ht="14.4" thickBot="1" x14ac:dyDescent="0.3">
      <c r="K5" s="27"/>
      <c r="O5" s="24" t="s">
        <v>4</v>
      </c>
    </row>
    <row r="6" spans="2:15" x14ac:dyDescent="0.25">
      <c r="B6" s="466" t="s">
        <v>160</v>
      </c>
      <c r="C6" s="467"/>
      <c r="D6" s="467"/>
      <c r="E6" s="467"/>
      <c r="F6" s="467"/>
      <c r="G6" s="467"/>
      <c r="H6" s="467"/>
      <c r="I6" s="467"/>
      <c r="J6" s="467"/>
      <c r="K6" s="467"/>
      <c r="L6" s="467"/>
      <c r="M6" s="467"/>
      <c r="N6" s="467"/>
      <c r="O6" s="468"/>
    </row>
    <row r="7" spans="2:15" ht="13.95" customHeight="1" x14ac:dyDescent="0.25">
      <c r="B7" s="469" t="s">
        <v>2</v>
      </c>
      <c r="C7" s="470" t="s">
        <v>205</v>
      </c>
      <c r="D7" s="472" t="s">
        <v>193</v>
      </c>
      <c r="E7" s="472" t="s">
        <v>194</v>
      </c>
      <c r="F7" s="472" t="s">
        <v>195</v>
      </c>
      <c r="G7" s="472"/>
      <c r="H7" s="472"/>
      <c r="I7" s="472"/>
      <c r="J7" s="472" t="s">
        <v>196</v>
      </c>
      <c r="K7" s="472"/>
      <c r="L7" s="472"/>
      <c r="M7" s="472"/>
      <c r="N7" s="472" t="s">
        <v>197</v>
      </c>
      <c r="O7" s="473"/>
    </row>
    <row r="8" spans="2:15" ht="55.2" x14ac:dyDescent="0.25">
      <c r="B8" s="469"/>
      <c r="C8" s="471"/>
      <c r="D8" s="472"/>
      <c r="E8" s="472"/>
      <c r="F8" s="209" t="s">
        <v>198</v>
      </c>
      <c r="G8" s="209" t="s">
        <v>107</v>
      </c>
      <c r="H8" s="209" t="s">
        <v>199</v>
      </c>
      <c r="I8" s="209" t="s">
        <v>200</v>
      </c>
      <c r="J8" s="209" t="s">
        <v>201</v>
      </c>
      <c r="K8" s="209" t="s">
        <v>107</v>
      </c>
      <c r="L8" s="209" t="s">
        <v>202</v>
      </c>
      <c r="M8" s="209" t="s">
        <v>203</v>
      </c>
      <c r="N8" s="209" t="s">
        <v>198</v>
      </c>
      <c r="O8" s="211" t="s">
        <v>200</v>
      </c>
    </row>
    <row r="9" spans="2:15" x14ac:dyDescent="0.25">
      <c r="B9" s="57">
        <v>1</v>
      </c>
      <c r="C9" s="180" t="s">
        <v>148</v>
      </c>
      <c r="D9" s="59"/>
      <c r="E9" s="154"/>
      <c r="F9" s="61">
        <f t="shared" ref="F9:O10" si="0">F326+F643</f>
        <v>0</v>
      </c>
      <c r="G9" s="61">
        <f t="shared" si="0"/>
        <v>0</v>
      </c>
      <c r="H9" s="61">
        <f t="shared" si="0"/>
        <v>0</v>
      </c>
      <c r="I9" s="61">
        <f t="shared" si="0"/>
        <v>0</v>
      </c>
      <c r="J9" s="61">
        <f t="shared" si="0"/>
        <v>0</v>
      </c>
      <c r="K9" s="61">
        <f t="shared" si="0"/>
        <v>0</v>
      </c>
      <c r="L9" s="61">
        <f t="shared" si="0"/>
        <v>0</v>
      </c>
      <c r="M9" s="61">
        <f t="shared" si="0"/>
        <v>0</v>
      </c>
      <c r="N9" s="61">
        <f t="shared" si="0"/>
        <v>0</v>
      </c>
      <c r="O9" s="61">
        <f t="shared" si="0"/>
        <v>0</v>
      </c>
    </row>
    <row r="10" spans="2:15" x14ac:dyDescent="0.25">
      <c r="B10" s="57">
        <v>2</v>
      </c>
      <c r="C10" s="180" t="s">
        <v>749</v>
      </c>
      <c r="D10" s="59"/>
      <c r="E10" s="154"/>
      <c r="F10" s="61">
        <f>F327+F644</f>
        <v>0</v>
      </c>
      <c r="G10" s="61">
        <f t="shared" si="0"/>
        <v>0</v>
      </c>
      <c r="H10" s="61">
        <f t="shared" si="0"/>
        <v>0</v>
      </c>
      <c r="I10" s="61">
        <f t="shared" si="0"/>
        <v>0</v>
      </c>
      <c r="J10" s="61">
        <f t="shared" si="0"/>
        <v>0</v>
      </c>
      <c r="K10" s="61">
        <f t="shared" si="0"/>
        <v>0</v>
      </c>
      <c r="L10" s="61">
        <f t="shared" si="0"/>
        <v>0</v>
      </c>
      <c r="M10" s="61">
        <f t="shared" si="0"/>
        <v>0</v>
      </c>
      <c r="N10" s="61">
        <f t="shared" si="0"/>
        <v>0</v>
      </c>
      <c r="O10" s="61">
        <f t="shared" si="0"/>
        <v>0</v>
      </c>
    </row>
    <row r="11" spans="2:15" x14ac:dyDescent="0.25">
      <c r="B11" s="57">
        <v>3</v>
      </c>
      <c r="C11" s="179" t="s">
        <v>715</v>
      </c>
      <c r="D11" s="59"/>
      <c r="E11" s="60"/>
      <c r="F11" s="61"/>
      <c r="G11" s="61"/>
      <c r="H11" s="61"/>
      <c r="I11" s="61"/>
      <c r="J11" s="61"/>
      <c r="K11" s="61"/>
      <c r="L11" s="61"/>
      <c r="M11" s="61"/>
      <c r="N11" s="61"/>
      <c r="O11" s="61"/>
    </row>
    <row r="12" spans="2:15" x14ac:dyDescent="0.25">
      <c r="B12" s="57"/>
      <c r="C12" s="58" t="s">
        <v>711</v>
      </c>
      <c r="D12" s="59"/>
      <c r="E12" s="60"/>
      <c r="F12" s="61">
        <f t="shared" ref="F12:O15" si="1">F329+F646</f>
        <v>0</v>
      </c>
      <c r="G12" s="61">
        <f t="shared" si="1"/>
        <v>0</v>
      </c>
      <c r="H12" s="61">
        <f t="shared" si="1"/>
        <v>0</v>
      </c>
      <c r="I12" s="61">
        <f t="shared" si="1"/>
        <v>0</v>
      </c>
      <c r="J12" s="61">
        <f t="shared" si="1"/>
        <v>0</v>
      </c>
      <c r="K12" s="61">
        <f t="shared" si="1"/>
        <v>0</v>
      </c>
      <c r="L12" s="61">
        <f t="shared" si="1"/>
        <v>0</v>
      </c>
      <c r="M12" s="61">
        <f t="shared" si="1"/>
        <v>0</v>
      </c>
      <c r="N12" s="61">
        <f t="shared" si="1"/>
        <v>0</v>
      </c>
      <c r="O12" s="61">
        <f t="shared" si="1"/>
        <v>0</v>
      </c>
    </row>
    <row r="13" spans="2:15" ht="27.6" x14ac:dyDescent="0.25">
      <c r="B13" s="57"/>
      <c r="C13" s="58" t="s">
        <v>712</v>
      </c>
      <c r="D13" s="59"/>
      <c r="E13" s="60"/>
      <c r="F13" s="61">
        <f t="shared" si="1"/>
        <v>0</v>
      </c>
      <c r="G13" s="61">
        <f t="shared" si="1"/>
        <v>0</v>
      </c>
      <c r="H13" s="61">
        <f t="shared" si="1"/>
        <v>0</v>
      </c>
      <c r="I13" s="61">
        <f t="shared" si="1"/>
        <v>0</v>
      </c>
      <c r="J13" s="61">
        <f t="shared" si="1"/>
        <v>0</v>
      </c>
      <c r="K13" s="61">
        <f t="shared" si="1"/>
        <v>0</v>
      </c>
      <c r="L13" s="61">
        <f t="shared" si="1"/>
        <v>0</v>
      </c>
      <c r="M13" s="61">
        <f t="shared" si="1"/>
        <v>0</v>
      </c>
      <c r="N13" s="61">
        <f t="shared" si="1"/>
        <v>0</v>
      </c>
      <c r="O13" s="61">
        <f t="shared" si="1"/>
        <v>0</v>
      </c>
    </row>
    <row r="14" spans="2:15" x14ac:dyDescent="0.25">
      <c r="B14" s="57"/>
      <c r="C14" s="58" t="s">
        <v>713</v>
      </c>
      <c r="D14" s="59"/>
      <c r="E14" s="60"/>
      <c r="F14" s="61">
        <f t="shared" si="1"/>
        <v>0</v>
      </c>
      <c r="G14" s="61">
        <f t="shared" si="1"/>
        <v>0</v>
      </c>
      <c r="H14" s="61">
        <f t="shared" si="1"/>
        <v>0</v>
      </c>
      <c r="I14" s="61">
        <f t="shared" si="1"/>
        <v>0</v>
      </c>
      <c r="J14" s="61">
        <f t="shared" si="1"/>
        <v>0</v>
      </c>
      <c r="K14" s="61">
        <f t="shared" si="1"/>
        <v>0</v>
      </c>
      <c r="L14" s="61">
        <f t="shared" si="1"/>
        <v>0</v>
      </c>
      <c r="M14" s="61">
        <f t="shared" si="1"/>
        <v>0</v>
      </c>
      <c r="N14" s="61">
        <f t="shared" si="1"/>
        <v>0</v>
      </c>
      <c r="O14" s="61">
        <f t="shared" si="1"/>
        <v>0</v>
      </c>
    </row>
    <row r="15" spans="2:15" x14ac:dyDescent="0.25">
      <c r="B15" s="57"/>
      <c r="C15" s="58" t="s">
        <v>714</v>
      </c>
      <c r="D15" s="59"/>
      <c r="E15" s="60"/>
      <c r="F15" s="61">
        <f t="shared" si="1"/>
        <v>0</v>
      </c>
      <c r="G15" s="61">
        <f t="shared" si="1"/>
        <v>0</v>
      </c>
      <c r="H15" s="61">
        <f t="shared" si="1"/>
        <v>0</v>
      </c>
      <c r="I15" s="61">
        <f t="shared" si="1"/>
        <v>0</v>
      </c>
      <c r="J15" s="61">
        <f t="shared" si="1"/>
        <v>0</v>
      </c>
      <c r="K15" s="61">
        <f t="shared" si="1"/>
        <v>0</v>
      </c>
      <c r="L15" s="61">
        <f t="shared" si="1"/>
        <v>0</v>
      </c>
      <c r="M15" s="61">
        <f t="shared" si="1"/>
        <v>0</v>
      </c>
      <c r="N15" s="61">
        <f t="shared" si="1"/>
        <v>0</v>
      </c>
      <c r="O15" s="61">
        <f t="shared" si="1"/>
        <v>0</v>
      </c>
    </row>
    <row r="16" spans="2:15" x14ac:dyDescent="0.25">
      <c r="B16" s="57">
        <v>4</v>
      </c>
      <c r="C16" s="180" t="s">
        <v>716</v>
      </c>
      <c r="D16" s="59"/>
      <c r="E16" s="60"/>
      <c r="F16" s="61"/>
      <c r="G16" s="61"/>
      <c r="H16" s="61"/>
      <c r="I16" s="61"/>
      <c r="J16" s="61"/>
      <c r="K16" s="61"/>
      <c r="L16" s="61"/>
      <c r="M16" s="61"/>
      <c r="N16" s="61"/>
      <c r="O16" s="61"/>
    </row>
    <row r="17" spans="2:15" x14ac:dyDescent="0.25">
      <c r="B17" s="57"/>
      <c r="C17" s="62" t="s">
        <v>717</v>
      </c>
      <c r="D17" s="59"/>
      <c r="E17" s="60"/>
      <c r="F17" s="61">
        <f t="shared" ref="F17:O17" si="2">F334+F651</f>
        <v>0</v>
      </c>
      <c r="G17" s="61">
        <f t="shared" si="2"/>
        <v>0</v>
      </c>
      <c r="H17" s="61">
        <f t="shared" si="2"/>
        <v>0</v>
      </c>
      <c r="I17" s="61">
        <f t="shared" si="2"/>
        <v>0</v>
      </c>
      <c r="J17" s="61">
        <f t="shared" si="2"/>
        <v>0</v>
      </c>
      <c r="K17" s="61">
        <f t="shared" si="2"/>
        <v>0</v>
      </c>
      <c r="L17" s="61">
        <f t="shared" si="2"/>
        <v>0</v>
      </c>
      <c r="M17" s="61">
        <f t="shared" si="2"/>
        <v>0</v>
      </c>
      <c r="N17" s="61">
        <f t="shared" si="2"/>
        <v>0</v>
      </c>
      <c r="O17" s="61">
        <f t="shared" si="2"/>
        <v>0</v>
      </c>
    </row>
    <row r="18" spans="2:15" x14ac:dyDescent="0.25">
      <c r="B18" s="57"/>
      <c r="C18" s="180" t="s">
        <v>718</v>
      </c>
      <c r="D18" s="59"/>
      <c r="E18" s="60"/>
      <c r="F18" s="61"/>
      <c r="G18" s="61"/>
      <c r="H18" s="61"/>
      <c r="I18" s="61"/>
      <c r="J18" s="61"/>
      <c r="K18" s="61"/>
      <c r="L18" s="61"/>
      <c r="M18" s="61"/>
      <c r="N18" s="61"/>
      <c r="O18" s="61"/>
    </row>
    <row r="19" spans="2:15" x14ac:dyDescent="0.25">
      <c r="B19" s="57"/>
      <c r="C19" s="62" t="s">
        <v>719</v>
      </c>
      <c r="D19" s="59"/>
      <c r="E19" s="60"/>
      <c r="F19" s="61">
        <f t="shared" ref="F19:O20" si="3">F336+F653</f>
        <v>0</v>
      </c>
      <c r="G19" s="61">
        <f t="shared" si="3"/>
        <v>0</v>
      </c>
      <c r="H19" s="61">
        <f t="shared" si="3"/>
        <v>0</v>
      </c>
      <c r="I19" s="61">
        <f t="shared" si="3"/>
        <v>0</v>
      </c>
      <c r="J19" s="61">
        <f t="shared" si="3"/>
        <v>0</v>
      </c>
      <c r="K19" s="61">
        <f t="shared" si="3"/>
        <v>0</v>
      </c>
      <c r="L19" s="61">
        <f t="shared" si="3"/>
        <v>0</v>
      </c>
      <c r="M19" s="61">
        <f t="shared" si="3"/>
        <v>0</v>
      </c>
      <c r="N19" s="61">
        <f t="shared" si="3"/>
        <v>0</v>
      </c>
      <c r="O19" s="61">
        <f t="shared" si="3"/>
        <v>0</v>
      </c>
    </row>
    <row r="20" spans="2:15" x14ac:dyDescent="0.25">
      <c r="B20" s="57"/>
      <c r="C20" s="62" t="s">
        <v>720</v>
      </c>
      <c r="D20" s="59"/>
      <c r="E20" s="60"/>
      <c r="F20" s="61">
        <f t="shared" si="3"/>
        <v>0</v>
      </c>
      <c r="G20" s="61">
        <f t="shared" si="3"/>
        <v>0</v>
      </c>
      <c r="H20" s="61">
        <f t="shared" si="3"/>
        <v>0</v>
      </c>
      <c r="I20" s="61">
        <f t="shared" si="3"/>
        <v>0</v>
      </c>
      <c r="J20" s="61">
        <f t="shared" si="3"/>
        <v>0</v>
      </c>
      <c r="K20" s="61">
        <f t="shared" si="3"/>
        <v>0</v>
      </c>
      <c r="L20" s="61">
        <f t="shared" si="3"/>
        <v>0</v>
      </c>
      <c r="M20" s="61">
        <f t="shared" si="3"/>
        <v>0</v>
      </c>
      <c r="N20" s="61">
        <f t="shared" si="3"/>
        <v>0</v>
      </c>
      <c r="O20" s="61">
        <f t="shared" si="3"/>
        <v>0</v>
      </c>
    </row>
    <row r="21" spans="2:15" x14ac:dyDescent="0.25">
      <c r="B21" s="57">
        <v>5</v>
      </c>
      <c r="C21" s="180" t="s">
        <v>721</v>
      </c>
      <c r="D21" s="59"/>
      <c r="E21" s="60"/>
      <c r="F21" s="181"/>
      <c r="G21" s="181"/>
      <c r="H21" s="181"/>
      <c r="I21" s="181"/>
      <c r="J21" s="181"/>
      <c r="K21" s="181"/>
      <c r="L21" s="181"/>
      <c r="M21" s="181"/>
      <c r="N21" s="181"/>
      <c r="O21" s="181"/>
    </row>
    <row r="22" spans="2:15" x14ac:dyDescent="0.25">
      <c r="B22" s="57"/>
      <c r="C22" s="62" t="s">
        <v>722</v>
      </c>
      <c r="D22" s="59"/>
      <c r="E22" s="60"/>
      <c r="F22" s="61">
        <f t="shared" ref="F22:O27" si="4">F339+F656</f>
        <v>0</v>
      </c>
      <c r="G22" s="61">
        <f t="shared" si="4"/>
        <v>0</v>
      </c>
      <c r="H22" s="61">
        <f t="shared" si="4"/>
        <v>0</v>
      </c>
      <c r="I22" s="61">
        <f t="shared" si="4"/>
        <v>0</v>
      </c>
      <c r="J22" s="61">
        <f t="shared" si="4"/>
        <v>0</v>
      </c>
      <c r="K22" s="61">
        <f t="shared" si="4"/>
        <v>0</v>
      </c>
      <c r="L22" s="61">
        <f t="shared" si="4"/>
        <v>0</v>
      </c>
      <c r="M22" s="61">
        <f t="shared" si="4"/>
        <v>0</v>
      </c>
      <c r="N22" s="61">
        <f t="shared" si="4"/>
        <v>0</v>
      </c>
      <c r="O22" s="61">
        <f t="shared" si="4"/>
        <v>0</v>
      </c>
    </row>
    <row r="23" spans="2:15" x14ac:dyDescent="0.25">
      <c r="B23" s="57"/>
      <c r="C23" s="62" t="s">
        <v>723</v>
      </c>
      <c r="D23" s="59"/>
      <c r="E23" s="60"/>
      <c r="F23" s="61">
        <f t="shared" si="4"/>
        <v>0</v>
      </c>
      <c r="G23" s="61">
        <f t="shared" si="4"/>
        <v>0</v>
      </c>
      <c r="H23" s="61">
        <f t="shared" si="4"/>
        <v>0</v>
      </c>
      <c r="I23" s="61">
        <f t="shared" si="4"/>
        <v>0</v>
      </c>
      <c r="J23" s="61">
        <f t="shared" si="4"/>
        <v>0</v>
      </c>
      <c r="K23" s="61">
        <f t="shared" si="4"/>
        <v>0</v>
      </c>
      <c r="L23" s="61">
        <f t="shared" si="4"/>
        <v>0</v>
      </c>
      <c r="M23" s="61">
        <f t="shared" si="4"/>
        <v>0</v>
      </c>
      <c r="N23" s="61">
        <f t="shared" si="4"/>
        <v>0</v>
      </c>
      <c r="O23" s="61">
        <f t="shared" si="4"/>
        <v>0</v>
      </c>
    </row>
    <row r="24" spans="2:15" x14ac:dyDescent="0.25">
      <c r="B24" s="57"/>
      <c r="C24" s="62" t="s">
        <v>724</v>
      </c>
      <c r="D24" s="59"/>
      <c r="E24" s="60"/>
      <c r="F24" s="61">
        <f t="shared" si="4"/>
        <v>0</v>
      </c>
      <c r="G24" s="61">
        <f t="shared" si="4"/>
        <v>0</v>
      </c>
      <c r="H24" s="61">
        <f t="shared" si="4"/>
        <v>0</v>
      </c>
      <c r="I24" s="61">
        <f t="shared" si="4"/>
        <v>0</v>
      </c>
      <c r="J24" s="61">
        <f t="shared" si="4"/>
        <v>0</v>
      </c>
      <c r="K24" s="61">
        <f t="shared" si="4"/>
        <v>0</v>
      </c>
      <c r="L24" s="61">
        <f t="shared" si="4"/>
        <v>0</v>
      </c>
      <c r="M24" s="61">
        <f t="shared" si="4"/>
        <v>0</v>
      </c>
      <c r="N24" s="61">
        <f t="shared" si="4"/>
        <v>0</v>
      </c>
      <c r="O24" s="61">
        <f t="shared" si="4"/>
        <v>0</v>
      </c>
    </row>
    <row r="25" spans="2:15" x14ac:dyDescent="0.25">
      <c r="B25" s="57"/>
      <c r="C25" s="62" t="s">
        <v>725</v>
      </c>
      <c r="D25" s="59"/>
      <c r="E25" s="60"/>
      <c r="F25" s="61">
        <f t="shared" si="4"/>
        <v>0</v>
      </c>
      <c r="G25" s="61">
        <f t="shared" si="4"/>
        <v>0</v>
      </c>
      <c r="H25" s="61">
        <f t="shared" si="4"/>
        <v>0</v>
      </c>
      <c r="I25" s="61">
        <f t="shared" si="4"/>
        <v>0</v>
      </c>
      <c r="J25" s="61">
        <f t="shared" si="4"/>
        <v>0</v>
      </c>
      <c r="K25" s="61">
        <f t="shared" si="4"/>
        <v>0</v>
      </c>
      <c r="L25" s="61">
        <f t="shared" si="4"/>
        <v>0</v>
      </c>
      <c r="M25" s="61">
        <f t="shared" si="4"/>
        <v>0</v>
      </c>
      <c r="N25" s="61">
        <f t="shared" si="4"/>
        <v>0</v>
      </c>
      <c r="O25" s="61">
        <f t="shared" si="4"/>
        <v>0</v>
      </c>
    </row>
    <row r="26" spans="2:15" x14ac:dyDescent="0.25">
      <c r="B26" s="57">
        <v>6</v>
      </c>
      <c r="C26" s="180" t="s">
        <v>726</v>
      </c>
      <c r="D26" s="59"/>
      <c r="E26" s="60"/>
      <c r="F26" s="61">
        <f t="shared" si="4"/>
        <v>0</v>
      </c>
      <c r="G26" s="61">
        <f t="shared" si="4"/>
        <v>0</v>
      </c>
      <c r="H26" s="61">
        <f t="shared" si="4"/>
        <v>0</v>
      </c>
      <c r="I26" s="61">
        <f t="shared" si="4"/>
        <v>0</v>
      </c>
      <c r="J26" s="61">
        <f t="shared" si="4"/>
        <v>0</v>
      </c>
      <c r="K26" s="61">
        <f t="shared" si="4"/>
        <v>0</v>
      </c>
      <c r="L26" s="61">
        <f t="shared" si="4"/>
        <v>0</v>
      </c>
      <c r="M26" s="61">
        <f t="shared" si="4"/>
        <v>0</v>
      </c>
      <c r="N26" s="61">
        <f t="shared" si="4"/>
        <v>0</v>
      </c>
      <c r="O26" s="61">
        <f t="shared" si="4"/>
        <v>0</v>
      </c>
    </row>
    <row r="27" spans="2:15" x14ac:dyDescent="0.25">
      <c r="B27" s="57">
        <v>7</v>
      </c>
      <c r="C27" s="180" t="s">
        <v>727</v>
      </c>
      <c r="D27" s="59"/>
      <c r="E27" s="60"/>
      <c r="F27" s="61">
        <f t="shared" si="4"/>
        <v>0</v>
      </c>
      <c r="G27" s="61">
        <f t="shared" si="4"/>
        <v>0</v>
      </c>
      <c r="H27" s="61">
        <f t="shared" si="4"/>
        <v>0</v>
      </c>
      <c r="I27" s="61">
        <f t="shared" si="4"/>
        <v>0</v>
      </c>
      <c r="J27" s="61">
        <f t="shared" si="4"/>
        <v>0</v>
      </c>
      <c r="K27" s="61">
        <f t="shared" si="4"/>
        <v>0</v>
      </c>
      <c r="L27" s="61">
        <f t="shared" si="4"/>
        <v>0</v>
      </c>
      <c r="M27" s="61">
        <f t="shared" si="4"/>
        <v>0</v>
      </c>
      <c r="N27" s="61">
        <f t="shared" si="4"/>
        <v>0</v>
      </c>
      <c r="O27" s="61">
        <f t="shared" si="4"/>
        <v>0</v>
      </c>
    </row>
    <row r="28" spans="2:15" x14ac:dyDescent="0.25">
      <c r="B28" s="57">
        <v>8</v>
      </c>
      <c r="C28" s="180" t="s">
        <v>728</v>
      </c>
      <c r="D28" s="59"/>
      <c r="E28" s="60"/>
      <c r="F28" s="61"/>
      <c r="G28" s="61"/>
      <c r="H28" s="61"/>
      <c r="I28" s="61"/>
      <c r="J28" s="61"/>
      <c r="K28" s="61"/>
      <c r="L28" s="61"/>
      <c r="M28" s="61"/>
      <c r="N28" s="61"/>
      <c r="O28" s="61"/>
    </row>
    <row r="29" spans="2:15" x14ac:dyDescent="0.25">
      <c r="B29" s="57"/>
      <c r="C29" s="62" t="s">
        <v>729</v>
      </c>
      <c r="D29" s="59"/>
      <c r="E29" s="60"/>
      <c r="F29" s="61">
        <f t="shared" ref="F29:O33" si="5">F346+F663</f>
        <v>0</v>
      </c>
      <c r="G29" s="61">
        <f t="shared" si="5"/>
        <v>0</v>
      </c>
      <c r="H29" s="61">
        <f t="shared" si="5"/>
        <v>0</v>
      </c>
      <c r="I29" s="61">
        <f t="shared" si="5"/>
        <v>0</v>
      </c>
      <c r="J29" s="61">
        <f t="shared" si="5"/>
        <v>0</v>
      </c>
      <c r="K29" s="61">
        <f t="shared" si="5"/>
        <v>0</v>
      </c>
      <c r="L29" s="61">
        <f t="shared" si="5"/>
        <v>0</v>
      </c>
      <c r="M29" s="61">
        <f t="shared" si="5"/>
        <v>0</v>
      </c>
      <c r="N29" s="61">
        <f t="shared" si="5"/>
        <v>0</v>
      </c>
      <c r="O29" s="61">
        <f t="shared" si="5"/>
        <v>0</v>
      </c>
    </row>
    <row r="30" spans="2:15" x14ac:dyDescent="0.25">
      <c r="B30" s="57"/>
      <c r="C30" s="62" t="s">
        <v>750</v>
      </c>
      <c r="D30" s="59"/>
      <c r="E30" s="60"/>
      <c r="F30" s="61">
        <f t="shared" si="5"/>
        <v>0</v>
      </c>
      <c r="G30" s="61">
        <f t="shared" si="5"/>
        <v>0</v>
      </c>
      <c r="H30" s="61">
        <f t="shared" si="5"/>
        <v>0</v>
      </c>
      <c r="I30" s="61">
        <f t="shared" si="5"/>
        <v>0</v>
      </c>
      <c r="J30" s="61">
        <f t="shared" si="5"/>
        <v>0</v>
      </c>
      <c r="K30" s="61">
        <f t="shared" si="5"/>
        <v>0</v>
      </c>
      <c r="L30" s="61">
        <f t="shared" si="5"/>
        <v>0</v>
      </c>
      <c r="M30" s="61">
        <f t="shared" si="5"/>
        <v>0</v>
      </c>
      <c r="N30" s="61">
        <f t="shared" si="5"/>
        <v>0</v>
      </c>
      <c r="O30" s="61">
        <f t="shared" si="5"/>
        <v>0</v>
      </c>
    </row>
    <row r="31" spans="2:15" ht="27.6" x14ac:dyDescent="0.25">
      <c r="B31" s="178">
        <v>9</v>
      </c>
      <c r="C31" s="182" t="s">
        <v>731</v>
      </c>
      <c r="D31" s="59"/>
      <c r="E31" s="60"/>
      <c r="F31" s="61">
        <f>F348+F665</f>
        <v>0</v>
      </c>
      <c r="G31" s="61">
        <f t="shared" si="5"/>
        <v>0</v>
      </c>
      <c r="H31" s="61">
        <f t="shared" si="5"/>
        <v>0</v>
      </c>
      <c r="I31" s="61">
        <f t="shared" si="5"/>
        <v>0</v>
      </c>
      <c r="J31" s="61">
        <f t="shared" si="5"/>
        <v>0</v>
      </c>
      <c r="K31" s="61">
        <f t="shared" si="5"/>
        <v>0</v>
      </c>
      <c r="L31" s="61">
        <f t="shared" si="5"/>
        <v>0</v>
      </c>
      <c r="M31" s="61">
        <f t="shared" si="5"/>
        <v>0</v>
      </c>
      <c r="N31" s="61">
        <f t="shared" si="5"/>
        <v>0</v>
      </c>
      <c r="O31" s="61">
        <f>O348+O665</f>
        <v>0</v>
      </c>
    </row>
    <row r="32" spans="2:15" x14ac:dyDescent="0.25">
      <c r="B32" s="175">
        <v>10</v>
      </c>
      <c r="C32" s="183" t="s">
        <v>733</v>
      </c>
      <c r="D32" s="176"/>
      <c r="E32" s="60"/>
      <c r="F32" s="61">
        <f>F349+F666</f>
        <v>0</v>
      </c>
      <c r="G32" s="61">
        <f t="shared" si="5"/>
        <v>0</v>
      </c>
      <c r="H32" s="61">
        <f t="shared" si="5"/>
        <v>0</v>
      </c>
      <c r="I32" s="61">
        <f t="shared" si="5"/>
        <v>0</v>
      </c>
      <c r="J32" s="61">
        <f t="shared" si="5"/>
        <v>0</v>
      </c>
      <c r="K32" s="61">
        <f t="shared" si="5"/>
        <v>0</v>
      </c>
      <c r="L32" s="61">
        <f t="shared" si="5"/>
        <v>0</v>
      </c>
      <c r="M32" s="61">
        <f t="shared" si="5"/>
        <v>0</v>
      </c>
      <c r="N32" s="61">
        <f t="shared" si="5"/>
        <v>0</v>
      </c>
      <c r="O32" s="61">
        <f t="shared" si="5"/>
        <v>0</v>
      </c>
    </row>
    <row r="33" spans="2:15" x14ac:dyDescent="0.25">
      <c r="B33" s="175">
        <v>11</v>
      </c>
      <c r="C33" s="183" t="s">
        <v>734</v>
      </c>
      <c r="D33" s="176"/>
      <c r="E33" s="60"/>
      <c r="F33" s="61">
        <f>F350+F667</f>
        <v>0</v>
      </c>
      <c r="G33" s="61">
        <f t="shared" si="5"/>
        <v>0</v>
      </c>
      <c r="H33" s="61">
        <f t="shared" si="5"/>
        <v>0</v>
      </c>
      <c r="I33" s="61">
        <f t="shared" si="5"/>
        <v>0</v>
      </c>
      <c r="J33" s="61">
        <f t="shared" si="5"/>
        <v>0</v>
      </c>
      <c r="K33" s="61">
        <f t="shared" si="5"/>
        <v>0</v>
      </c>
      <c r="L33" s="61">
        <f t="shared" si="5"/>
        <v>0</v>
      </c>
      <c r="M33" s="61">
        <f t="shared" si="5"/>
        <v>0</v>
      </c>
      <c r="N33" s="61">
        <f t="shared" si="5"/>
        <v>0</v>
      </c>
      <c r="O33" s="61">
        <f t="shared" si="5"/>
        <v>0</v>
      </c>
    </row>
    <row r="34" spans="2:15" x14ac:dyDescent="0.25">
      <c r="B34" s="175">
        <v>12</v>
      </c>
      <c r="C34" s="183" t="s">
        <v>735</v>
      </c>
      <c r="D34" s="176"/>
      <c r="E34" s="60"/>
      <c r="F34" s="61"/>
      <c r="G34" s="61"/>
      <c r="H34" s="61"/>
      <c r="I34" s="61"/>
      <c r="J34" s="61"/>
      <c r="K34" s="61"/>
      <c r="L34" s="61"/>
      <c r="M34" s="61"/>
      <c r="N34" s="61"/>
      <c r="O34" s="61"/>
    </row>
    <row r="35" spans="2:15" x14ac:dyDescent="0.25">
      <c r="B35" s="175"/>
      <c r="C35" s="177" t="s">
        <v>740</v>
      </c>
      <c r="D35" s="176"/>
      <c r="E35" s="60"/>
      <c r="F35" s="61">
        <f>F352+F669</f>
        <v>0</v>
      </c>
      <c r="G35" s="61">
        <f t="shared" ref="G35:O36" si="6">G352+G669</f>
        <v>0</v>
      </c>
      <c r="H35" s="61">
        <f t="shared" si="6"/>
        <v>0</v>
      </c>
      <c r="I35" s="61">
        <f t="shared" si="6"/>
        <v>0</v>
      </c>
      <c r="J35" s="61">
        <f t="shared" si="6"/>
        <v>0</v>
      </c>
      <c r="K35" s="61">
        <f t="shared" si="6"/>
        <v>0</v>
      </c>
      <c r="L35" s="61">
        <f t="shared" si="6"/>
        <v>0</v>
      </c>
      <c r="M35" s="61">
        <f t="shared" si="6"/>
        <v>0</v>
      </c>
      <c r="N35" s="61">
        <f t="shared" si="6"/>
        <v>0</v>
      </c>
      <c r="O35" s="61">
        <f t="shared" si="6"/>
        <v>0</v>
      </c>
    </row>
    <row r="36" spans="2:15" x14ac:dyDescent="0.25">
      <c r="B36" s="175"/>
      <c r="C36" s="177" t="s">
        <v>741</v>
      </c>
      <c r="D36" s="176"/>
      <c r="E36" s="60"/>
      <c r="F36" s="61">
        <f>F353+F670</f>
        <v>0</v>
      </c>
      <c r="G36" s="61">
        <f t="shared" si="6"/>
        <v>0</v>
      </c>
      <c r="H36" s="61">
        <f t="shared" si="6"/>
        <v>0</v>
      </c>
      <c r="I36" s="61">
        <f t="shared" si="6"/>
        <v>0</v>
      </c>
      <c r="J36" s="61">
        <f t="shared" si="6"/>
        <v>0</v>
      </c>
      <c r="K36" s="61">
        <f t="shared" si="6"/>
        <v>0</v>
      </c>
      <c r="L36" s="61">
        <f t="shared" si="6"/>
        <v>0</v>
      </c>
      <c r="M36" s="61">
        <f t="shared" si="6"/>
        <v>0</v>
      </c>
      <c r="N36" s="61">
        <f t="shared" si="6"/>
        <v>0</v>
      </c>
      <c r="O36" s="61">
        <f t="shared" si="6"/>
        <v>0</v>
      </c>
    </row>
    <row r="37" spans="2:15" x14ac:dyDescent="0.25">
      <c r="B37" s="175">
        <v>13</v>
      </c>
      <c r="C37" s="177"/>
      <c r="D37" s="176"/>
      <c r="E37" s="60"/>
      <c r="F37" s="61"/>
      <c r="G37" s="61"/>
      <c r="H37" s="61"/>
      <c r="I37" s="61"/>
      <c r="J37" s="61"/>
      <c r="K37" s="61"/>
      <c r="L37" s="61"/>
      <c r="M37" s="61"/>
      <c r="N37" s="61"/>
      <c r="O37" s="61"/>
    </row>
    <row r="38" spans="2:15" x14ac:dyDescent="0.25">
      <c r="B38" s="175"/>
      <c r="C38" s="177" t="s">
        <v>742</v>
      </c>
      <c r="D38" s="176"/>
      <c r="E38" s="60"/>
      <c r="F38" s="61">
        <f t="shared" ref="F38:O41" si="7">F355+F672</f>
        <v>0</v>
      </c>
      <c r="G38" s="61">
        <f t="shared" si="7"/>
        <v>0</v>
      </c>
      <c r="H38" s="61">
        <f t="shared" si="7"/>
        <v>0</v>
      </c>
      <c r="I38" s="61">
        <f t="shared" si="7"/>
        <v>0</v>
      </c>
      <c r="J38" s="61">
        <f t="shared" si="7"/>
        <v>0</v>
      </c>
      <c r="K38" s="61">
        <f t="shared" si="7"/>
        <v>0</v>
      </c>
      <c r="L38" s="61">
        <f t="shared" si="7"/>
        <v>0</v>
      </c>
      <c r="M38" s="61">
        <f t="shared" si="7"/>
        <v>0</v>
      </c>
      <c r="N38" s="61">
        <f t="shared" si="7"/>
        <v>0</v>
      </c>
      <c r="O38" s="61">
        <f t="shared" si="7"/>
        <v>0</v>
      </c>
    </row>
    <row r="39" spans="2:15" x14ac:dyDescent="0.25">
      <c r="B39" s="175"/>
      <c r="C39" s="177" t="s">
        <v>743</v>
      </c>
      <c r="D39" s="176"/>
      <c r="E39" s="60"/>
      <c r="F39" s="61">
        <f t="shared" si="7"/>
        <v>0</v>
      </c>
      <c r="G39" s="61">
        <f t="shared" si="7"/>
        <v>0</v>
      </c>
      <c r="H39" s="61">
        <f t="shared" si="7"/>
        <v>0</v>
      </c>
      <c r="I39" s="61">
        <f t="shared" si="7"/>
        <v>0</v>
      </c>
      <c r="J39" s="61">
        <f t="shared" si="7"/>
        <v>0</v>
      </c>
      <c r="K39" s="61">
        <f t="shared" si="7"/>
        <v>0</v>
      </c>
      <c r="L39" s="61">
        <f t="shared" si="7"/>
        <v>0</v>
      </c>
      <c r="M39" s="61">
        <f t="shared" si="7"/>
        <v>0</v>
      </c>
      <c r="N39" s="61">
        <f t="shared" si="7"/>
        <v>0</v>
      </c>
      <c r="O39" s="61">
        <f t="shared" si="7"/>
        <v>0</v>
      </c>
    </row>
    <row r="40" spans="2:15" ht="27.6" x14ac:dyDescent="0.25">
      <c r="B40" s="175"/>
      <c r="C40" s="177" t="s">
        <v>744</v>
      </c>
      <c r="D40" s="176"/>
      <c r="E40" s="60"/>
      <c r="F40" s="61">
        <f t="shared" si="7"/>
        <v>0</v>
      </c>
      <c r="G40" s="61">
        <f t="shared" si="7"/>
        <v>0</v>
      </c>
      <c r="H40" s="61">
        <f t="shared" si="7"/>
        <v>0</v>
      </c>
      <c r="I40" s="61">
        <f t="shared" si="7"/>
        <v>0</v>
      </c>
      <c r="J40" s="61">
        <f t="shared" si="7"/>
        <v>0</v>
      </c>
      <c r="K40" s="61">
        <f t="shared" si="7"/>
        <v>0</v>
      </c>
      <c r="L40" s="61">
        <f t="shared" si="7"/>
        <v>0</v>
      </c>
      <c r="M40" s="61">
        <f t="shared" si="7"/>
        <v>0</v>
      </c>
      <c r="N40" s="61">
        <f t="shared" si="7"/>
        <v>0</v>
      </c>
      <c r="O40" s="61">
        <f t="shared" si="7"/>
        <v>0</v>
      </c>
    </row>
    <row r="41" spans="2:15" x14ac:dyDescent="0.25">
      <c r="B41" s="175"/>
      <c r="C41" s="177" t="s">
        <v>745</v>
      </c>
      <c r="D41" s="176"/>
      <c r="E41" s="60"/>
      <c r="F41" s="61">
        <f t="shared" si="7"/>
        <v>0</v>
      </c>
      <c r="G41" s="61">
        <f t="shared" si="7"/>
        <v>0</v>
      </c>
      <c r="H41" s="61">
        <f t="shared" si="7"/>
        <v>0</v>
      </c>
      <c r="I41" s="61">
        <f t="shared" si="7"/>
        <v>0</v>
      </c>
      <c r="J41" s="61">
        <f t="shared" si="7"/>
        <v>0</v>
      </c>
      <c r="K41" s="61">
        <f t="shared" si="7"/>
        <v>0</v>
      </c>
      <c r="L41" s="61">
        <f t="shared" si="7"/>
        <v>0</v>
      </c>
      <c r="M41" s="61">
        <f t="shared" si="7"/>
        <v>0</v>
      </c>
      <c r="N41" s="61">
        <f t="shared" si="7"/>
        <v>0</v>
      </c>
      <c r="O41" s="61">
        <f t="shared" si="7"/>
        <v>0</v>
      </c>
    </row>
    <row r="42" spans="2:15" x14ac:dyDescent="0.25">
      <c r="B42" s="175">
        <v>14</v>
      </c>
      <c r="C42" s="183" t="s">
        <v>736</v>
      </c>
      <c r="D42" s="176"/>
      <c r="E42" s="60"/>
      <c r="F42" s="61"/>
      <c r="G42" s="61"/>
      <c r="H42" s="61"/>
      <c r="I42" s="61"/>
      <c r="J42" s="61"/>
      <c r="K42" s="61"/>
      <c r="L42" s="61"/>
      <c r="M42" s="61"/>
      <c r="N42" s="61"/>
      <c r="O42" s="61"/>
    </row>
    <row r="43" spans="2:15" x14ac:dyDescent="0.25">
      <c r="B43" s="175"/>
      <c r="C43" s="177" t="s">
        <v>746</v>
      </c>
      <c r="D43" s="176"/>
      <c r="E43" s="60"/>
      <c r="F43" s="61">
        <f>F360+F677</f>
        <v>0</v>
      </c>
      <c r="G43" s="61">
        <f t="shared" ref="G43:O43" si="8">G360+G677</f>
        <v>0</v>
      </c>
      <c r="H43" s="61">
        <f t="shared" si="8"/>
        <v>0</v>
      </c>
      <c r="I43" s="61">
        <f t="shared" si="8"/>
        <v>0</v>
      </c>
      <c r="J43" s="61">
        <f t="shared" si="8"/>
        <v>0</v>
      </c>
      <c r="K43" s="61">
        <f t="shared" si="8"/>
        <v>0</v>
      </c>
      <c r="L43" s="61">
        <f t="shared" si="8"/>
        <v>0</v>
      </c>
      <c r="M43" s="61">
        <f t="shared" si="8"/>
        <v>0</v>
      </c>
      <c r="N43" s="61">
        <f t="shared" si="8"/>
        <v>0</v>
      </c>
      <c r="O43" s="61">
        <f t="shared" si="8"/>
        <v>0</v>
      </c>
    </row>
    <row r="44" spans="2:15" x14ac:dyDescent="0.25">
      <c r="B44" s="175"/>
      <c r="C44" s="177" t="s">
        <v>747</v>
      </c>
      <c r="D44" s="176"/>
      <c r="E44" s="60"/>
      <c r="F44" s="61">
        <f t="shared" ref="F44:O48" si="9">F361+F678</f>
        <v>0</v>
      </c>
      <c r="G44" s="61">
        <f t="shared" si="9"/>
        <v>0</v>
      </c>
      <c r="H44" s="61">
        <f t="shared" si="9"/>
        <v>0</v>
      </c>
      <c r="I44" s="61">
        <f t="shared" si="9"/>
        <v>0</v>
      </c>
      <c r="J44" s="61">
        <f t="shared" si="9"/>
        <v>0</v>
      </c>
      <c r="K44" s="61">
        <f t="shared" si="9"/>
        <v>0</v>
      </c>
      <c r="L44" s="61">
        <f t="shared" si="9"/>
        <v>0</v>
      </c>
      <c r="M44" s="61">
        <f t="shared" si="9"/>
        <v>0</v>
      </c>
      <c r="N44" s="61">
        <f t="shared" si="9"/>
        <v>0</v>
      </c>
      <c r="O44" s="61">
        <f t="shared" si="9"/>
        <v>0</v>
      </c>
    </row>
    <row r="45" spans="2:15" x14ac:dyDescent="0.25">
      <c r="B45" s="175"/>
      <c r="C45" s="177" t="s">
        <v>748</v>
      </c>
      <c r="D45" s="176"/>
      <c r="E45" s="60"/>
      <c r="F45" s="61">
        <f t="shared" si="9"/>
        <v>0</v>
      </c>
      <c r="G45" s="61">
        <f t="shared" si="9"/>
        <v>0</v>
      </c>
      <c r="H45" s="61">
        <f t="shared" si="9"/>
        <v>0</v>
      </c>
      <c r="I45" s="61">
        <f t="shared" si="9"/>
        <v>0</v>
      </c>
      <c r="J45" s="61">
        <f t="shared" si="9"/>
        <v>0</v>
      </c>
      <c r="K45" s="61">
        <f t="shared" si="9"/>
        <v>0</v>
      </c>
      <c r="L45" s="61">
        <f t="shared" si="9"/>
        <v>0</v>
      </c>
      <c r="M45" s="61">
        <f t="shared" si="9"/>
        <v>0</v>
      </c>
      <c r="N45" s="61">
        <f t="shared" si="9"/>
        <v>0</v>
      </c>
      <c r="O45" s="61">
        <f t="shared" si="9"/>
        <v>0</v>
      </c>
    </row>
    <row r="46" spans="2:15" x14ac:dyDescent="0.25">
      <c r="B46" s="175">
        <v>15</v>
      </c>
      <c r="C46" s="183" t="s">
        <v>737</v>
      </c>
      <c r="D46" s="176"/>
      <c r="E46" s="60"/>
      <c r="F46" s="61">
        <f t="shared" si="9"/>
        <v>0</v>
      </c>
      <c r="G46" s="61">
        <f t="shared" si="9"/>
        <v>0</v>
      </c>
      <c r="H46" s="61">
        <f t="shared" si="9"/>
        <v>0</v>
      </c>
      <c r="I46" s="61">
        <f t="shared" si="9"/>
        <v>0</v>
      </c>
      <c r="J46" s="61">
        <f t="shared" si="9"/>
        <v>0</v>
      </c>
      <c r="K46" s="61">
        <f t="shared" si="9"/>
        <v>0</v>
      </c>
      <c r="L46" s="61">
        <f t="shared" si="9"/>
        <v>0</v>
      </c>
      <c r="M46" s="61">
        <f t="shared" si="9"/>
        <v>0</v>
      </c>
      <c r="N46" s="61">
        <f t="shared" si="9"/>
        <v>0</v>
      </c>
      <c r="O46" s="61">
        <f t="shared" si="9"/>
        <v>0</v>
      </c>
    </row>
    <row r="47" spans="2:15" x14ac:dyDescent="0.25">
      <c r="B47" s="175">
        <v>16</v>
      </c>
      <c r="C47" s="183" t="s">
        <v>738</v>
      </c>
      <c r="D47" s="59"/>
      <c r="E47" s="60"/>
      <c r="F47" s="61">
        <f>F364+F681</f>
        <v>0</v>
      </c>
      <c r="G47" s="61">
        <f t="shared" si="9"/>
        <v>0</v>
      </c>
      <c r="H47" s="61">
        <f t="shared" si="9"/>
        <v>0</v>
      </c>
      <c r="I47" s="61">
        <f t="shared" si="9"/>
        <v>0</v>
      </c>
      <c r="J47" s="61">
        <f t="shared" si="9"/>
        <v>0</v>
      </c>
      <c r="K47" s="61">
        <f t="shared" si="9"/>
        <v>0</v>
      </c>
      <c r="L47" s="61">
        <f t="shared" si="9"/>
        <v>0</v>
      </c>
      <c r="M47" s="61">
        <f t="shared" si="9"/>
        <v>0</v>
      </c>
      <c r="N47" s="61">
        <f t="shared" si="9"/>
        <v>0</v>
      </c>
      <c r="O47" s="61">
        <f t="shared" si="9"/>
        <v>0</v>
      </c>
    </row>
    <row r="48" spans="2:15" x14ac:dyDescent="0.25">
      <c r="B48" s="175">
        <v>17</v>
      </c>
      <c r="C48" s="183" t="s">
        <v>739</v>
      </c>
      <c r="D48" s="59"/>
      <c r="E48" s="63"/>
      <c r="F48" s="61">
        <f>F365+F682</f>
        <v>0</v>
      </c>
      <c r="G48" s="61">
        <f t="shared" si="9"/>
        <v>0</v>
      </c>
      <c r="H48" s="61">
        <f t="shared" si="9"/>
        <v>0</v>
      </c>
      <c r="I48" s="61">
        <f t="shared" si="9"/>
        <v>0</v>
      </c>
      <c r="J48" s="61">
        <f t="shared" si="9"/>
        <v>0</v>
      </c>
      <c r="K48" s="61">
        <f t="shared" si="9"/>
        <v>0</v>
      </c>
      <c r="L48" s="61">
        <f t="shared" si="9"/>
        <v>0</v>
      </c>
      <c r="M48" s="61">
        <f t="shared" si="9"/>
        <v>0</v>
      </c>
      <c r="N48" s="61">
        <f t="shared" si="9"/>
        <v>0</v>
      </c>
      <c r="O48" s="61">
        <f t="shared" si="9"/>
        <v>0</v>
      </c>
    </row>
    <row r="49" spans="2:15" ht="14.4" thickBot="1" x14ac:dyDescent="0.3">
      <c r="B49" s="64"/>
      <c r="C49" s="65" t="s">
        <v>108</v>
      </c>
      <c r="D49" s="65"/>
      <c r="E49" s="66"/>
      <c r="F49" s="143">
        <f t="shared" ref="F49:O49" si="10">SUM(F9:F48)</f>
        <v>0</v>
      </c>
      <c r="G49" s="143">
        <f t="shared" si="10"/>
        <v>0</v>
      </c>
      <c r="H49" s="143">
        <f t="shared" si="10"/>
        <v>0</v>
      </c>
      <c r="I49" s="143">
        <f t="shared" si="10"/>
        <v>0</v>
      </c>
      <c r="J49" s="143">
        <f t="shared" si="10"/>
        <v>0</v>
      </c>
      <c r="K49" s="143">
        <f t="shared" si="10"/>
        <v>0</v>
      </c>
      <c r="L49" s="143">
        <f t="shared" si="10"/>
        <v>0</v>
      </c>
      <c r="M49" s="143">
        <f t="shared" si="10"/>
        <v>0</v>
      </c>
      <c r="N49" s="143">
        <f t="shared" si="10"/>
        <v>0</v>
      </c>
      <c r="O49" s="155">
        <f t="shared" si="10"/>
        <v>0</v>
      </c>
    </row>
    <row r="50" spans="2:15" ht="14.4" thickBot="1" x14ac:dyDescent="0.3"/>
    <row r="51" spans="2:15" x14ac:dyDescent="0.25">
      <c r="B51" s="474" t="s">
        <v>641</v>
      </c>
      <c r="C51" s="475"/>
      <c r="D51" s="475"/>
      <c r="E51" s="475"/>
      <c r="F51" s="475"/>
      <c r="G51" s="475"/>
      <c r="H51" s="475"/>
      <c r="I51" s="475"/>
      <c r="J51" s="475"/>
      <c r="K51" s="475"/>
      <c r="L51" s="475"/>
      <c r="M51" s="475"/>
      <c r="N51" s="475"/>
      <c r="O51" s="476"/>
    </row>
    <row r="52" spans="2:15" ht="13.95" customHeight="1" x14ac:dyDescent="0.25">
      <c r="B52" s="469" t="s">
        <v>2</v>
      </c>
      <c r="C52" s="470" t="s">
        <v>205</v>
      </c>
      <c r="D52" s="472" t="s">
        <v>193</v>
      </c>
      <c r="E52" s="472" t="s">
        <v>194</v>
      </c>
      <c r="F52" s="472" t="s">
        <v>195</v>
      </c>
      <c r="G52" s="472"/>
      <c r="H52" s="472"/>
      <c r="I52" s="472"/>
      <c r="J52" s="472" t="s">
        <v>196</v>
      </c>
      <c r="K52" s="472"/>
      <c r="L52" s="472"/>
      <c r="M52" s="472"/>
      <c r="N52" s="472" t="s">
        <v>197</v>
      </c>
      <c r="O52" s="473"/>
    </row>
    <row r="53" spans="2:15" ht="55.8" thickBot="1" x14ac:dyDescent="0.3">
      <c r="B53" s="477"/>
      <c r="C53" s="478"/>
      <c r="D53" s="479"/>
      <c r="E53" s="479"/>
      <c r="F53" s="210" t="s">
        <v>198</v>
      </c>
      <c r="G53" s="210" t="s">
        <v>107</v>
      </c>
      <c r="H53" s="210" t="s">
        <v>199</v>
      </c>
      <c r="I53" s="210" t="s">
        <v>200</v>
      </c>
      <c r="J53" s="210" t="s">
        <v>201</v>
      </c>
      <c r="K53" s="210" t="s">
        <v>107</v>
      </c>
      <c r="L53" s="210" t="s">
        <v>202</v>
      </c>
      <c r="M53" s="210" t="s">
        <v>203</v>
      </c>
      <c r="N53" s="210" t="s">
        <v>198</v>
      </c>
      <c r="O53" s="55" t="s">
        <v>200</v>
      </c>
    </row>
    <row r="54" spans="2:15" x14ac:dyDescent="0.25">
      <c r="B54" s="57">
        <v>1</v>
      </c>
      <c r="C54" s="180" t="s">
        <v>148</v>
      </c>
      <c r="D54" s="212"/>
      <c r="E54" s="56"/>
      <c r="F54" s="61">
        <f t="shared" ref="F54:O55" si="11">F371+F688</f>
        <v>0</v>
      </c>
      <c r="G54" s="61">
        <f t="shared" si="11"/>
        <v>0</v>
      </c>
      <c r="H54" s="61">
        <f t="shared" si="11"/>
        <v>0</v>
      </c>
      <c r="I54" s="61">
        <f t="shared" si="11"/>
        <v>0</v>
      </c>
      <c r="J54" s="61">
        <f t="shared" si="11"/>
        <v>0</v>
      </c>
      <c r="K54" s="61">
        <f t="shared" si="11"/>
        <v>0</v>
      </c>
      <c r="L54" s="61">
        <f t="shared" si="11"/>
        <v>0</v>
      </c>
      <c r="M54" s="61">
        <f t="shared" si="11"/>
        <v>0</v>
      </c>
      <c r="N54" s="61">
        <f t="shared" si="11"/>
        <v>0</v>
      </c>
      <c r="O54" s="61">
        <f t="shared" si="11"/>
        <v>0</v>
      </c>
    </row>
    <row r="55" spans="2:15" x14ac:dyDescent="0.25">
      <c r="B55" s="57">
        <v>2</v>
      </c>
      <c r="C55" s="180" t="s">
        <v>749</v>
      </c>
      <c r="D55" s="59"/>
      <c r="E55" s="154"/>
      <c r="F55" s="61">
        <f>F372+F689</f>
        <v>0</v>
      </c>
      <c r="G55" s="61">
        <f t="shared" si="11"/>
        <v>0</v>
      </c>
      <c r="H55" s="61">
        <f t="shared" si="11"/>
        <v>0</v>
      </c>
      <c r="I55" s="61">
        <f t="shared" si="11"/>
        <v>0</v>
      </c>
      <c r="J55" s="61">
        <f t="shared" si="11"/>
        <v>0</v>
      </c>
      <c r="K55" s="61">
        <f t="shared" si="11"/>
        <v>0</v>
      </c>
      <c r="L55" s="61">
        <f t="shared" si="11"/>
        <v>0</v>
      </c>
      <c r="M55" s="61">
        <f t="shared" si="11"/>
        <v>0</v>
      </c>
      <c r="N55" s="61">
        <f t="shared" si="11"/>
        <v>0</v>
      </c>
      <c r="O55" s="61">
        <f t="shared" si="11"/>
        <v>0</v>
      </c>
    </row>
    <row r="56" spans="2:15" x14ac:dyDescent="0.25">
      <c r="B56" s="57">
        <v>3</v>
      </c>
      <c r="C56" s="179" t="s">
        <v>715</v>
      </c>
      <c r="D56" s="59"/>
      <c r="E56" s="60"/>
      <c r="F56" s="61"/>
      <c r="G56" s="61"/>
      <c r="H56" s="61"/>
      <c r="I56" s="61"/>
      <c r="J56" s="61"/>
      <c r="K56" s="61"/>
      <c r="L56" s="61"/>
      <c r="M56" s="61"/>
      <c r="N56" s="61"/>
      <c r="O56" s="61"/>
    </row>
    <row r="57" spans="2:15" x14ac:dyDescent="0.25">
      <c r="B57" s="57"/>
      <c r="C57" s="58" t="s">
        <v>711</v>
      </c>
      <c r="D57" s="59"/>
      <c r="E57" s="60"/>
      <c r="F57" s="61">
        <f t="shared" ref="F57:O60" si="12">F374+F691</f>
        <v>0</v>
      </c>
      <c r="G57" s="61">
        <f t="shared" si="12"/>
        <v>0</v>
      </c>
      <c r="H57" s="61">
        <f t="shared" si="12"/>
        <v>0</v>
      </c>
      <c r="I57" s="61">
        <f t="shared" si="12"/>
        <v>0</v>
      </c>
      <c r="J57" s="61">
        <f t="shared" si="12"/>
        <v>0</v>
      </c>
      <c r="K57" s="61">
        <f t="shared" si="12"/>
        <v>0</v>
      </c>
      <c r="L57" s="61">
        <f t="shared" si="12"/>
        <v>0</v>
      </c>
      <c r="M57" s="61">
        <f t="shared" si="12"/>
        <v>0</v>
      </c>
      <c r="N57" s="61">
        <f t="shared" si="12"/>
        <v>0</v>
      </c>
      <c r="O57" s="61">
        <f t="shared" si="12"/>
        <v>0</v>
      </c>
    </row>
    <row r="58" spans="2:15" ht="27.6" x14ac:dyDescent="0.25">
      <c r="B58" s="57"/>
      <c r="C58" s="58" t="s">
        <v>712</v>
      </c>
      <c r="D58" s="59"/>
      <c r="E58" s="60"/>
      <c r="F58" s="61">
        <f t="shared" si="12"/>
        <v>0</v>
      </c>
      <c r="G58" s="61">
        <f t="shared" si="12"/>
        <v>0</v>
      </c>
      <c r="H58" s="61">
        <f t="shared" si="12"/>
        <v>0</v>
      </c>
      <c r="I58" s="61">
        <f t="shared" si="12"/>
        <v>0</v>
      </c>
      <c r="J58" s="61">
        <f t="shared" si="12"/>
        <v>0</v>
      </c>
      <c r="K58" s="61">
        <f t="shared" si="12"/>
        <v>0</v>
      </c>
      <c r="L58" s="61">
        <f t="shared" si="12"/>
        <v>0</v>
      </c>
      <c r="M58" s="61">
        <f t="shared" si="12"/>
        <v>0</v>
      </c>
      <c r="N58" s="61">
        <f t="shared" si="12"/>
        <v>0</v>
      </c>
      <c r="O58" s="61">
        <f t="shared" si="12"/>
        <v>0</v>
      </c>
    </row>
    <row r="59" spans="2:15" x14ac:dyDescent="0.25">
      <c r="B59" s="57"/>
      <c r="C59" s="58" t="s">
        <v>713</v>
      </c>
      <c r="D59" s="59"/>
      <c r="E59" s="60"/>
      <c r="F59" s="61">
        <f t="shared" si="12"/>
        <v>0</v>
      </c>
      <c r="G59" s="61">
        <f t="shared" si="12"/>
        <v>0</v>
      </c>
      <c r="H59" s="61">
        <f t="shared" si="12"/>
        <v>0</v>
      </c>
      <c r="I59" s="61">
        <f t="shared" si="12"/>
        <v>0</v>
      </c>
      <c r="J59" s="61">
        <f t="shared" si="12"/>
        <v>0</v>
      </c>
      <c r="K59" s="61">
        <f t="shared" si="12"/>
        <v>0</v>
      </c>
      <c r="L59" s="61">
        <f t="shared" si="12"/>
        <v>0</v>
      </c>
      <c r="M59" s="61">
        <f t="shared" si="12"/>
        <v>0</v>
      </c>
      <c r="N59" s="61">
        <f t="shared" si="12"/>
        <v>0</v>
      </c>
      <c r="O59" s="61">
        <f t="shared" si="12"/>
        <v>0</v>
      </c>
    </row>
    <row r="60" spans="2:15" x14ac:dyDescent="0.25">
      <c r="B60" s="57"/>
      <c r="C60" s="58" t="s">
        <v>714</v>
      </c>
      <c r="D60" s="59"/>
      <c r="E60" s="60"/>
      <c r="F60" s="61">
        <f t="shared" si="12"/>
        <v>0</v>
      </c>
      <c r="G60" s="61">
        <f t="shared" si="12"/>
        <v>0</v>
      </c>
      <c r="H60" s="61">
        <f t="shared" si="12"/>
        <v>0</v>
      </c>
      <c r="I60" s="61">
        <f t="shared" si="12"/>
        <v>0</v>
      </c>
      <c r="J60" s="61">
        <f t="shared" si="12"/>
        <v>0</v>
      </c>
      <c r="K60" s="61">
        <f t="shared" si="12"/>
        <v>0</v>
      </c>
      <c r="L60" s="61">
        <f t="shared" si="12"/>
        <v>0</v>
      </c>
      <c r="M60" s="61">
        <f t="shared" si="12"/>
        <v>0</v>
      </c>
      <c r="N60" s="61">
        <f t="shared" si="12"/>
        <v>0</v>
      </c>
      <c r="O60" s="61">
        <f t="shared" si="12"/>
        <v>0</v>
      </c>
    </row>
    <row r="61" spans="2:15" x14ac:dyDescent="0.25">
      <c r="B61" s="57">
        <v>4</v>
      </c>
      <c r="C61" s="180" t="s">
        <v>716</v>
      </c>
      <c r="D61" s="59"/>
      <c r="E61" s="60"/>
      <c r="F61" s="61"/>
      <c r="G61" s="61"/>
      <c r="H61" s="61"/>
      <c r="I61" s="61"/>
      <c r="J61" s="61"/>
      <c r="K61" s="61"/>
      <c r="L61" s="61"/>
      <c r="M61" s="61"/>
      <c r="N61" s="61"/>
      <c r="O61" s="61"/>
    </row>
    <row r="62" spans="2:15" x14ac:dyDescent="0.25">
      <c r="B62" s="57"/>
      <c r="C62" s="62" t="s">
        <v>717</v>
      </c>
      <c r="D62" s="59"/>
      <c r="E62" s="60"/>
      <c r="F62" s="61">
        <f t="shared" ref="F62:O62" si="13">F379+F696</f>
        <v>0</v>
      </c>
      <c r="G62" s="61">
        <f t="shared" si="13"/>
        <v>0</v>
      </c>
      <c r="H62" s="61">
        <f t="shared" si="13"/>
        <v>0</v>
      </c>
      <c r="I62" s="61">
        <f t="shared" si="13"/>
        <v>0</v>
      </c>
      <c r="J62" s="61">
        <f t="shared" si="13"/>
        <v>0</v>
      </c>
      <c r="K62" s="61">
        <f t="shared" si="13"/>
        <v>0</v>
      </c>
      <c r="L62" s="61">
        <f t="shared" si="13"/>
        <v>0</v>
      </c>
      <c r="M62" s="61">
        <f t="shared" si="13"/>
        <v>0</v>
      </c>
      <c r="N62" s="61">
        <f t="shared" si="13"/>
        <v>0</v>
      </c>
      <c r="O62" s="61">
        <f t="shared" si="13"/>
        <v>0</v>
      </c>
    </row>
    <row r="63" spans="2:15" x14ac:dyDescent="0.25">
      <c r="B63" s="57"/>
      <c r="C63" s="180" t="s">
        <v>718</v>
      </c>
      <c r="D63" s="59"/>
      <c r="E63" s="60"/>
      <c r="F63" s="61"/>
      <c r="G63" s="61"/>
      <c r="H63" s="61"/>
      <c r="I63" s="61"/>
      <c r="J63" s="61"/>
      <c r="K63" s="61"/>
      <c r="L63" s="61"/>
      <c r="M63" s="61"/>
      <c r="N63" s="61"/>
      <c r="O63" s="61"/>
    </row>
    <row r="64" spans="2:15" x14ac:dyDescent="0.25">
      <c r="B64" s="57"/>
      <c r="C64" s="62" t="s">
        <v>719</v>
      </c>
      <c r="D64" s="59"/>
      <c r="E64" s="60"/>
      <c r="F64" s="61">
        <f t="shared" ref="F64:O65" si="14">F381+F698</f>
        <v>0</v>
      </c>
      <c r="G64" s="61">
        <f t="shared" si="14"/>
        <v>0</v>
      </c>
      <c r="H64" s="61">
        <f t="shared" si="14"/>
        <v>0</v>
      </c>
      <c r="I64" s="61">
        <f t="shared" si="14"/>
        <v>0</v>
      </c>
      <c r="J64" s="61">
        <f t="shared" si="14"/>
        <v>0</v>
      </c>
      <c r="K64" s="61">
        <f t="shared" si="14"/>
        <v>0</v>
      </c>
      <c r="L64" s="61">
        <f t="shared" si="14"/>
        <v>0</v>
      </c>
      <c r="M64" s="61">
        <f t="shared" si="14"/>
        <v>0</v>
      </c>
      <c r="N64" s="61">
        <f t="shared" si="14"/>
        <v>0</v>
      </c>
      <c r="O64" s="61">
        <f t="shared" si="14"/>
        <v>0</v>
      </c>
    </row>
    <row r="65" spans="2:15" x14ac:dyDescent="0.25">
      <c r="B65" s="57"/>
      <c r="C65" s="62" t="s">
        <v>720</v>
      </c>
      <c r="D65" s="59"/>
      <c r="E65" s="60"/>
      <c r="F65" s="61">
        <f t="shared" si="14"/>
        <v>0</v>
      </c>
      <c r="G65" s="61">
        <f t="shared" si="14"/>
        <v>0</v>
      </c>
      <c r="H65" s="61">
        <f t="shared" si="14"/>
        <v>0</v>
      </c>
      <c r="I65" s="61">
        <f t="shared" si="14"/>
        <v>0</v>
      </c>
      <c r="J65" s="61">
        <f t="shared" si="14"/>
        <v>0</v>
      </c>
      <c r="K65" s="61">
        <f t="shared" si="14"/>
        <v>0</v>
      </c>
      <c r="L65" s="61">
        <f t="shared" si="14"/>
        <v>0</v>
      </c>
      <c r="M65" s="61">
        <f t="shared" si="14"/>
        <v>0</v>
      </c>
      <c r="N65" s="61">
        <f t="shared" si="14"/>
        <v>0</v>
      </c>
      <c r="O65" s="61">
        <f t="shared" si="14"/>
        <v>0</v>
      </c>
    </row>
    <row r="66" spans="2:15" x14ac:dyDescent="0.25">
      <c r="B66" s="57">
        <v>5</v>
      </c>
      <c r="C66" s="180" t="s">
        <v>721</v>
      </c>
      <c r="D66" s="59"/>
      <c r="E66" s="60"/>
      <c r="F66" s="181"/>
      <c r="G66" s="181"/>
      <c r="H66" s="181"/>
      <c r="I66" s="181"/>
      <c r="J66" s="181"/>
      <c r="K66" s="181"/>
      <c r="L66" s="181"/>
      <c r="M66" s="181"/>
      <c r="N66" s="181"/>
      <c r="O66" s="181"/>
    </row>
    <row r="67" spans="2:15" x14ac:dyDescent="0.25">
      <c r="B67" s="57"/>
      <c r="C67" s="62" t="s">
        <v>722</v>
      </c>
      <c r="D67" s="59"/>
      <c r="E67" s="60"/>
      <c r="F67" s="61">
        <f t="shared" ref="F67:O72" si="15">F384+F701</f>
        <v>0</v>
      </c>
      <c r="G67" s="61">
        <f t="shared" si="15"/>
        <v>0</v>
      </c>
      <c r="H67" s="61">
        <f t="shared" si="15"/>
        <v>0</v>
      </c>
      <c r="I67" s="61">
        <f t="shared" si="15"/>
        <v>0</v>
      </c>
      <c r="J67" s="61">
        <f t="shared" si="15"/>
        <v>0</v>
      </c>
      <c r="K67" s="61">
        <f t="shared" si="15"/>
        <v>0</v>
      </c>
      <c r="L67" s="61">
        <f t="shared" si="15"/>
        <v>0</v>
      </c>
      <c r="M67" s="61">
        <f t="shared" si="15"/>
        <v>0</v>
      </c>
      <c r="N67" s="61">
        <f t="shared" si="15"/>
        <v>0</v>
      </c>
      <c r="O67" s="61">
        <f t="shared" si="15"/>
        <v>0</v>
      </c>
    </row>
    <row r="68" spans="2:15" x14ac:dyDescent="0.25">
      <c r="B68" s="57"/>
      <c r="C68" s="62" t="s">
        <v>723</v>
      </c>
      <c r="D68" s="59"/>
      <c r="E68" s="60"/>
      <c r="F68" s="61">
        <f t="shared" si="15"/>
        <v>0</v>
      </c>
      <c r="G68" s="61">
        <f t="shared" si="15"/>
        <v>0</v>
      </c>
      <c r="H68" s="61">
        <f t="shared" si="15"/>
        <v>0</v>
      </c>
      <c r="I68" s="61">
        <f t="shared" si="15"/>
        <v>0</v>
      </c>
      <c r="J68" s="61">
        <f t="shared" si="15"/>
        <v>0</v>
      </c>
      <c r="K68" s="61">
        <f t="shared" si="15"/>
        <v>0</v>
      </c>
      <c r="L68" s="61">
        <f t="shared" si="15"/>
        <v>0</v>
      </c>
      <c r="M68" s="61">
        <f t="shared" si="15"/>
        <v>0</v>
      </c>
      <c r="N68" s="61">
        <f t="shared" si="15"/>
        <v>0</v>
      </c>
      <c r="O68" s="61">
        <f t="shared" si="15"/>
        <v>0</v>
      </c>
    </row>
    <row r="69" spans="2:15" x14ac:dyDescent="0.25">
      <c r="B69" s="57"/>
      <c r="C69" s="62" t="s">
        <v>724</v>
      </c>
      <c r="D69" s="59"/>
      <c r="E69" s="60"/>
      <c r="F69" s="61">
        <f t="shared" si="15"/>
        <v>0</v>
      </c>
      <c r="G69" s="61">
        <f t="shared" si="15"/>
        <v>0</v>
      </c>
      <c r="H69" s="61">
        <f t="shared" si="15"/>
        <v>0</v>
      </c>
      <c r="I69" s="61">
        <f t="shared" si="15"/>
        <v>0</v>
      </c>
      <c r="J69" s="61">
        <f t="shared" si="15"/>
        <v>0</v>
      </c>
      <c r="K69" s="61">
        <f t="shared" si="15"/>
        <v>0</v>
      </c>
      <c r="L69" s="61">
        <f t="shared" si="15"/>
        <v>0</v>
      </c>
      <c r="M69" s="61">
        <f t="shared" si="15"/>
        <v>0</v>
      </c>
      <c r="N69" s="61">
        <f t="shared" si="15"/>
        <v>0</v>
      </c>
      <c r="O69" s="61">
        <f t="shared" si="15"/>
        <v>0</v>
      </c>
    </row>
    <row r="70" spans="2:15" x14ac:dyDescent="0.25">
      <c r="B70" s="57"/>
      <c r="C70" s="62" t="s">
        <v>725</v>
      </c>
      <c r="D70" s="59"/>
      <c r="E70" s="60"/>
      <c r="F70" s="61">
        <f t="shared" si="15"/>
        <v>0</v>
      </c>
      <c r="G70" s="61">
        <f t="shared" si="15"/>
        <v>0</v>
      </c>
      <c r="H70" s="61">
        <f t="shared" si="15"/>
        <v>0</v>
      </c>
      <c r="I70" s="61">
        <f t="shared" si="15"/>
        <v>0</v>
      </c>
      <c r="J70" s="61">
        <f t="shared" si="15"/>
        <v>0</v>
      </c>
      <c r="K70" s="61">
        <f t="shared" si="15"/>
        <v>0</v>
      </c>
      <c r="L70" s="61">
        <f t="shared" si="15"/>
        <v>0</v>
      </c>
      <c r="M70" s="61">
        <f t="shared" si="15"/>
        <v>0</v>
      </c>
      <c r="N70" s="61">
        <f t="shared" si="15"/>
        <v>0</v>
      </c>
      <c r="O70" s="61">
        <f t="shared" si="15"/>
        <v>0</v>
      </c>
    </row>
    <row r="71" spans="2:15" x14ac:dyDescent="0.25">
      <c r="B71" s="57">
        <v>6</v>
      </c>
      <c r="C71" s="180" t="s">
        <v>726</v>
      </c>
      <c r="D71" s="59"/>
      <c r="E71" s="60"/>
      <c r="F71" s="61">
        <f t="shared" si="15"/>
        <v>0</v>
      </c>
      <c r="G71" s="61">
        <f t="shared" si="15"/>
        <v>0</v>
      </c>
      <c r="H71" s="61">
        <f t="shared" si="15"/>
        <v>0</v>
      </c>
      <c r="I71" s="61">
        <f t="shared" si="15"/>
        <v>0</v>
      </c>
      <c r="J71" s="61">
        <f t="shared" si="15"/>
        <v>0</v>
      </c>
      <c r="K71" s="61">
        <f t="shared" si="15"/>
        <v>0</v>
      </c>
      <c r="L71" s="61">
        <f t="shared" si="15"/>
        <v>0</v>
      </c>
      <c r="M71" s="61">
        <f t="shared" si="15"/>
        <v>0</v>
      </c>
      <c r="N71" s="61">
        <f t="shared" si="15"/>
        <v>0</v>
      </c>
      <c r="O71" s="61">
        <f t="shared" si="15"/>
        <v>0</v>
      </c>
    </row>
    <row r="72" spans="2:15" x14ac:dyDescent="0.25">
      <c r="B72" s="57">
        <v>7</v>
      </c>
      <c r="C72" s="180" t="s">
        <v>727</v>
      </c>
      <c r="D72" s="59"/>
      <c r="E72" s="60"/>
      <c r="F72" s="61">
        <f t="shared" si="15"/>
        <v>0</v>
      </c>
      <c r="G72" s="61">
        <f t="shared" si="15"/>
        <v>0</v>
      </c>
      <c r="H72" s="61">
        <f t="shared" si="15"/>
        <v>0</v>
      </c>
      <c r="I72" s="61">
        <f t="shared" si="15"/>
        <v>0</v>
      </c>
      <c r="J72" s="61">
        <f t="shared" si="15"/>
        <v>0</v>
      </c>
      <c r="K72" s="61">
        <f t="shared" si="15"/>
        <v>0</v>
      </c>
      <c r="L72" s="61">
        <f t="shared" si="15"/>
        <v>0</v>
      </c>
      <c r="M72" s="61">
        <f t="shared" si="15"/>
        <v>0</v>
      </c>
      <c r="N72" s="61">
        <f t="shared" si="15"/>
        <v>0</v>
      </c>
      <c r="O72" s="61">
        <f t="shared" si="15"/>
        <v>0</v>
      </c>
    </row>
    <row r="73" spans="2:15" x14ac:dyDescent="0.25">
      <c r="B73" s="57">
        <v>8</v>
      </c>
      <c r="C73" s="180" t="s">
        <v>728</v>
      </c>
      <c r="D73" s="59"/>
      <c r="E73" s="60"/>
      <c r="F73" s="61"/>
      <c r="G73" s="61"/>
      <c r="H73" s="61"/>
      <c r="I73" s="61"/>
      <c r="J73" s="61"/>
      <c r="K73" s="61"/>
      <c r="L73" s="61"/>
      <c r="M73" s="61"/>
      <c r="N73" s="61"/>
      <c r="O73" s="61"/>
    </row>
    <row r="74" spans="2:15" x14ac:dyDescent="0.25">
      <c r="B74" s="57"/>
      <c r="C74" s="62" t="s">
        <v>729</v>
      </c>
      <c r="D74" s="59"/>
      <c r="E74" s="60"/>
      <c r="F74" s="61">
        <f t="shared" ref="F74:O77" si="16">F391+F708</f>
        <v>0</v>
      </c>
      <c r="G74" s="61">
        <f t="shared" si="16"/>
        <v>0</v>
      </c>
      <c r="H74" s="61">
        <f t="shared" si="16"/>
        <v>0</v>
      </c>
      <c r="I74" s="61">
        <f t="shared" si="16"/>
        <v>0</v>
      </c>
      <c r="J74" s="61">
        <f t="shared" si="16"/>
        <v>0</v>
      </c>
      <c r="K74" s="61">
        <f t="shared" si="16"/>
        <v>0</v>
      </c>
      <c r="L74" s="61">
        <f t="shared" si="16"/>
        <v>0</v>
      </c>
      <c r="M74" s="61">
        <f t="shared" si="16"/>
        <v>0</v>
      </c>
      <c r="N74" s="61">
        <f t="shared" si="16"/>
        <v>0</v>
      </c>
      <c r="O74" s="61">
        <f t="shared" si="16"/>
        <v>0</v>
      </c>
    </row>
    <row r="75" spans="2:15" x14ac:dyDescent="0.25">
      <c r="B75" s="57"/>
      <c r="C75" s="62" t="s">
        <v>730</v>
      </c>
      <c r="D75" s="59"/>
      <c r="E75" s="60"/>
      <c r="F75" s="61">
        <f t="shared" si="16"/>
        <v>0</v>
      </c>
      <c r="G75" s="61">
        <f t="shared" si="16"/>
        <v>0</v>
      </c>
      <c r="H75" s="61">
        <f t="shared" si="16"/>
        <v>0</v>
      </c>
      <c r="I75" s="61">
        <f t="shared" si="16"/>
        <v>0</v>
      </c>
      <c r="J75" s="61">
        <f t="shared" si="16"/>
        <v>0</v>
      </c>
      <c r="K75" s="61">
        <f t="shared" si="16"/>
        <v>0</v>
      </c>
      <c r="L75" s="61">
        <f t="shared" si="16"/>
        <v>0</v>
      </c>
      <c r="M75" s="61">
        <f t="shared" si="16"/>
        <v>0</v>
      </c>
      <c r="N75" s="61">
        <f t="shared" si="16"/>
        <v>0</v>
      </c>
      <c r="O75" s="61">
        <f t="shared" si="16"/>
        <v>0</v>
      </c>
    </row>
    <row r="76" spans="2:15" ht="27.6" x14ac:dyDescent="0.25">
      <c r="B76" s="178">
        <v>9</v>
      </c>
      <c r="C76" s="182" t="s">
        <v>731</v>
      </c>
      <c r="D76" s="59"/>
      <c r="E76" s="60"/>
      <c r="F76" s="61">
        <f>F393+F710</f>
        <v>0</v>
      </c>
      <c r="G76" s="61">
        <f t="shared" si="16"/>
        <v>0</v>
      </c>
      <c r="H76" s="61">
        <f t="shared" si="16"/>
        <v>0</v>
      </c>
      <c r="I76" s="61">
        <f t="shared" si="16"/>
        <v>0</v>
      </c>
      <c r="J76" s="61">
        <f t="shared" si="16"/>
        <v>0</v>
      </c>
      <c r="K76" s="61">
        <f t="shared" si="16"/>
        <v>0</v>
      </c>
      <c r="L76" s="61">
        <f t="shared" si="16"/>
        <v>0</v>
      </c>
      <c r="M76" s="61">
        <f t="shared" si="16"/>
        <v>0</v>
      </c>
      <c r="N76" s="61">
        <f t="shared" si="16"/>
        <v>0</v>
      </c>
      <c r="O76" s="61">
        <f>O393+O710</f>
        <v>0</v>
      </c>
    </row>
    <row r="77" spans="2:15" x14ac:dyDescent="0.25">
      <c r="B77" s="175">
        <v>10</v>
      </c>
      <c r="C77" s="183" t="s">
        <v>733</v>
      </c>
      <c r="D77" s="176"/>
      <c r="E77" s="60"/>
      <c r="F77" s="61">
        <f>F394+F711</f>
        <v>0</v>
      </c>
      <c r="G77" s="61">
        <f t="shared" si="16"/>
        <v>0</v>
      </c>
      <c r="H77" s="61">
        <f t="shared" si="16"/>
        <v>0</v>
      </c>
      <c r="I77" s="61">
        <f t="shared" si="16"/>
        <v>0</v>
      </c>
      <c r="J77" s="61">
        <f t="shared" si="16"/>
        <v>0</v>
      </c>
      <c r="K77" s="61">
        <f t="shared" si="16"/>
        <v>0</v>
      </c>
      <c r="L77" s="61">
        <f t="shared" si="16"/>
        <v>0</v>
      </c>
      <c r="M77" s="61">
        <f t="shared" si="16"/>
        <v>0</v>
      </c>
      <c r="N77" s="61">
        <f t="shared" si="16"/>
        <v>0</v>
      </c>
      <c r="O77" s="61">
        <f>O394+O711</f>
        <v>0</v>
      </c>
    </row>
    <row r="78" spans="2:15" x14ac:dyDescent="0.25">
      <c r="B78" s="175">
        <v>11</v>
      </c>
      <c r="C78" s="183" t="s">
        <v>734</v>
      </c>
      <c r="D78" s="176"/>
      <c r="E78" s="60"/>
      <c r="F78" s="61">
        <f t="shared" ref="F78:N78" si="17">F395+F712</f>
        <v>0</v>
      </c>
      <c r="G78" s="61">
        <f t="shared" si="17"/>
        <v>0</v>
      </c>
      <c r="H78" s="61">
        <f t="shared" si="17"/>
        <v>0</v>
      </c>
      <c r="I78" s="61">
        <f t="shared" si="17"/>
        <v>0</v>
      </c>
      <c r="J78" s="61">
        <f t="shared" si="17"/>
        <v>0</v>
      </c>
      <c r="K78" s="61">
        <f t="shared" si="17"/>
        <v>0</v>
      </c>
      <c r="L78" s="61">
        <f t="shared" si="17"/>
        <v>0</v>
      </c>
      <c r="M78" s="61">
        <f t="shared" si="17"/>
        <v>0</v>
      </c>
      <c r="N78" s="61">
        <f t="shared" si="17"/>
        <v>0</v>
      </c>
      <c r="O78" s="61">
        <f>O395+O712</f>
        <v>0</v>
      </c>
    </row>
    <row r="79" spans="2:15" x14ac:dyDescent="0.25">
      <c r="B79" s="175">
        <v>12</v>
      </c>
      <c r="C79" s="183" t="s">
        <v>735</v>
      </c>
      <c r="D79" s="176"/>
      <c r="E79" s="60"/>
      <c r="F79" s="61"/>
      <c r="G79" s="61"/>
      <c r="H79" s="61"/>
      <c r="I79" s="61"/>
      <c r="J79" s="61"/>
      <c r="K79" s="61"/>
      <c r="L79" s="61"/>
      <c r="M79" s="61"/>
      <c r="N79" s="61"/>
      <c r="O79" s="61"/>
    </row>
    <row r="80" spans="2:15" x14ac:dyDescent="0.25">
      <c r="B80" s="175"/>
      <c r="C80" s="177" t="s">
        <v>740</v>
      </c>
      <c r="D80" s="176"/>
      <c r="E80" s="60"/>
      <c r="F80" s="61">
        <f t="shared" ref="F80:O81" si="18">F397+F714</f>
        <v>0</v>
      </c>
      <c r="G80" s="61">
        <f t="shared" si="18"/>
        <v>0</v>
      </c>
      <c r="H80" s="61">
        <f t="shared" si="18"/>
        <v>0</v>
      </c>
      <c r="I80" s="61">
        <f t="shared" si="18"/>
        <v>0</v>
      </c>
      <c r="J80" s="61">
        <f t="shared" si="18"/>
        <v>0</v>
      </c>
      <c r="K80" s="61">
        <f t="shared" si="18"/>
        <v>0</v>
      </c>
      <c r="L80" s="61">
        <f t="shared" si="18"/>
        <v>0</v>
      </c>
      <c r="M80" s="61">
        <f t="shared" si="18"/>
        <v>0</v>
      </c>
      <c r="N80" s="61">
        <f t="shared" si="18"/>
        <v>0</v>
      </c>
      <c r="O80" s="61">
        <f t="shared" si="18"/>
        <v>0</v>
      </c>
    </row>
    <row r="81" spans="2:15" x14ac:dyDescent="0.25">
      <c r="B81" s="175"/>
      <c r="C81" s="177" t="s">
        <v>741</v>
      </c>
      <c r="D81" s="176"/>
      <c r="E81" s="60"/>
      <c r="F81" s="61">
        <f t="shared" si="18"/>
        <v>0</v>
      </c>
      <c r="G81" s="61">
        <f t="shared" si="18"/>
        <v>0</v>
      </c>
      <c r="H81" s="61">
        <f t="shared" si="18"/>
        <v>0</v>
      </c>
      <c r="I81" s="61">
        <f t="shared" si="18"/>
        <v>0</v>
      </c>
      <c r="J81" s="61">
        <f t="shared" si="18"/>
        <v>0</v>
      </c>
      <c r="K81" s="61">
        <f t="shared" si="18"/>
        <v>0</v>
      </c>
      <c r="L81" s="61">
        <f t="shared" si="18"/>
        <v>0</v>
      </c>
      <c r="M81" s="61">
        <f t="shared" si="18"/>
        <v>0</v>
      </c>
      <c r="N81" s="61">
        <f t="shared" si="18"/>
        <v>0</v>
      </c>
      <c r="O81" s="61">
        <f t="shared" si="18"/>
        <v>0</v>
      </c>
    </row>
    <row r="82" spans="2:15" x14ac:dyDescent="0.25">
      <c r="B82" s="175">
        <v>13</v>
      </c>
      <c r="C82" s="177"/>
      <c r="D82" s="176"/>
      <c r="E82" s="60"/>
      <c r="F82" s="61"/>
      <c r="G82" s="61"/>
      <c r="H82" s="61"/>
      <c r="I82" s="61"/>
      <c r="J82" s="61"/>
      <c r="K82" s="61"/>
      <c r="L82" s="61"/>
      <c r="M82" s="61"/>
      <c r="N82" s="61"/>
      <c r="O82" s="61"/>
    </row>
    <row r="83" spans="2:15" x14ac:dyDescent="0.25">
      <c r="B83" s="175"/>
      <c r="C83" s="177" t="s">
        <v>742</v>
      </c>
      <c r="D83" s="176"/>
      <c r="E83" s="60"/>
      <c r="F83" s="61">
        <f t="shared" ref="F83:O86" si="19">F400+F717</f>
        <v>0</v>
      </c>
      <c r="G83" s="61">
        <f t="shared" si="19"/>
        <v>0</v>
      </c>
      <c r="H83" s="61">
        <f t="shared" si="19"/>
        <v>0</v>
      </c>
      <c r="I83" s="61">
        <f t="shared" si="19"/>
        <v>0</v>
      </c>
      <c r="J83" s="61">
        <f t="shared" si="19"/>
        <v>0</v>
      </c>
      <c r="K83" s="61">
        <f t="shared" si="19"/>
        <v>0</v>
      </c>
      <c r="L83" s="61">
        <f t="shared" si="19"/>
        <v>0</v>
      </c>
      <c r="M83" s="61">
        <f t="shared" si="19"/>
        <v>0</v>
      </c>
      <c r="N83" s="61">
        <f t="shared" si="19"/>
        <v>0</v>
      </c>
      <c r="O83" s="61">
        <f t="shared" si="19"/>
        <v>0</v>
      </c>
    </row>
    <row r="84" spans="2:15" x14ac:dyDescent="0.25">
      <c r="B84" s="175"/>
      <c r="C84" s="177" t="s">
        <v>743</v>
      </c>
      <c r="D84" s="176"/>
      <c r="E84" s="60"/>
      <c r="F84" s="61">
        <f t="shared" si="19"/>
        <v>0</v>
      </c>
      <c r="G84" s="61">
        <f t="shared" si="19"/>
        <v>0</v>
      </c>
      <c r="H84" s="61">
        <f t="shared" si="19"/>
        <v>0</v>
      </c>
      <c r="I84" s="61">
        <f t="shared" si="19"/>
        <v>0</v>
      </c>
      <c r="J84" s="61">
        <f t="shared" si="19"/>
        <v>0</v>
      </c>
      <c r="K84" s="61">
        <f t="shared" si="19"/>
        <v>0</v>
      </c>
      <c r="L84" s="61">
        <f t="shared" si="19"/>
        <v>0</v>
      </c>
      <c r="M84" s="61">
        <f t="shared" si="19"/>
        <v>0</v>
      </c>
      <c r="N84" s="61">
        <f t="shared" si="19"/>
        <v>0</v>
      </c>
      <c r="O84" s="61">
        <f t="shared" si="19"/>
        <v>0</v>
      </c>
    </row>
    <row r="85" spans="2:15" ht="27.6" x14ac:dyDescent="0.25">
      <c r="B85" s="175"/>
      <c r="C85" s="177" t="s">
        <v>744</v>
      </c>
      <c r="D85" s="176"/>
      <c r="E85" s="60"/>
      <c r="F85" s="61">
        <f t="shared" si="19"/>
        <v>0</v>
      </c>
      <c r="G85" s="61">
        <f t="shared" si="19"/>
        <v>0</v>
      </c>
      <c r="H85" s="61">
        <f t="shared" si="19"/>
        <v>0</v>
      </c>
      <c r="I85" s="61">
        <f t="shared" si="19"/>
        <v>0</v>
      </c>
      <c r="J85" s="61">
        <f t="shared" si="19"/>
        <v>0</v>
      </c>
      <c r="K85" s="61">
        <f t="shared" si="19"/>
        <v>0</v>
      </c>
      <c r="L85" s="61">
        <f t="shared" si="19"/>
        <v>0</v>
      </c>
      <c r="M85" s="61">
        <f t="shared" si="19"/>
        <v>0</v>
      </c>
      <c r="N85" s="61">
        <f t="shared" si="19"/>
        <v>0</v>
      </c>
      <c r="O85" s="61">
        <f t="shared" si="19"/>
        <v>0</v>
      </c>
    </row>
    <row r="86" spans="2:15" x14ac:dyDescent="0.25">
      <c r="B86" s="175"/>
      <c r="C86" s="177" t="s">
        <v>745</v>
      </c>
      <c r="D86" s="176"/>
      <c r="E86" s="60"/>
      <c r="F86" s="61">
        <f t="shared" si="19"/>
        <v>0</v>
      </c>
      <c r="G86" s="61">
        <f t="shared" si="19"/>
        <v>0</v>
      </c>
      <c r="H86" s="61">
        <f t="shared" si="19"/>
        <v>0</v>
      </c>
      <c r="I86" s="61">
        <f t="shared" si="19"/>
        <v>0</v>
      </c>
      <c r="J86" s="61">
        <f t="shared" si="19"/>
        <v>0</v>
      </c>
      <c r="K86" s="61">
        <f t="shared" si="19"/>
        <v>0</v>
      </c>
      <c r="L86" s="61">
        <f t="shared" si="19"/>
        <v>0</v>
      </c>
      <c r="M86" s="61">
        <f t="shared" si="19"/>
        <v>0</v>
      </c>
      <c r="N86" s="61">
        <f t="shared" si="19"/>
        <v>0</v>
      </c>
      <c r="O86" s="61">
        <f t="shared" si="19"/>
        <v>0</v>
      </c>
    </row>
    <row r="87" spans="2:15" x14ac:dyDescent="0.25">
      <c r="B87" s="175">
        <v>14</v>
      </c>
      <c r="C87" s="183" t="s">
        <v>736</v>
      </c>
      <c r="D87" s="176"/>
      <c r="E87" s="60"/>
      <c r="F87" s="61"/>
      <c r="G87" s="61"/>
      <c r="H87" s="61"/>
      <c r="I87" s="61"/>
      <c r="J87" s="61"/>
      <c r="K87" s="61"/>
      <c r="L87" s="61"/>
      <c r="M87" s="61"/>
      <c r="N87" s="61"/>
      <c r="O87" s="61"/>
    </row>
    <row r="88" spans="2:15" x14ac:dyDescent="0.25">
      <c r="B88" s="175"/>
      <c r="C88" s="177" t="s">
        <v>746</v>
      </c>
      <c r="D88" s="176"/>
      <c r="E88" s="60"/>
      <c r="F88" s="61">
        <f t="shared" ref="F88:O93" si="20">F405+F722</f>
        <v>0</v>
      </c>
      <c r="G88" s="61">
        <f t="shared" si="20"/>
        <v>0</v>
      </c>
      <c r="H88" s="61">
        <f t="shared" si="20"/>
        <v>0</v>
      </c>
      <c r="I88" s="61">
        <f t="shared" si="20"/>
        <v>0</v>
      </c>
      <c r="J88" s="61">
        <f t="shared" si="20"/>
        <v>0</v>
      </c>
      <c r="K88" s="61">
        <f t="shared" si="20"/>
        <v>0</v>
      </c>
      <c r="L88" s="61">
        <f t="shared" si="20"/>
        <v>0</v>
      </c>
      <c r="M88" s="61">
        <f t="shared" si="20"/>
        <v>0</v>
      </c>
      <c r="N88" s="61">
        <f t="shared" si="20"/>
        <v>0</v>
      </c>
      <c r="O88" s="61">
        <f t="shared" si="20"/>
        <v>0</v>
      </c>
    </row>
    <row r="89" spans="2:15" x14ac:dyDescent="0.25">
      <c r="B89" s="175"/>
      <c r="C89" s="177" t="s">
        <v>747</v>
      </c>
      <c r="D89" s="176"/>
      <c r="E89" s="60"/>
      <c r="F89" s="61">
        <f t="shared" si="20"/>
        <v>0</v>
      </c>
      <c r="G89" s="61">
        <f t="shared" si="20"/>
        <v>0</v>
      </c>
      <c r="H89" s="61">
        <f t="shared" si="20"/>
        <v>0</v>
      </c>
      <c r="I89" s="61">
        <f t="shared" si="20"/>
        <v>0</v>
      </c>
      <c r="J89" s="61">
        <f t="shared" si="20"/>
        <v>0</v>
      </c>
      <c r="K89" s="61">
        <f t="shared" si="20"/>
        <v>0</v>
      </c>
      <c r="L89" s="61">
        <f t="shared" si="20"/>
        <v>0</v>
      </c>
      <c r="M89" s="61">
        <f t="shared" si="20"/>
        <v>0</v>
      </c>
      <c r="N89" s="61">
        <f t="shared" si="20"/>
        <v>0</v>
      </c>
      <c r="O89" s="61">
        <f t="shared" si="20"/>
        <v>0</v>
      </c>
    </row>
    <row r="90" spans="2:15" x14ac:dyDescent="0.25">
      <c r="B90" s="175"/>
      <c r="C90" s="177" t="s">
        <v>748</v>
      </c>
      <c r="D90" s="176"/>
      <c r="E90" s="60"/>
      <c r="F90" s="61">
        <f t="shared" si="20"/>
        <v>0</v>
      </c>
      <c r="G90" s="61">
        <f t="shared" si="20"/>
        <v>0</v>
      </c>
      <c r="H90" s="61">
        <f t="shared" si="20"/>
        <v>0</v>
      </c>
      <c r="I90" s="61">
        <f t="shared" si="20"/>
        <v>0</v>
      </c>
      <c r="J90" s="61">
        <f t="shared" si="20"/>
        <v>0</v>
      </c>
      <c r="K90" s="61">
        <f t="shared" si="20"/>
        <v>0</v>
      </c>
      <c r="L90" s="61">
        <f t="shared" si="20"/>
        <v>0</v>
      </c>
      <c r="M90" s="61">
        <f t="shared" si="20"/>
        <v>0</v>
      </c>
      <c r="N90" s="61">
        <f t="shared" si="20"/>
        <v>0</v>
      </c>
      <c r="O90" s="61">
        <f t="shared" si="20"/>
        <v>0</v>
      </c>
    </row>
    <row r="91" spans="2:15" x14ac:dyDescent="0.25">
      <c r="B91" s="175">
        <v>15</v>
      </c>
      <c r="C91" s="183" t="s">
        <v>737</v>
      </c>
      <c r="D91" s="176"/>
      <c r="E91" s="60"/>
      <c r="F91" s="61">
        <f t="shared" si="20"/>
        <v>0</v>
      </c>
      <c r="G91" s="61">
        <f t="shared" si="20"/>
        <v>0</v>
      </c>
      <c r="H91" s="61">
        <f t="shared" si="20"/>
        <v>0</v>
      </c>
      <c r="I91" s="61">
        <f t="shared" si="20"/>
        <v>0</v>
      </c>
      <c r="J91" s="61">
        <f t="shared" si="20"/>
        <v>0</v>
      </c>
      <c r="K91" s="61">
        <f t="shared" si="20"/>
        <v>0</v>
      </c>
      <c r="L91" s="61">
        <f t="shared" si="20"/>
        <v>0</v>
      </c>
      <c r="M91" s="61">
        <f t="shared" si="20"/>
        <v>0</v>
      </c>
      <c r="N91" s="61">
        <f t="shared" si="20"/>
        <v>0</v>
      </c>
      <c r="O91" s="61">
        <f t="shared" si="20"/>
        <v>0</v>
      </c>
    </row>
    <row r="92" spans="2:15" x14ac:dyDescent="0.25">
      <c r="B92" s="175">
        <v>16</v>
      </c>
      <c r="C92" s="183" t="s">
        <v>738</v>
      </c>
      <c r="D92" s="59"/>
      <c r="E92" s="60"/>
      <c r="F92" s="61">
        <f t="shared" si="20"/>
        <v>0</v>
      </c>
      <c r="G92" s="61">
        <f t="shared" si="20"/>
        <v>0</v>
      </c>
      <c r="H92" s="61">
        <f t="shared" si="20"/>
        <v>0</v>
      </c>
      <c r="I92" s="61">
        <f t="shared" si="20"/>
        <v>0</v>
      </c>
      <c r="J92" s="61">
        <f t="shared" si="20"/>
        <v>0</v>
      </c>
      <c r="K92" s="61">
        <f t="shared" si="20"/>
        <v>0</v>
      </c>
      <c r="L92" s="61">
        <f t="shared" si="20"/>
        <v>0</v>
      </c>
      <c r="M92" s="61">
        <f t="shared" si="20"/>
        <v>0</v>
      </c>
      <c r="N92" s="61">
        <f t="shared" si="20"/>
        <v>0</v>
      </c>
      <c r="O92" s="61">
        <f t="shared" si="20"/>
        <v>0</v>
      </c>
    </row>
    <row r="93" spans="2:15" x14ac:dyDescent="0.25">
      <c r="B93" s="175">
        <v>17</v>
      </c>
      <c r="C93" s="183" t="s">
        <v>739</v>
      </c>
      <c r="D93" s="59"/>
      <c r="E93" s="63"/>
      <c r="F93" s="61">
        <f t="shared" si="20"/>
        <v>0</v>
      </c>
      <c r="G93" s="61">
        <f t="shared" si="20"/>
        <v>0</v>
      </c>
      <c r="H93" s="61">
        <f t="shared" si="20"/>
        <v>0</v>
      </c>
      <c r="I93" s="61">
        <f t="shared" si="20"/>
        <v>0</v>
      </c>
      <c r="J93" s="61">
        <f t="shared" si="20"/>
        <v>0</v>
      </c>
      <c r="K93" s="61">
        <f t="shared" si="20"/>
        <v>0</v>
      </c>
      <c r="L93" s="61">
        <f t="shared" si="20"/>
        <v>0</v>
      </c>
      <c r="M93" s="61">
        <f t="shared" si="20"/>
        <v>0</v>
      </c>
      <c r="N93" s="61">
        <f t="shared" si="20"/>
        <v>0</v>
      </c>
      <c r="O93" s="61">
        <f t="shared" si="20"/>
        <v>0</v>
      </c>
    </row>
    <row r="94" spans="2:15" ht="14.4" thickBot="1" x14ac:dyDescent="0.3">
      <c r="B94" s="64"/>
      <c r="C94" s="65" t="s">
        <v>108</v>
      </c>
      <c r="D94" s="65"/>
      <c r="E94" s="66"/>
      <c r="F94" s="143">
        <f>SUM(F54:F93)</f>
        <v>0</v>
      </c>
      <c r="G94" s="143">
        <f t="shared" ref="G94:O94" si="21">SUM(G54:G93)</f>
        <v>0</v>
      </c>
      <c r="H94" s="143">
        <f t="shared" si="21"/>
        <v>0</v>
      </c>
      <c r="I94" s="143">
        <f t="shared" si="21"/>
        <v>0</v>
      </c>
      <c r="J94" s="143">
        <f t="shared" si="21"/>
        <v>0</v>
      </c>
      <c r="K94" s="143">
        <f t="shared" si="21"/>
        <v>0</v>
      </c>
      <c r="L94" s="143">
        <f t="shared" si="21"/>
        <v>0</v>
      </c>
      <c r="M94" s="143">
        <f t="shared" si="21"/>
        <v>0</v>
      </c>
      <c r="N94" s="143">
        <f t="shared" si="21"/>
        <v>0</v>
      </c>
      <c r="O94" s="143">
        <f t="shared" si="21"/>
        <v>0</v>
      </c>
    </row>
    <row r="95" spans="2:15" ht="14.4" thickBot="1" x14ac:dyDescent="0.3"/>
    <row r="96" spans="2:15" x14ac:dyDescent="0.25">
      <c r="B96" s="474" t="s">
        <v>182</v>
      </c>
      <c r="C96" s="475"/>
      <c r="D96" s="475"/>
      <c r="E96" s="475"/>
      <c r="F96" s="475"/>
      <c r="G96" s="475"/>
      <c r="H96" s="475"/>
      <c r="I96" s="475"/>
      <c r="J96" s="475"/>
      <c r="K96" s="475"/>
      <c r="L96" s="475"/>
      <c r="M96" s="475"/>
      <c r="N96" s="475"/>
      <c r="O96" s="476"/>
    </row>
    <row r="97" spans="2:15" ht="13.95" customHeight="1" x14ac:dyDescent="0.25">
      <c r="B97" s="469" t="s">
        <v>2</v>
      </c>
      <c r="C97" s="470" t="s">
        <v>205</v>
      </c>
      <c r="D97" s="472" t="s">
        <v>193</v>
      </c>
      <c r="E97" s="472" t="s">
        <v>194</v>
      </c>
      <c r="F97" s="472" t="s">
        <v>195</v>
      </c>
      <c r="G97" s="472"/>
      <c r="H97" s="472"/>
      <c r="I97" s="472"/>
      <c r="J97" s="472" t="s">
        <v>196</v>
      </c>
      <c r="K97" s="472"/>
      <c r="L97" s="472"/>
      <c r="M97" s="472"/>
      <c r="N97" s="472" t="s">
        <v>197</v>
      </c>
      <c r="O97" s="473"/>
    </row>
    <row r="98" spans="2:15" ht="55.8" thickBot="1" x14ac:dyDescent="0.3">
      <c r="B98" s="477"/>
      <c r="C98" s="478"/>
      <c r="D98" s="479"/>
      <c r="E98" s="479"/>
      <c r="F98" s="210" t="s">
        <v>198</v>
      </c>
      <c r="G98" s="210" t="s">
        <v>107</v>
      </c>
      <c r="H98" s="210" t="s">
        <v>199</v>
      </c>
      <c r="I98" s="210" t="s">
        <v>200</v>
      </c>
      <c r="J98" s="210" t="s">
        <v>201</v>
      </c>
      <c r="K98" s="210" t="s">
        <v>107</v>
      </c>
      <c r="L98" s="210" t="s">
        <v>202</v>
      </c>
      <c r="M98" s="210" t="s">
        <v>203</v>
      </c>
      <c r="N98" s="210" t="s">
        <v>198</v>
      </c>
      <c r="O98" s="55" t="s">
        <v>200</v>
      </c>
    </row>
    <row r="99" spans="2:15" x14ac:dyDescent="0.25">
      <c r="B99" s="57">
        <v>1</v>
      </c>
      <c r="C99" s="180" t="s">
        <v>148</v>
      </c>
      <c r="D99" s="212"/>
      <c r="E99" s="56"/>
      <c r="F99" s="61">
        <f t="shared" ref="F99:O100" si="22">F416+F733</f>
        <v>0</v>
      </c>
      <c r="G99" s="61">
        <f t="shared" si="22"/>
        <v>0</v>
      </c>
      <c r="H99" s="61">
        <f t="shared" si="22"/>
        <v>0</v>
      </c>
      <c r="I99" s="61">
        <f t="shared" si="22"/>
        <v>0</v>
      </c>
      <c r="J99" s="61">
        <f t="shared" si="22"/>
        <v>0</v>
      </c>
      <c r="K99" s="61">
        <f t="shared" si="22"/>
        <v>0</v>
      </c>
      <c r="L99" s="61">
        <f t="shared" si="22"/>
        <v>0</v>
      </c>
      <c r="M99" s="61">
        <f t="shared" si="22"/>
        <v>0</v>
      </c>
      <c r="N99" s="61">
        <f t="shared" si="22"/>
        <v>0</v>
      </c>
      <c r="O99" s="61">
        <f t="shared" si="22"/>
        <v>0</v>
      </c>
    </row>
    <row r="100" spans="2:15" x14ac:dyDescent="0.25">
      <c r="B100" s="57">
        <v>2</v>
      </c>
      <c r="C100" s="180" t="s">
        <v>749</v>
      </c>
      <c r="D100" s="59"/>
      <c r="E100" s="154"/>
      <c r="F100" s="61">
        <f>F417+F734</f>
        <v>0</v>
      </c>
      <c r="G100" s="61">
        <f t="shared" si="22"/>
        <v>0</v>
      </c>
      <c r="H100" s="61">
        <f t="shared" si="22"/>
        <v>0</v>
      </c>
      <c r="I100" s="61">
        <f t="shared" si="22"/>
        <v>0</v>
      </c>
      <c r="J100" s="61">
        <f t="shared" si="22"/>
        <v>0</v>
      </c>
      <c r="K100" s="61">
        <f t="shared" si="22"/>
        <v>0</v>
      </c>
      <c r="L100" s="61">
        <f t="shared" si="22"/>
        <v>0</v>
      </c>
      <c r="M100" s="61">
        <f t="shared" si="22"/>
        <v>0</v>
      </c>
      <c r="N100" s="61">
        <f t="shared" si="22"/>
        <v>0</v>
      </c>
      <c r="O100" s="61">
        <f t="shared" si="22"/>
        <v>0</v>
      </c>
    </row>
    <row r="101" spans="2:15" x14ac:dyDescent="0.25">
      <c r="B101" s="57">
        <v>3</v>
      </c>
      <c r="C101" s="179" t="s">
        <v>715</v>
      </c>
      <c r="D101" s="59"/>
      <c r="E101" s="60"/>
      <c r="F101" s="61"/>
      <c r="G101" s="61"/>
      <c r="H101" s="61"/>
      <c r="I101" s="61"/>
      <c r="J101" s="61"/>
      <c r="K101" s="61"/>
      <c r="L101" s="61"/>
      <c r="M101" s="61"/>
      <c r="N101" s="61"/>
      <c r="O101" s="61"/>
    </row>
    <row r="102" spans="2:15" x14ac:dyDescent="0.25">
      <c r="B102" s="57"/>
      <c r="C102" s="58" t="s">
        <v>711</v>
      </c>
      <c r="D102" s="59"/>
      <c r="E102" s="60"/>
      <c r="F102" s="61">
        <f t="shared" ref="F102:O105" si="23">F419+F736</f>
        <v>0</v>
      </c>
      <c r="G102" s="61">
        <f t="shared" si="23"/>
        <v>0</v>
      </c>
      <c r="H102" s="61">
        <f t="shared" si="23"/>
        <v>0</v>
      </c>
      <c r="I102" s="61">
        <f t="shared" si="23"/>
        <v>0</v>
      </c>
      <c r="J102" s="61">
        <f t="shared" si="23"/>
        <v>0</v>
      </c>
      <c r="K102" s="61">
        <f t="shared" si="23"/>
        <v>0</v>
      </c>
      <c r="L102" s="61">
        <f t="shared" si="23"/>
        <v>0</v>
      </c>
      <c r="M102" s="61">
        <f t="shared" si="23"/>
        <v>0</v>
      </c>
      <c r="N102" s="61">
        <f t="shared" si="23"/>
        <v>0</v>
      </c>
      <c r="O102" s="61">
        <f t="shared" si="23"/>
        <v>0</v>
      </c>
    </row>
    <row r="103" spans="2:15" ht="27.6" x14ac:dyDescent="0.25">
      <c r="B103" s="57"/>
      <c r="C103" s="58" t="s">
        <v>712</v>
      </c>
      <c r="D103" s="59"/>
      <c r="E103" s="60"/>
      <c r="F103" s="61">
        <f t="shared" si="23"/>
        <v>0</v>
      </c>
      <c r="G103" s="61">
        <f t="shared" si="23"/>
        <v>0</v>
      </c>
      <c r="H103" s="61">
        <f t="shared" si="23"/>
        <v>0</v>
      </c>
      <c r="I103" s="61">
        <f t="shared" si="23"/>
        <v>0</v>
      </c>
      <c r="J103" s="61">
        <f t="shared" si="23"/>
        <v>0</v>
      </c>
      <c r="K103" s="61">
        <f t="shared" si="23"/>
        <v>0</v>
      </c>
      <c r="L103" s="61">
        <f t="shared" si="23"/>
        <v>0</v>
      </c>
      <c r="M103" s="61">
        <f t="shared" si="23"/>
        <v>0</v>
      </c>
      <c r="N103" s="61">
        <f t="shared" si="23"/>
        <v>0</v>
      </c>
      <c r="O103" s="61">
        <f t="shared" si="23"/>
        <v>0</v>
      </c>
    </row>
    <row r="104" spans="2:15" x14ac:dyDescent="0.25">
      <c r="B104" s="57"/>
      <c r="C104" s="58" t="s">
        <v>713</v>
      </c>
      <c r="D104" s="59"/>
      <c r="E104" s="60"/>
      <c r="F104" s="61">
        <f t="shared" si="23"/>
        <v>0</v>
      </c>
      <c r="G104" s="61">
        <f t="shared" si="23"/>
        <v>0</v>
      </c>
      <c r="H104" s="61">
        <f t="shared" si="23"/>
        <v>0</v>
      </c>
      <c r="I104" s="61">
        <f t="shared" si="23"/>
        <v>0</v>
      </c>
      <c r="J104" s="61">
        <f t="shared" si="23"/>
        <v>0</v>
      </c>
      <c r="K104" s="61">
        <f t="shared" si="23"/>
        <v>0</v>
      </c>
      <c r="L104" s="61">
        <f t="shared" si="23"/>
        <v>0</v>
      </c>
      <c r="M104" s="61">
        <f t="shared" si="23"/>
        <v>0</v>
      </c>
      <c r="N104" s="61">
        <f t="shared" si="23"/>
        <v>0</v>
      </c>
      <c r="O104" s="61">
        <f t="shared" si="23"/>
        <v>0</v>
      </c>
    </row>
    <row r="105" spans="2:15" x14ac:dyDescent="0.25">
      <c r="B105" s="57"/>
      <c r="C105" s="58" t="s">
        <v>714</v>
      </c>
      <c r="D105" s="59"/>
      <c r="E105" s="60"/>
      <c r="F105" s="61">
        <f t="shared" si="23"/>
        <v>0</v>
      </c>
      <c r="G105" s="61">
        <f t="shared" si="23"/>
        <v>0</v>
      </c>
      <c r="H105" s="61">
        <f t="shared" si="23"/>
        <v>0</v>
      </c>
      <c r="I105" s="61">
        <f t="shared" si="23"/>
        <v>0</v>
      </c>
      <c r="J105" s="61">
        <f t="shared" si="23"/>
        <v>0</v>
      </c>
      <c r="K105" s="61">
        <f t="shared" si="23"/>
        <v>0</v>
      </c>
      <c r="L105" s="61">
        <f t="shared" si="23"/>
        <v>0</v>
      </c>
      <c r="M105" s="61">
        <f t="shared" si="23"/>
        <v>0</v>
      </c>
      <c r="N105" s="61">
        <f t="shared" si="23"/>
        <v>0</v>
      </c>
      <c r="O105" s="61">
        <f t="shared" si="23"/>
        <v>0</v>
      </c>
    </row>
    <row r="106" spans="2:15" x14ac:dyDescent="0.25">
      <c r="B106" s="57">
        <v>4</v>
      </c>
      <c r="C106" s="180" t="s">
        <v>716</v>
      </c>
      <c r="D106" s="59"/>
      <c r="E106" s="60"/>
      <c r="F106" s="61"/>
      <c r="G106" s="61"/>
      <c r="H106" s="61"/>
      <c r="I106" s="61"/>
      <c r="J106" s="61"/>
      <c r="K106" s="61"/>
      <c r="L106" s="61"/>
      <c r="M106" s="61"/>
      <c r="N106" s="61"/>
      <c r="O106" s="61"/>
    </row>
    <row r="107" spans="2:15" x14ac:dyDescent="0.25">
      <c r="B107" s="57"/>
      <c r="C107" s="62" t="s">
        <v>717</v>
      </c>
      <c r="D107" s="59"/>
      <c r="E107" s="60"/>
      <c r="F107" s="61">
        <f t="shared" ref="F107:O107" si="24">F424+F741</f>
        <v>0</v>
      </c>
      <c r="G107" s="61">
        <f t="shared" si="24"/>
        <v>0</v>
      </c>
      <c r="H107" s="61">
        <f t="shared" si="24"/>
        <v>0</v>
      </c>
      <c r="I107" s="61">
        <f t="shared" si="24"/>
        <v>0</v>
      </c>
      <c r="J107" s="61">
        <f t="shared" si="24"/>
        <v>0</v>
      </c>
      <c r="K107" s="61">
        <f t="shared" si="24"/>
        <v>0</v>
      </c>
      <c r="L107" s="61">
        <f t="shared" si="24"/>
        <v>0</v>
      </c>
      <c r="M107" s="61">
        <f t="shared" si="24"/>
        <v>0</v>
      </c>
      <c r="N107" s="61">
        <f t="shared" si="24"/>
        <v>0</v>
      </c>
      <c r="O107" s="61">
        <f t="shared" si="24"/>
        <v>0</v>
      </c>
    </row>
    <row r="108" spans="2:15" x14ac:dyDescent="0.25">
      <c r="B108" s="57"/>
      <c r="C108" s="180" t="s">
        <v>718</v>
      </c>
      <c r="D108" s="59"/>
      <c r="E108" s="60"/>
      <c r="F108" s="61"/>
      <c r="G108" s="61"/>
      <c r="H108" s="61"/>
      <c r="I108" s="61"/>
      <c r="J108" s="61"/>
      <c r="K108" s="61"/>
      <c r="L108" s="61"/>
      <c r="M108" s="61"/>
      <c r="N108" s="61"/>
      <c r="O108" s="61"/>
    </row>
    <row r="109" spans="2:15" x14ac:dyDescent="0.25">
      <c r="B109" s="57"/>
      <c r="C109" s="62" t="s">
        <v>719</v>
      </c>
      <c r="D109" s="59"/>
      <c r="E109" s="60"/>
      <c r="F109" s="61">
        <f t="shared" ref="F109:O110" si="25">F426+F743</f>
        <v>0</v>
      </c>
      <c r="G109" s="61">
        <f t="shared" si="25"/>
        <v>0</v>
      </c>
      <c r="H109" s="61">
        <f t="shared" si="25"/>
        <v>0</v>
      </c>
      <c r="I109" s="61">
        <f t="shared" si="25"/>
        <v>0</v>
      </c>
      <c r="J109" s="61">
        <f t="shared" si="25"/>
        <v>0</v>
      </c>
      <c r="K109" s="61">
        <f t="shared" si="25"/>
        <v>0</v>
      </c>
      <c r="L109" s="61">
        <f t="shared" si="25"/>
        <v>0</v>
      </c>
      <c r="M109" s="61">
        <f t="shared" si="25"/>
        <v>0</v>
      </c>
      <c r="N109" s="61">
        <f t="shared" si="25"/>
        <v>0</v>
      </c>
      <c r="O109" s="61">
        <f t="shared" si="25"/>
        <v>0</v>
      </c>
    </row>
    <row r="110" spans="2:15" x14ac:dyDescent="0.25">
      <c r="B110" s="57"/>
      <c r="C110" s="62" t="s">
        <v>720</v>
      </c>
      <c r="D110" s="59"/>
      <c r="E110" s="60"/>
      <c r="F110" s="61">
        <f t="shared" si="25"/>
        <v>0</v>
      </c>
      <c r="G110" s="61">
        <f t="shared" si="25"/>
        <v>0</v>
      </c>
      <c r="H110" s="61">
        <f t="shared" si="25"/>
        <v>0</v>
      </c>
      <c r="I110" s="61">
        <f t="shared" si="25"/>
        <v>0</v>
      </c>
      <c r="J110" s="61">
        <f t="shared" si="25"/>
        <v>0</v>
      </c>
      <c r="K110" s="61">
        <f t="shared" si="25"/>
        <v>0</v>
      </c>
      <c r="L110" s="61">
        <f t="shared" si="25"/>
        <v>0</v>
      </c>
      <c r="M110" s="61">
        <f t="shared" si="25"/>
        <v>0</v>
      </c>
      <c r="N110" s="61">
        <f t="shared" si="25"/>
        <v>0</v>
      </c>
      <c r="O110" s="61">
        <f t="shared" si="25"/>
        <v>0</v>
      </c>
    </row>
    <row r="111" spans="2:15" x14ac:dyDescent="0.25">
      <c r="B111" s="57">
        <v>5</v>
      </c>
      <c r="C111" s="180" t="s">
        <v>721</v>
      </c>
      <c r="D111" s="59"/>
      <c r="E111" s="60"/>
      <c r="F111" s="181"/>
      <c r="G111" s="181"/>
      <c r="H111" s="181"/>
      <c r="I111" s="181"/>
      <c r="J111" s="181"/>
      <c r="K111" s="181"/>
      <c r="L111" s="181"/>
      <c r="M111" s="181"/>
      <c r="N111" s="181"/>
      <c r="O111" s="181"/>
    </row>
    <row r="112" spans="2:15" x14ac:dyDescent="0.25">
      <c r="B112" s="57"/>
      <c r="C112" s="62" t="s">
        <v>722</v>
      </c>
      <c r="D112" s="59"/>
      <c r="E112" s="60"/>
      <c r="F112" s="61">
        <f t="shared" ref="F112:O117" si="26">F429+F746</f>
        <v>0</v>
      </c>
      <c r="G112" s="61">
        <f t="shared" si="26"/>
        <v>0</v>
      </c>
      <c r="H112" s="61">
        <f t="shared" si="26"/>
        <v>0</v>
      </c>
      <c r="I112" s="61">
        <f t="shared" si="26"/>
        <v>0</v>
      </c>
      <c r="J112" s="61">
        <f t="shared" si="26"/>
        <v>0</v>
      </c>
      <c r="K112" s="61">
        <f t="shared" si="26"/>
        <v>0</v>
      </c>
      <c r="L112" s="61">
        <f t="shared" si="26"/>
        <v>0</v>
      </c>
      <c r="M112" s="61">
        <f t="shared" si="26"/>
        <v>0</v>
      </c>
      <c r="N112" s="61">
        <f t="shared" si="26"/>
        <v>0</v>
      </c>
      <c r="O112" s="61">
        <f t="shared" si="26"/>
        <v>0</v>
      </c>
    </row>
    <row r="113" spans="2:15" x14ac:dyDescent="0.25">
      <c r="B113" s="57"/>
      <c r="C113" s="62" t="s">
        <v>723</v>
      </c>
      <c r="D113" s="59"/>
      <c r="E113" s="60"/>
      <c r="F113" s="61">
        <f t="shared" si="26"/>
        <v>0</v>
      </c>
      <c r="G113" s="61">
        <f t="shared" si="26"/>
        <v>0</v>
      </c>
      <c r="H113" s="61">
        <f t="shared" si="26"/>
        <v>0</v>
      </c>
      <c r="I113" s="61">
        <f t="shared" si="26"/>
        <v>0</v>
      </c>
      <c r="J113" s="61">
        <f t="shared" si="26"/>
        <v>0</v>
      </c>
      <c r="K113" s="61">
        <f t="shared" si="26"/>
        <v>0</v>
      </c>
      <c r="L113" s="61">
        <f t="shared" si="26"/>
        <v>0</v>
      </c>
      <c r="M113" s="61">
        <f t="shared" si="26"/>
        <v>0</v>
      </c>
      <c r="N113" s="61">
        <f t="shared" si="26"/>
        <v>0</v>
      </c>
      <c r="O113" s="61">
        <f t="shared" si="26"/>
        <v>0</v>
      </c>
    </row>
    <row r="114" spans="2:15" x14ac:dyDescent="0.25">
      <c r="B114" s="57"/>
      <c r="C114" s="62" t="s">
        <v>724</v>
      </c>
      <c r="D114" s="59"/>
      <c r="E114" s="60"/>
      <c r="F114" s="61">
        <f t="shared" si="26"/>
        <v>0</v>
      </c>
      <c r="G114" s="61">
        <f t="shared" si="26"/>
        <v>0</v>
      </c>
      <c r="H114" s="61">
        <f t="shared" si="26"/>
        <v>0</v>
      </c>
      <c r="I114" s="61">
        <f t="shared" si="26"/>
        <v>0</v>
      </c>
      <c r="J114" s="61">
        <f t="shared" si="26"/>
        <v>0</v>
      </c>
      <c r="K114" s="61">
        <f t="shared" si="26"/>
        <v>0</v>
      </c>
      <c r="L114" s="61">
        <f t="shared" si="26"/>
        <v>0</v>
      </c>
      <c r="M114" s="61">
        <f t="shared" si="26"/>
        <v>0</v>
      </c>
      <c r="N114" s="61">
        <f t="shared" si="26"/>
        <v>0</v>
      </c>
      <c r="O114" s="61">
        <f t="shared" si="26"/>
        <v>0</v>
      </c>
    </row>
    <row r="115" spans="2:15" x14ac:dyDescent="0.25">
      <c r="B115" s="57"/>
      <c r="C115" s="62" t="s">
        <v>725</v>
      </c>
      <c r="D115" s="59"/>
      <c r="E115" s="60"/>
      <c r="F115" s="61">
        <f t="shared" si="26"/>
        <v>0</v>
      </c>
      <c r="G115" s="61">
        <f t="shared" si="26"/>
        <v>0</v>
      </c>
      <c r="H115" s="61">
        <f t="shared" si="26"/>
        <v>0</v>
      </c>
      <c r="I115" s="61">
        <f t="shared" si="26"/>
        <v>0</v>
      </c>
      <c r="J115" s="61">
        <f t="shared" si="26"/>
        <v>0</v>
      </c>
      <c r="K115" s="61">
        <f t="shared" si="26"/>
        <v>0</v>
      </c>
      <c r="L115" s="61">
        <f t="shared" si="26"/>
        <v>0</v>
      </c>
      <c r="M115" s="61">
        <f t="shared" si="26"/>
        <v>0</v>
      </c>
      <c r="N115" s="61">
        <f t="shared" si="26"/>
        <v>0</v>
      </c>
      <c r="O115" s="61">
        <f t="shared" si="26"/>
        <v>0</v>
      </c>
    </row>
    <row r="116" spans="2:15" x14ac:dyDescent="0.25">
      <c r="B116" s="57">
        <v>6</v>
      </c>
      <c r="C116" s="180" t="s">
        <v>726</v>
      </c>
      <c r="D116" s="59"/>
      <c r="E116" s="60"/>
      <c r="F116" s="61">
        <f t="shared" si="26"/>
        <v>0</v>
      </c>
      <c r="G116" s="61">
        <f t="shared" si="26"/>
        <v>0</v>
      </c>
      <c r="H116" s="61">
        <f t="shared" si="26"/>
        <v>0</v>
      </c>
      <c r="I116" s="61">
        <f t="shared" si="26"/>
        <v>0</v>
      </c>
      <c r="J116" s="61">
        <f t="shared" si="26"/>
        <v>0</v>
      </c>
      <c r="K116" s="61">
        <f t="shared" si="26"/>
        <v>0</v>
      </c>
      <c r="L116" s="61">
        <f t="shared" si="26"/>
        <v>0</v>
      </c>
      <c r="M116" s="61">
        <f t="shared" si="26"/>
        <v>0</v>
      </c>
      <c r="N116" s="61">
        <f t="shared" si="26"/>
        <v>0</v>
      </c>
      <c r="O116" s="61">
        <f t="shared" si="26"/>
        <v>0</v>
      </c>
    </row>
    <row r="117" spans="2:15" x14ac:dyDescent="0.25">
      <c r="B117" s="57">
        <v>7</v>
      </c>
      <c r="C117" s="180" t="s">
        <v>727</v>
      </c>
      <c r="D117" s="59"/>
      <c r="E117" s="60"/>
      <c r="F117" s="61">
        <f t="shared" si="26"/>
        <v>0</v>
      </c>
      <c r="G117" s="61">
        <f t="shared" si="26"/>
        <v>0</v>
      </c>
      <c r="H117" s="61">
        <f t="shared" si="26"/>
        <v>0</v>
      </c>
      <c r="I117" s="61">
        <f t="shared" si="26"/>
        <v>0</v>
      </c>
      <c r="J117" s="61">
        <f t="shared" si="26"/>
        <v>0</v>
      </c>
      <c r="K117" s="61">
        <f t="shared" si="26"/>
        <v>0</v>
      </c>
      <c r="L117" s="61">
        <f t="shared" si="26"/>
        <v>0</v>
      </c>
      <c r="M117" s="61">
        <f t="shared" si="26"/>
        <v>0</v>
      </c>
      <c r="N117" s="61">
        <f t="shared" si="26"/>
        <v>0</v>
      </c>
      <c r="O117" s="61">
        <f t="shared" si="26"/>
        <v>0</v>
      </c>
    </row>
    <row r="118" spans="2:15" x14ac:dyDescent="0.25">
      <c r="B118" s="57">
        <v>8</v>
      </c>
      <c r="C118" s="180" t="s">
        <v>728</v>
      </c>
      <c r="D118" s="59"/>
      <c r="E118" s="60"/>
      <c r="F118" s="61"/>
      <c r="G118" s="61"/>
      <c r="H118" s="61"/>
      <c r="I118" s="61"/>
      <c r="J118" s="61"/>
      <c r="K118" s="61"/>
      <c r="L118" s="61"/>
      <c r="M118" s="61"/>
      <c r="N118" s="61"/>
      <c r="O118" s="61"/>
    </row>
    <row r="119" spans="2:15" x14ac:dyDescent="0.25">
      <c r="B119" s="57"/>
      <c r="C119" s="62" t="s">
        <v>729</v>
      </c>
      <c r="D119" s="59"/>
      <c r="E119" s="60"/>
      <c r="F119" s="61">
        <f t="shared" ref="F119:O121" si="27">F436+F753</f>
        <v>0</v>
      </c>
      <c r="G119" s="61">
        <f t="shared" si="27"/>
        <v>0</v>
      </c>
      <c r="H119" s="61">
        <f t="shared" si="27"/>
        <v>0</v>
      </c>
      <c r="I119" s="61">
        <f t="shared" si="27"/>
        <v>0</v>
      </c>
      <c r="J119" s="61">
        <f t="shared" si="27"/>
        <v>0</v>
      </c>
      <c r="K119" s="61">
        <f t="shared" si="27"/>
        <v>0</v>
      </c>
      <c r="L119" s="61">
        <f t="shared" si="27"/>
        <v>0</v>
      </c>
      <c r="M119" s="61">
        <f t="shared" si="27"/>
        <v>0</v>
      </c>
      <c r="N119" s="61">
        <f t="shared" si="27"/>
        <v>0</v>
      </c>
      <c r="O119" s="61">
        <f t="shared" si="27"/>
        <v>0</v>
      </c>
    </row>
    <row r="120" spans="2:15" x14ac:dyDescent="0.25">
      <c r="B120" s="57"/>
      <c r="C120" s="62" t="s">
        <v>730</v>
      </c>
      <c r="D120" s="59"/>
      <c r="E120" s="60"/>
      <c r="F120" s="61">
        <f t="shared" si="27"/>
        <v>0</v>
      </c>
      <c r="G120" s="61">
        <f t="shared" si="27"/>
        <v>0</v>
      </c>
      <c r="H120" s="61">
        <f t="shared" si="27"/>
        <v>0</v>
      </c>
      <c r="I120" s="61">
        <f t="shared" si="27"/>
        <v>0</v>
      </c>
      <c r="J120" s="61">
        <f t="shared" si="27"/>
        <v>0</v>
      </c>
      <c r="K120" s="61">
        <f t="shared" si="27"/>
        <v>0</v>
      </c>
      <c r="L120" s="61">
        <f t="shared" si="27"/>
        <v>0</v>
      </c>
      <c r="M120" s="61">
        <f t="shared" si="27"/>
        <v>0</v>
      </c>
      <c r="N120" s="61">
        <f t="shared" si="27"/>
        <v>0</v>
      </c>
      <c r="O120" s="61">
        <f t="shared" si="27"/>
        <v>0</v>
      </c>
    </row>
    <row r="121" spans="2:15" ht="27.6" x14ac:dyDescent="0.25">
      <c r="B121" s="178">
        <v>9</v>
      </c>
      <c r="C121" s="182" t="s">
        <v>731</v>
      </c>
      <c r="D121" s="59"/>
      <c r="E121" s="60"/>
      <c r="F121" s="61">
        <f>F438+F755</f>
        <v>0</v>
      </c>
      <c r="G121" s="61">
        <f t="shared" si="27"/>
        <v>0</v>
      </c>
      <c r="H121" s="61">
        <f t="shared" si="27"/>
        <v>0</v>
      </c>
      <c r="I121" s="61">
        <f t="shared" si="27"/>
        <v>0</v>
      </c>
      <c r="J121" s="61">
        <f t="shared" si="27"/>
        <v>0</v>
      </c>
      <c r="K121" s="61">
        <f t="shared" si="27"/>
        <v>0</v>
      </c>
      <c r="L121" s="61">
        <f t="shared" si="27"/>
        <v>0</v>
      </c>
      <c r="M121" s="61">
        <f t="shared" si="27"/>
        <v>0</v>
      </c>
      <c r="N121" s="61">
        <f t="shared" si="27"/>
        <v>0</v>
      </c>
      <c r="O121" s="61">
        <f>O438+O755</f>
        <v>0</v>
      </c>
    </row>
    <row r="122" spans="2:15" x14ac:dyDescent="0.25">
      <c r="B122" s="175">
        <v>10</v>
      </c>
      <c r="C122" s="183" t="s">
        <v>733</v>
      </c>
      <c r="D122" s="176"/>
      <c r="E122" s="60"/>
      <c r="F122" s="61">
        <f t="shared" ref="F122:O123" si="28">F439+F756</f>
        <v>0</v>
      </c>
      <c r="G122" s="61">
        <f t="shared" si="28"/>
        <v>0</v>
      </c>
      <c r="H122" s="61">
        <f t="shared" si="28"/>
        <v>0</v>
      </c>
      <c r="I122" s="61">
        <f t="shared" si="28"/>
        <v>0</v>
      </c>
      <c r="J122" s="61">
        <f t="shared" si="28"/>
        <v>0</v>
      </c>
      <c r="K122" s="61">
        <f t="shared" si="28"/>
        <v>0</v>
      </c>
      <c r="L122" s="61">
        <f t="shared" si="28"/>
        <v>0</v>
      </c>
      <c r="M122" s="61">
        <f t="shared" si="28"/>
        <v>0</v>
      </c>
      <c r="N122" s="61">
        <f t="shared" si="28"/>
        <v>0</v>
      </c>
      <c r="O122" s="61">
        <f t="shared" si="28"/>
        <v>0</v>
      </c>
    </row>
    <row r="123" spans="2:15" x14ac:dyDescent="0.25">
      <c r="B123" s="175">
        <v>11</v>
      </c>
      <c r="C123" s="183" t="s">
        <v>734</v>
      </c>
      <c r="D123" s="176"/>
      <c r="E123" s="60"/>
      <c r="F123" s="61">
        <f t="shared" si="28"/>
        <v>0</v>
      </c>
      <c r="G123" s="61">
        <f t="shared" si="28"/>
        <v>0</v>
      </c>
      <c r="H123" s="61">
        <f t="shared" si="28"/>
        <v>0</v>
      </c>
      <c r="I123" s="61">
        <f t="shared" si="28"/>
        <v>0</v>
      </c>
      <c r="J123" s="61">
        <f t="shared" si="28"/>
        <v>0</v>
      </c>
      <c r="K123" s="61">
        <f t="shared" si="28"/>
        <v>0</v>
      </c>
      <c r="L123" s="61">
        <f t="shared" si="28"/>
        <v>0</v>
      </c>
      <c r="M123" s="61">
        <f t="shared" si="28"/>
        <v>0</v>
      </c>
      <c r="N123" s="61">
        <f t="shared" si="28"/>
        <v>0</v>
      </c>
      <c r="O123" s="61">
        <f t="shared" si="28"/>
        <v>0</v>
      </c>
    </row>
    <row r="124" spans="2:15" x14ac:dyDescent="0.25">
      <c r="B124" s="175">
        <v>12</v>
      </c>
      <c r="C124" s="183" t="s">
        <v>735</v>
      </c>
      <c r="D124" s="176"/>
      <c r="E124" s="60"/>
      <c r="F124" s="61"/>
      <c r="G124" s="61"/>
      <c r="H124" s="61"/>
      <c r="I124" s="61"/>
      <c r="J124" s="61"/>
      <c r="K124" s="61"/>
      <c r="L124" s="61"/>
      <c r="M124" s="61"/>
      <c r="N124" s="61"/>
      <c r="O124" s="61"/>
    </row>
    <row r="125" spans="2:15" x14ac:dyDescent="0.25">
      <c r="B125" s="175"/>
      <c r="C125" s="177" t="s">
        <v>740</v>
      </c>
      <c r="D125" s="176"/>
      <c r="E125" s="60"/>
      <c r="F125" s="61">
        <f t="shared" ref="F125:O126" si="29">F442+F759</f>
        <v>0</v>
      </c>
      <c r="G125" s="61">
        <f t="shared" si="29"/>
        <v>0</v>
      </c>
      <c r="H125" s="61">
        <f t="shared" si="29"/>
        <v>0</v>
      </c>
      <c r="I125" s="61">
        <f t="shared" si="29"/>
        <v>0</v>
      </c>
      <c r="J125" s="61">
        <f t="shared" si="29"/>
        <v>0</v>
      </c>
      <c r="K125" s="61">
        <f t="shared" si="29"/>
        <v>0</v>
      </c>
      <c r="L125" s="61">
        <f t="shared" si="29"/>
        <v>0</v>
      </c>
      <c r="M125" s="61">
        <f t="shared" si="29"/>
        <v>0</v>
      </c>
      <c r="N125" s="61">
        <f t="shared" si="29"/>
        <v>0</v>
      </c>
      <c r="O125" s="61">
        <f t="shared" si="29"/>
        <v>0</v>
      </c>
    </row>
    <row r="126" spans="2:15" x14ac:dyDescent="0.25">
      <c r="B126" s="175"/>
      <c r="C126" s="177" t="s">
        <v>741</v>
      </c>
      <c r="D126" s="176"/>
      <c r="E126" s="60"/>
      <c r="F126" s="61">
        <f t="shared" si="29"/>
        <v>0</v>
      </c>
      <c r="G126" s="61">
        <f t="shared" si="29"/>
        <v>0</v>
      </c>
      <c r="H126" s="61">
        <f t="shared" si="29"/>
        <v>0</v>
      </c>
      <c r="I126" s="61">
        <f t="shared" si="29"/>
        <v>0</v>
      </c>
      <c r="J126" s="61">
        <f t="shared" si="29"/>
        <v>0</v>
      </c>
      <c r="K126" s="61">
        <f t="shared" si="29"/>
        <v>0</v>
      </c>
      <c r="L126" s="61">
        <f t="shared" si="29"/>
        <v>0</v>
      </c>
      <c r="M126" s="61">
        <f t="shared" si="29"/>
        <v>0</v>
      </c>
      <c r="N126" s="61">
        <f t="shared" si="29"/>
        <v>0</v>
      </c>
      <c r="O126" s="61">
        <f t="shared" si="29"/>
        <v>0</v>
      </c>
    </row>
    <row r="127" spans="2:15" x14ac:dyDescent="0.25">
      <c r="B127" s="175">
        <v>13</v>
      </c>
      <c r="C127" s="177"/>
      <c r="D127" s="176"/>
      <c r="E127" s="60"/>
      <c r="F127" s="61"/>
      <c r="G127" s="61"/>
      <c r="H127" s="61"/>
      <c r="I127" s="61"/>
      <c r="J127" s="61"/>
      <c r="K127" s="61"/>
      <c r="L127" s="61"/>
      <c r="M127" s="61"/>
      <c r="N127" s="61"/>
      <c r="O127" s="61"/>
    </row>
    <row r="128" spans="2:15" x14ac:dyDescent="0.25">
      <c r="B128" s="175"/>
      <c r="C128" s="177" t="s">
        <v>742</v>
      </c>
      <c r="D128" s="176"/>
      <c r="E128" s="60"/>
      <c r="F128" s="61">
        <f t="shared" ref="F128:O131" si="30">F445+F762</f>
        <v>0</v>
      </c>
      <c r="G128" s="61">
        <f t="shared" si="30"/>
        <v>0</v>
      </c>
      <c r="H128" s="61">
        <f t="shared" si="30"/>
        <v>0</v>
      </c>
      <c r="I128" s="61">
        <f t="shared" si="30"/>
        <v>0</v>
      </c>
      <c r="J128" s="61">
        <f t="shared" si="30"/>
        <v>0</v>
      </c>
      <c r="K128" s="61">
        <f t="shared" si="30"/>
        <v>0</v>
      </c>
      <c r="L128" s="61">
        <f t="shared" si="30"/>
        <v>0</v>
      </c>
      <c r="M128" s="61">
        <f t="shared" si="30"/>
        <v>0</v>
      </c>
      <c r="N128" s="61">
        <f t="shared" si="30"/>
        <v>0</v>
      </c>
      <c r="O128" s="61">
        <f t="shared" si="30"/>
        <v>0</v>
      </c>
    </row>
    <row r="129" spans="2:15" x14ac:dyDescent="0.25">
      <c r="B129" s="175"/>
      <c r="C129" s="177" t="s">
        <v>743</v>
      </c>
      <c r="D129" s="176"/>
      <c r="E129" s="60"/>
      <c r="F129" s="61">
        <f t="shared" si="30"/>
        <v>0</v>
      </c>
      <c r="G129" s="61">
        <f t="shared" si="30"/>
        <v>0</v>
      </c>
      <c r="H129" s="61">
        <f t="shared" si="30"/>
        <v>0</v>
      </c>
      <c r="I129" s="61">
        <f t="shared" si="30"/>
        <v>0</v>
      </c>
      <c r="J129" s="61">
        <f t="shared" si="30"/>
        <v>0</v>
      </c>
      <c r="K129" s="61">
        <f t="shared" si="30"/>
        <v>0</v>
      </c>
      <c r="L129" s="61">
        <f t="shared" si="30"/>
        <v>0</v>
      </c>
      <c r="M129" s="61">
        <f t="shared" si="30"/>
        <v>0</v>
      </c>
      <c r="N129" s="61">
        <f t="shared" si="30"/>
        <v>0</v>
      </c>
      <c r="O129" s="61">
        <f t="shared" si="30"/>
        <v>0</v>
      </c>
    </row>
    <row r="130" spans="2:15" ht="27.6" x14ac:dyDescent="0.25">
      <c r="B130" s="175"/>
      <c r="C130" s="177" t="s">
        <v>744</v>
      </c>
      <c r="D130" s="176"/>
      <c r="E130" s="60"/>
      <c r="F130" s="61">
        <f t="shared" si="30"/>
        <v>0</v>
      </c>
      <c r="G130" s="61">
        <f t="shared" si="30"/>
        <v>0</v>
      </c>
      <c r="H130" s="61">
        <f t="shared" si="30"/>
        <v>0</v>
      </c>
      <c r="I130" s="61">
        <f t="shared" si="30"/>
        <v>0</v>
      </c>
      <c r="J130" s="61">
        <f t="shared" si="30"/>
        <v>0</v>
      </c>
      <c r="K130" s="61">
        <f t="shared" si="30"/>
        <v>0</v>
      </c>
      <c r="L130" s="61">
        <f t="shared" si="30"/>
        <v>0</v>
      </c>
      <c r="M130" s="61">
        <f t="shared" si="30"/>
        <v>0</v>
      </c>
      <c r="N130" s="61">
        <f t="shared" si="30"/>
        <v>0</v>
      </c>
      <c r="O130" s="61">
        <f t="shared" si="30"/>
        <v>0</v>
      </c>
    </row>
    <row r="131" spans="2:15" x14ac:dyDescent="0.25">
      <c r="B131" s="175"/>
      <c r="C131" s="177" t="s">
        <v>745</v>
      </c>
      <c r="D131" s="176"/>
      <c r="E131" s="60"/>
      <c r="F131" s="61">
        <f t="shared" si="30"/>
        <v>0</v>
      </c>
      <c r="G131" s="61">
        <f t="shared" si="30"/>
        <v>0</v>
      </c>
      <c r="H131" s="61">
        <f t="shared" si="30"/>
        <v>0</v>
      </c>
      <c r="I131" s="61">
        <f t="shared" si="30"/>
        <v>0</v>
      </c>
      <c r="J131" s="61">
        <f t="shared" si="30"/>
        <v>0</v>
      </c>
      <c r="K131" s="61">
        <f t="shared" si="30"/>
        <v>0</v>
      </c>
      <c r="L131" s="61">
        <f t="shared" si="30"/>
        <v>0</v>
      </c>
      <c r="M131" s="61">
        <f t="shared" si="30"/>
        <v>0</v>
      </c>
      <c r="N131" s="61">
        <f t="shared" si="30"/>
        <v>0</v>
      </c>
      <c r="O131" s="61">
        <f t="shared" si="30"/>
        <v>0</v>
      </c>
    </row>
    <row r="132" spans="2:15" x14ac:dyDescent="0.25">
      <c r="B132" s="175">
        <v>14</v>
      </c>
      <c r="C132" s="183" t="s">
        <v>736</v>
      </c>
      <c r="D132" s="176"/>
      <c r="E132" s="60"/>
      <c r="F132" s="61"/>
      <c r="G132" s="61"/>
      <c r="H132" s="61"/>
      <c r="I132" s="61"/>
      <c r="J132" s="61"/>
      <c r="K132" s="61"/>
      <c r="L132" s="61"/>
      <c r="M132" s="61"/>
      <c r="N132" s="61"/>
      <c r="O132" s="61"/>
    </row>
    <row r="133" spans="2:15" x14ac:dyDescent="0.25">
      <c r="B133" s="175"/>
      <c r="C133" s="177" t="s">
        <v>746</v>
      </c>
      <c r="D133" s="176"/>
      <c r="E133" s="60"/>
      <c r="F133" s="61">
        <f t="shared" ref="F133:O138" si="31">F450+F767</f>
        <v>0</v>
      </c>
      <c r="G133" s="61">
        <f t="shared" si="31"/>
        <v>0</v>
      </c>
      <c r="H133" s="61">
        <f t="shared" si="31"/>
        <v>0</v>
      </c>
      <c r="I133" s="61">
        <f t="shared" si="31"/>
        <v>0</v>
      </c>
      <c r="J133" s="61">
        <f t="shared" si="31"/>
        <v>0</v>
      </c>
      <c r="K133" s="61">
        <f t="shared" si="31"/>
        <v>0</v>
      </c>
      <c r="L133" s="61">
        <f t="shared" si="31"/>
        <v>0</v>
      </c>
      <c r="M133" s="61">
        <f t="shared" si="31"/>
        <v>0</v>
      </c>
      <c r="N133" s="61">
        <f t="shared" si="31"/>
        <v>0</v>
      </c>
      <c r="O133" s="61">
        <f t="shared" si="31"/>
        <v>0</v>
      </c>
    </row>
    <row r="134" spans="2:15" x14ac:dyDescent="0.25">
      <c r="B134" s="175"/>
      <c r="C134" s="177" t="s">
        <v>747</v>
      </c>
      <c r="D134" s="176"/>
      <c r="E134" s="60"/>
      <c r="F134" s="61">
        <f t="shared" si="31"/>
        <v>0</v>
      </c>
      <c r="G134" s="61">
        <f t="shared" si="31"/>
        <v>0</v>
      </c>
      <c r="H134" s="61">
        <f t="shared" si="31"/>
        <v>0</v>
      </c>
      <c r="I134" s="61">
        <f t="shared" si="31"/>
        <v>0</v>
      </c>
      <c r="J134" s="61">
        <f t="shared" si="31"/>
        <v>0</v>
      </c>
      <c r="K134" s="61">
        <f t="shared" si="31"/>
        <v>0</v>
      </c>
      <c r="L134" s="61">
        <f t="shared" si="31"/>
        <v>0</v>
      </c>
      <c r="M134" s="61">
        <f t="shared" si="31"/>
        <v>0</v>
      </c>
      <c r="N134" s="61">
        <f t="shared" si="31"/>
        <v>0</v>
      </c>
      <c r="O134" s="61">
        <f t="shared" si="31"/>
        <v>0</v>
      </c>
    </row>
    <row r="135" spans="2:15" x14ac:dyDescent="0.25">
      <c r="B135" s="175"/>
      <c r="C135" s="177" t="s">
        <v>748</v>
      </c>
      <c r="D135" s="176"/>
      <c r="E135" s="60"/>
      <c r="F135" s="61">
        <f t="shared" si="31"/>
        <v>0</v>
      </c>
      <c r="G135" s="61">
        <f t="shared" si="31"/>
        <v>0</v>
      </c>
      <c r="H135" s="61">
        <f t="shared" si="31"/>
        <v>0</v>
      </c>
      <c r="I135" s="61">
        <f t="shared" si="31"/>
        <v>0</v>
      </c>
      <c r="J135" s="61">
        <f t="shared" si="31"/>
        <v>0</v>
      </c>
      <c r="K135" s="61">
        <f t="shared" si="31"/>
        <v>0</v>
      </c>
      <c r="L135" s="61">
        <f t="shared" si="31"/>
        <v>0</v>
      </c>
      <c r="M135" s="61">
        <f t="shared" si="31"/>
        <v>0</v>
      </c>
      <c r="N135" s="61">
        <f t="shared" si="31"/>
        <v>0</v>
      </c>
      <c r="O135" s="61">
        <f t="shared" si="31"/>
        <v>0</v>
      </c>
    </row>
    <row r="136" spans="2:15" x14ac:dyDescent="0.25">
      <c r="B136" s="175">
        <v>15</v>
      </c>
      <c r="C136" s="183" t="s">
        <v>737</v>
      </c>
      <c r="D136" s="176"/>
      <c r="E136" s="60"/>
      <c r="F136" s="61">
        <f t="shared" si="31"/>
        <v>0</v>
      </c>
      <c r="G136" s="61">
        <f t="shared" si="31"/>
        <v>0</v>
      </c>
      <c r="H136" s="61">
        <f t="shared" si="31"/>
        <v>0</v>
      </c>
      <c r="I136" s="61">
        <f t="shared" si="31"/>
        <v>0</v>
      </c>
      <c r="J136" s="61">
        <f t="shared" si="31"/>
        <v>0</v>
      </c>
      <c r="K136" s="61">
        <f t="shared" si="31"/>
        <v>0</v>
      </c>
      <c r="L136" s="61">
        <f t="shared" si="31"/>
        <v>0</v>
      </c>
      <c r="M136" s="61">
        <f t="shared" si="31"/>
        <v>0</v>
      </c>
      <c r="N136" s="61">
        <f t="shared" si="31"/>
        <v>0</v>
      </c>
      <c r="O136" s="61">
        <f t="shared" si="31"/>
        <v>0</v>
      </c>
    </row>
    <row r="137" spans="2:15" x14ac:dyDescent="0.25">
      <c r="B137" s="175">
        <v>16</v>
      </c>
      <c r="C137" s="183" t="s">
        <v>738</v>
      </c>
      <c r="D137" s="59"/>
      <c r="E137" s="60"/>
      <c r="F137" s="61">
        <f t="shared" si="31"/>
        <v>0</v>
      </c>
      <c r="G137" s="61">
        <f t="shared" si="31"/>
        <v>0</v>
      </c>
      <c r="H137" s="61">
        <f t="shared" si="31"/>
        <v>0</v>
      </c>
      <c r="I137" s="61">
        <f t="shared" si="31"/>
        <v>0</v>
      </c>
      <c r="J137" s="61">
        <f t="shared" si="31"/>
        <v>0</v>
      </c>
      <c r="K137" s="61">
        <f t="shared" si="31"/>
        <v>0</v>
      </c>
      <c r="L137" s="61">
        <f t="shared" si="31"/>
        <v>0</v>
      </c>
      <c r="M137" s="61">
        <f t="shared" si="31"/>
        <v>0</v>
      </c>
      <c r="N137" s="61">
        <f t="shared" si="31"/>
        <v>0</v>
      </c>
      <c r="O137" s="61">
        <f t="shared" si="31"/>
        <v>0</v>
      </c>
    </row>
    <row r="138" spans="2:15" x14ac:dyDescent="0.25">
      <c r="B138" s="175">
        <v>17</v>
      </c>
      <c r="C138" s="183" t="s">
        <v>739</v>
      </c>
      <c r="D138" s="59"/>
      <c r="E138" s="63"/>
      <c r="F138" s="61">
        <f t="shared" si="31"/>
        <v>0</v>
      </c>
      <c r="G138" s="61">
        <f t="shared" si="31"/>
        <v>0</v>
      </c>
      <c r="H138" s="61">
        <f t="shared" si="31"/>
        <v>0</v>
      </c>
      <c r="I138" s="61">
        <f t="shared" si="31"/>
        <v>0</v>
      </c>
      <c r="J138" s="61">
        <f t="shared" si="31"/>
        <v>0</v>
      </c>
      <c r="K138" s="61">
        <f t="shared" si="31"/>
        <v>0</v>
      </c>
      <c r="L138" s="61">
        <f t="shared" si="31"/>
        <v>0</v>
      </c>
      <c r="M138" s="61">
        <f t="shared" si="31"/>
        <v>0</v>
      </c>
      <c r="N138" s="61">
        <f t="shared" si="31"/>
        <v>0</v>
      </c>
      <c r="O138" s="61">
        <f t="shared" si="31"/>
        <v>0</v>
      </c>
    </row>
    <row r="139" spans="2:15" ht="14.4" thickBot="1" x14ac:dyDescent="0.3">
      <c r="B139" s="64"/>
      <c r="C139" s="65" t="s">
        <v>108</v>
      </c>
      <c r="D139" s="65"/>
      <c r="E139" s="66"/>
      <c r="F139" s="143">
        <f>SUM(F99:F138)</f>
        <v>0</v>
      </c>
      <c r="G139" s="143">
        <f t="shared" ref="G139:O139" si="32">SUM(G99:G138)</f>
        <v>0</v>
      </c>
      <c r="H139" s="143">
        <f t="shared" si="32"/>
        <v>0</v>
      </c>
      <c r="I139" s="143">
        <f t="shared" si="32"/>
        <v>0</v>
      </c>
      <c r="J139" s="143">
        <f t="shared" si="32"/>
        <v>0</v>
      </c>
      <c r="K139" s="143">
        <f t="shared" si="32"/>
        <v>0</v>
      </c>
      <c r="L139" s="143">
        <f t="shared" si="32"/>
        <v>0</v>
      </c>
      <c r="M139" s="143">
        <f t="shared" si="32"/>
        <v>0</v>
      </c>
      <c r="N139" s="143">
        <f t="shared" si="32"/>
        <v>0</v>
      </c>
      <c r="O139" s="143">
        <f t="shared" si="32"/>
        <v>0</v>
      </c>
    </row>
    <row r="140" spans="2:15" ht="14.4" thickBot="1" x14ac:dyDescent="0.3"/>
    <row r="141" spans="2:15" x14ac:dyDescent="0.25">
      <c r="B141" s="474" t="s">
        <v>183</v>
      </c>
      <c r="C141" s="475"/>
      <c r="D141" s="475"/>
      <c r="E141" s="475"/>
      <c r="F141" s="475"/>
      <c r="G141" s="475"/>
      <c r="H141" s="475"/>
      <c r="I141" s="475"/>
      <c r="J141" s="475"/>
      <c r="K141" s="475"/>
      <c r="L141" s="475"/>
      <c r="M141" s="475"/>
      <c r="N141" s="475"/>
      <c r="O141" s="476"/>
    </row>
    <row r="142" spans="2:15" ht="13.95" customHeight="1" x14ac:dyDescent="0.25">
      <c r="B142" s="469" t="s">
        <v>2</v>
      </c>
      <c r="C142" s="470" t="s">
        <v>205</v>
      </c>
      <c r="D142" s="472" t="s">
        <v>193</v>
      </c>
      <c r="E142" s="472" t="s">
        <v>194</v>
      </c>
      <c r="F142" s="472" t="s">
        <v>195</v>
      </c>
      <c r="G142" s="472"/>
      <c r="H142" s="472"/>
      <c r="I142" s="472"/>
      <c r="J142" s="472" t="s">
        <v>196</v>
      </c>
      <c r="K142" s="472"/>
      <c r="L142" s="472"/>
      <c r="M142" s="472"/>
      <c r="N142" s="472" t="s">
        <v>197</v>
      </c>
      <c r="O142" s="473"/>
    </row>
    <row r="143" spans="2:15" ht="55.8" thickBot="1" x14ac:dyDescent="0.3">
      <c r="B143" s="477"/>
      <c r="C143" s="478"/>
      <c r="D143" s="479"/>
      <c r="E143" s="479"/>
      <c r="F143" s="210" t="s">
        <v>198</v>
      </c>
      <c r="G143" s="210" t="s">
        <v>107</v>
      </c>
      <c r="H143" s="210" t="s">
        <v>199</v>
      </c>
      <c r="I143" s="210" t="s">
        <v>200</v>
      </c>
      <c r="J143" s="210" t="s">
        <v>201</v>
      </c>
      <c r="K143" s="210" t="s">
        <v>107</v>
      </c>
      <c r="L143" s="210" t="s">
        <v>202</v>
      </c>
      <c r="M143" s="210" t="s">
        <v>203</v>
      </c>
      <c r="N143" s="210" t="s">
        <v>198</v>
      </c>
      <c r="O143" s="55" t="s">
        <v>200</v>
      </c>
    </row>
    <row r="144" spans="2:15" x14ac:dyDescent="0.25">
      <c r="B144" s="57">
        <v>1</v>
      </c>
      <c r="C144" s="180" t="s">
        <v>148</v>
      </c>
      <c r="D144" s="212"/>
      <c r="E144" s="56"/>
      <c r="F144" s="61">
        <f t="shared" ref="F144:O145" si="33">F461+F778</f>
        <v>0</v>
      </c>
      <c r="G144" s="61">
        <f t="shared" si="33"/>
        <v>0</v>
      </c>
      <c r="H144" s="61">
        <f t="shared" si="33"/>
        <v>0</v>
      </c>
      <c r="I144" s="61">
        <f t="shared" si="33"/>
        <v>0</v>
      </c>
      <c r="J144" s="61">
        <f t="shared" si="33"/>
        <v>0</v>
      </c>
      <c r="K144" s="61">
        <f t="shared" si="33"/>
        <v>0</v>
      </c>
      <c r="L144" s="61">
        <f t="shared" si="33"/>
        <v>0</v>
      </c>
      <c r="M144" s="61">
        <f t="shared" si="33"/>
        <v>0</v>
      </c>
      <c r="N144" s="61">
        <f t="shared" si="33"/>
        <v>0</v>
      </c>
      <c r="O144" s="61">
        <f t="shared" si="33"/>
        <v>0</v>
      </c>
    </row>
    <row r="145" spans="2:15" x14ac:dyDescent="0.25">
      <c r="B145" s="57">
        <v>2</v>
      </c>
      <c r="C145" s="180" t="s">
        <v>749</v>
      </c>
      <c r="D145" s="59"/>
      <c r="E145" s="154"/>
      <c r="F145" s="61">
        <f>F462+F779</f>
        <v>0</v>
      </c>
      <c r="G145" s="61">
        <f t="shared" si="33"/>
        <v>0</v>
      </c>
      <c r="H145" s="61">
        <f t="shared" si="33"/>
        <v>0</v>
      </c>
      <c r="I145" s="61">
        <f t="shared" si="33"/>
        <v>0</v>
      </c>
      <c r="J145" s="61">
        <f t="shared" si="33"/>
        <v>0</v>
      </c>
      <c r="K145" s="61">
        <f t="shared" si="33"/>
        <v>0</v>
      </c>
      <c r="L145" s="61">
        <f t="shared" si="33"/>
        <v>0</v>
      </c>
      <c r="M145" s="61">
        <f t="shared" si="33"/>
        <v>0</v>
      </c>
      <c r="N145" s="61">
        <f t="shared" si="33"/>
        <v>0</v>
      </c>
      <c r="O145" s="61">
        <f t="shared" si="33"/>
        <v>0</v>
      </c>
    </row>
    <row r="146" spans="2:15" x14ac:dyDescent="0.25">
      <c r="B146" s="57">
        <v>3</v>
      </c>
      <c r="C146" s="179" t="s">
        <v>715</v>
      </c>
      <c r="D146" s="59"/>
      <c r="E146" s="60"/>
      <c r="F146" s="61"/>
      <c r="G146" s="61"/>
      <c r="H146" s="61"/>
      <c r="I146" s="61"/>
      <c r="J146" s="61"/>
      <c r="K146" s="61"/>
      <c r="L146" s="61"/>
      <c r="M146" s="61"/>
      <c r="N146" s="61"/>
      <c r="O146" s="61"/>
    </row>
    <row r="147" spans="2:15" x14ac:dyDescent="0.25">
      <c r="B147" s="57"/>
      <c r="C147" s="58" t="s">
        <v>711</v>
      </c>
      <c r="D147" s="59"/>
      <c r="E147" s="60"/>
      <c r="F147" s="61">
        <f t="shared" ref="F147:O150" si="34">F464+F781</f>
        <v>0</v>
      </c>
      <c r="G147" s="61">
        <f t="shared" si="34"/>
        <v>0</v>
      </c>
      <c r="H147" s="61">
        <f t="shared" si="34"/>
        <v>0</v>
      </c>
      <c r="I147" s="61">
        <f t="shared" si="34"/>
        <v>0</v>
      </c>
      <c r="J147" s="61">
        <f t="shared" si="34"/>
        <v>0</v>
      </c>
      <c r="K147" s="61">
        <f t="shared" si="34"/>
        <v>0</v>
      </c>
      <c r="L147" s="61">
        <f t="shared" si="34"/>
        <v>0</v>
      </c>
      <c r="M147" s="61">
        <f t="shared" si="34"/>
        <v>0</v>
      </c>
      <c r="N147" s="61">
        <f t="shared" si="34"/>
        <v>0</v>
      </c>
      <c r="O147" s="61">
        <f t="shared" si="34"/>
        <v>0</v>
      </c>
    </row>
    <row r="148" spans="2:15" ht="27.6" x14ac:dyDescent="0.25">
      <c r="B148" s="57"/>
      <c r="C148" s="58" t="s">
        <v>712</v>
      </c>
      <c r="D148" s="59"/>
      <c r="E148" s="60"/>
      <c r="F148" s="61">
        <f t="shared" si="34"/>
        <v>0</v>
      </c>
      <c r="G148" s="61">
        <f t="shared" si="34"/>
        <v>0</v>
      </c>
      <c r="H148" s="61">
        <f t="shared" si="34"/>
        <v>0</v>
      </c>
      <c r="I148" s="61">
        <f t="shared" si="34"/>
        <v>0</v>
      </c>
      <c r="J148" s="61">
        <f t="shared" si="34"/>
        <v>0</v>
      </c>
      <c r="K148" s="61">
        <f t="shared" si="34"/>
        <v>0</v>
      </c>
      <c r="L148" s="61">
        <f t="shared" si="34"/>
        <v>0</v>
      </c>
      <c r="M148" s="61">
        <f t="shared" si="34"/>
        <v>0</v>
      </c>
      <c r="N148" s="61">
        <f t="shared" si="34"/>
        <v>0</v>
      </c>
      <c r="O148" s="61">
        <f t="shared" si="34"/>
        <v>0</v>
      </c>
    </row>
    <row r="149" spans="2:15" x14ac:dyDescent="0.25">
      <c r="B149" s="57"/>
      <c r="C149" s="58" t="s">
        <v>713</v>
      </c>
      <c r="D149" s="59"/>
      <c r="E149" s="60"/>
      <c r="F149" s="61">
        <f t="shared" si="34"/>
        <v>0</v>
      </c>
      <c r="G149" s="61">
        <f t="shared" si="34"/>
        <v>0</v>
      </c>
      <c r="H149" s="61">
        <f t="shared" si="34"/>
        <v>0</v>
      </c>
      <c r="I149" s="61">
        <f t="shared" si="34"/>
        <v>0</v>
      </c>
      <c r="J149" s="61">
        <f t="shared" si="34"/>
        <v>0</v>
      </c>
      <c r="K149" s="61">
        <f t="shared" si="34"/>
        <v>0</v>
      </c>
      <c r="L149" s="61">
        <f t="shared" si="34"/>
        <v>0</v>
      </c>
      <c r="M149" s="61">
        <f t="shared" si="34"/>
        <v>0</v>
      </c>
      <c r="N149" s="61">
        <f t="shared" si="34"/>
        <v>0</v>
      </c>
      <c r="O149" s="61">
        <f t="shared" si="34"/>
        <v>0</v>
      </c>
    </row>
    <row r="150" spans="2:15" x14ac:dyDescent="0.25">
      <c r="B150" s="57"/>
      <c r="C150" s="58" t="s">
        <v>714</v>
      </c>
      <c r="D150" s="59"/>
      <c r="E150" s="60"/>
      <c r="F150" s="61">
        <f t="shared" si="34"/>
        <v>0</v>
      </c>
      <c r="G150" s="61">
        <f t="shared" si="34"/>
        <v>0</v>
      </c>
      <c r="H150" s="61">
        <f t="shared" si="34"/>
        <v>0</v>
      </c>
      <c r="I150" s="61">
        <f t="shared" si="34"/>
        <v>0</v>
      </c>
      <c r="J150" s="61">
        <f t="shared" si="34"/>
        <v>0</v>
      </c>
      <c r="K150" s="61">
        <f t="shared" si="34"/>
        <v>0</v>
      </c>
      <c r="L150" s="61">
        <f t="shared" si="34"/>
        <v>0</v>
      </c>
      <c r="M150" s="61">
        <f t="shared" si="34"/>
        <v>0</v>
      </c>
      <c r="N150" s="61">
        <f t="shared" si="34"/>
        <v>0</v>
      </c>
      <c r="O150" s="61">
        <f t="shared" si="34"/>
        <v>0</v>
      </c>
    </row>
    <row r="151" spans="2:15" x14ac:dyDescent="0.25">
      <c r="B151" s="57">
        <v>4</v>
      </c>
      <c r="C151" s="180" t="s">
        <v>716</v>
      </c>
      <c r="D151" s="59"/>
      <c r="E151" s="60"/>
      <c r="F151" s="61"/>
      <c r="G151" s="61"/>
      <c r="H151" s="61"/>
      <c r="I151" s="61"/>
      <c r="J151" s="61"/>
      <c r="K151" s="61"/>
      <c r="L151" s="61"/>
      <c r="M151" s="61"/>
      <c r="N151" s="61"/>
      <c r="O151" s="61"/>
    </row>
    <row r="152" spans="2:15" x14ac:dyDescent="0.25">
      <c r="B152" s="57"/>
      <c r="C152" s="62" t="s">
        <v>717</v>
      </c>
      <c r="D152" s="59"/>
      <c r="E152" s="60"/>
      <c r="F152" s="61">
        <f t="shared" ref="F152:O152" si="35">F469+F786</f>
        <v>0</v>
      </c>
      <c r="G152" s="61">
        <f t="shared" si="35"/>
        <v>0</v>
      </c>
      <c r="H152" s="61">
        <f t="shared" si="35"/>
        <v>0</v>
      </c>
      <c r="I152" s="61">
        <f t="shared" si="35"/>
        <v>0</v>
      </c>
      <c r="J152" s="61">
        <f t="shared" si="35"/>
        <v>0</v>
      </c>
      <c r="K152" s="61">
        <f t="shared" si="35"/>
        <v>0</v>
      </c>
      <c r="L152" s="61">
        <f t="shared" si="35"/>
        <v>0</v>
      </c>
      <c r="M152" s="61">
        <f t="shared" si="35"/>
        <v>0</v>
      </c>
      <c r="N152" s="61">
        <f t="shared" si="35"/>
        <v>0</v>
      </c>
      <c r="O152" s="61">
        <f t="shared" si="35"/>
        <v>0</v>
      </c>
    </row>
    <row r="153" spans="2:15" x14ac:dyDescent="0.25">
      <c r="B153" s="57"/>
      <c r="C153" s="180" t="s">
        <v>718</v>
      </c>
      <c r="D153" s="59"/>
      <c r="E153" s="60"/>
      <c r="F153" s="61"/>
      <c r="G153" s="61"/>
      <c r="H153" s="61"/>
      <c r="I153" s="61"/>
      <c r="J153" s="61"/>
      <c r="K153" s="61"/>
      <c r="L153" s="61"/>
      <c r="M153" s="61"/>
      <c r="N153" s="61"/>
      <c r="O153" s="61"/>
    </row>
    <row r="154" spans="2:15" x14ac:dyDescent="0.25">
      <c r="B154" s="57"/>
      <c r="C154" s="62" t="s">
        <v>719</v>
      </c>
      <c r="D154" s="59"/>
      <c r="E154" s="60"/>
      <c r="F154" s="61">
        <f t="shared" ref="F154:O155" si="36">F471+F788</f>
        <v>0</v>
      </c>
      <c r="G154" s="61">
        <f t="shared" si="36"/>
        <v>0</v>
      </c>
      <c r="H154" s="61">
        <f t="shared" si="36"/>
        <v>0</v>
      </c>
      <c r="I154" s="61">
        <f t="shared" si="36"/>
        <v>0</v>
      </c>
      <c r="J154" s="61">
        <f t="shared" si="36"/>
        <v>0</v>
      </c>
      <c r="K154" s="61">
        <f t="shared" si="36"/>
        <v>0</v>
      </c>
      <c r="L154" s="61">
        <f t="shared" si="36"/>
        <v>0</v>
      </c>
      <c r="M154" s="61">
        <f t="shared" si="36"/>
        <v>0</v>
      </c>
      <c r="N154" s="61">
        <f t="shared" si="36"/>
        <v>0</v>
      </c>
      <c r="O154" s="61">
        <f t="shared" si="36"/>
        <v>0</v>
      </c>
    </row>
    <row r="155" spans="2:15" x14ac:dyDescent="0.25">
      <c r="B155" s="57"/>
      <c r="C155" s="62" t="s">
        <v>720</v>
      </c>
      <c r="D155" s="59"/>
      <c r="E155" s="60"/>
      <c r="F155" s="61">
        <f t="shared" si="36"/>
        <v>0</v>
      </c>
      <c r="G155" s="61">
        <f t="shared" si="36"/>
        <v>0</v>
      </c>
      <c r="H155" s="61">
        <f t="shared" si="36"/>
        <v>0</v>
      </c>
      <c r="I155" s="61">
        <f t="shared" si="36"/>
        <v>0</v>
      </c>
      <c r="J155" s="61">
        <f t="shared" si="36"/>
        <v>0</v>
      </c>
      <c r="K155" s="61">
        <f t="shared" si="36"/>
        <v>0</v>
      </c>
      <c r="L155" s="61">
        <f t="shared" si="36"/>
        <v>0</v>
      </c>
      <c r="M155" s="61">
        <f t="shared" si="36"/>
        <v>0</v>
      </c>
      <c r="N155" s="61">
        <f t="shared" si="36"/>
        <v>0</v>
      </c>
      <c r="O155" s="61">
        <f t="shared" si="36"/>
        <v>0</v>
      </c>
    </row>
    <row r="156" spans="2:15" x14ac:dyDescent="0.25">
      <c r="B156" s="57">
        <v>5</v>
      </c>
      <c r="C156" s="180" t="s">
        <v>721</v>
      </c>
      <c r="D156" s="59"/>
      <c r="E156" s="60"/>
      <c r="F156" s="181"/>
      <c r="G156" s="181"/>
      <c r="H156" s="181"/>
      <c r="I156" s="181"/>
      <c r="J156" s="181"/>
      <c r="K156" s="181"/>
      <c r="L156" s="181"/>
      <c r="M156" s="181"/>
      <c r="N156" s="181"/>
      <c r="O156" s="181"/>
    </row>
    <row r="157" spans="2:15" x14ac:dyDescent="0.25">
      <c r="B157" s="57"/>
      <c r="C157" s="62" t="s">
        <v>722</v>
      </c>
      <c r="D157" s="59"/>
      <c r="E157" s="60"/>
      <c r="F157" s="61">
        <f t="shared" ref="F157:O162" si="37">F474+F791</f>
        <v>0</v>
      </c>
      <c r="G157" s="61">
        <f t="shared" si="37"/>
        <v>0</v>
      </c>
      <c r="H157" s="61">
        <f t="shared" si="37"/>
        <v>0</v>
      </c>
      <c r="I157" s="61">
        <f t="shared" si="37"/>
        <v>0</v>
      </c>
      <c r="J157" s="61">
        <f t="shared" si="37"/>
        <v>0</v>
      </c>
      <c r="K157" s="61">
        <f t="shared" si="37"/>
        <v>0</v>
      </c>
      <c r="L157" s="61">
        <f t="shared" si="37"/>
        <v>0</v>
      </c>
      <c r="M157" s="61">
        <f t="shared" si="37"/>
        <v>0</v>
      </c>
      <c r="N157" s="61">
        <f t="shared" si="37"/>
        <v>0</v>
      </c>
      <c r="O157" s="61">
        <f t="shared" si="37"/>
        <v>0</v>
      </c>
    </row>
    <row r="158" spans="2:15" x14ac:dyDescent="0.25">
      <c r="B158" s="57"/>
      <c r="C158" s="62" t="s">
        <v>723</v>
      </c>
      <c r="D158" s="59"/>
      <c r="E158" s="60"/>
      <c r="F158" s="61">
        <f t="shared" si="37"/>
        <v>0</v>
      </c>
      <c r="G158" s="61">
        <f t="shared" si="37"/>
        <v>0</v>
      </c>
      <c r="H158" s="61">
        <f t="shared" si="37"/>
        <v>0</v>
      </c>
      <c r="I158" s="61">
        <f t="shared" si="37"/>
        <v>0</v>
      </c>
      <c r="J158" s="61">
        <f t="shared" si="37"/>
        <v>0</v>
      </c>
      <c r="K158" s="61">
        <f t="shared" si="37"/>
        <v>0</v>
      </c>
      <c r="L158" s="61">
        <f t="shared" si="37"/>
        <v>0</v>
      </c>
      <c r="M158" s="61">
        <f t="shared" si="37"/>
        <v>0</v>
      </c>
      <c r="N158" s="61">
        <f t="shared" si="37"/>
        <v>0</v>
      </c>
      <c r="O158" s="61">
        <f t="shared" si="37"/>
        <v>0</v>
      </c>
    </row>
    <row r="159" spans="2:15" x14ac:dyDescent="0.25">
      <c r="B159" s="57"/>
      <c r="C159" s="62" t="s">
        <v>724</v>
      </c>
      <c r="D159" s="59"/>
      <c r="E159" s="60"/>
      <c r="F159" s="61">
        <f t="shared" si="37"/>
        <v>0</v>
      </c>
      <c r="G159" s="61">
        <f t="shared" si="37"/>
        <v>0</v>
      </c>
      <c r="H159" s="61">
        <f t="shared" si="37"/>
        <v>0</v>
      </c>
      <c r="I159" s="61">
        <f t="shared" si="37"/>
        <v>0</v>
      </c>
      <c r="J159" s="61">
        <f t="shared" si="37"/>
        <v>0</v>
      </c>
      <c r="K159" s="61">
        <f t="shared" si="37"/>
        <v>0</v>
      </c>
      <c r="L159" s="61">
        <f t="shared" si="37"/>
        <v>0</v>
      </c>
      <c r="M159" s="61">
        <f t="shared" si="37"/>
        <v>0</v>
      </c>
      <c r="N159" s="61">
        <f t="shared" si="37"/>
        <v>0</v>
      </c>
      <c r="O159" s="61">
        <f t="shared" si="37"/>
        <v>0</v>
      </c>
    </row>
    <row r="160" spans="2:15" x14ac:dyDescent="0.25">
      <c r="B160" s="57"/>
      <c r="C160" s="62" t="s">
        <v>725</v>
      </c>
      <c r="D160" s="59"/>
      <c r="E160" s="60"/>
      <c r="F160" s="61">
        <f t="shared" si="37"/>
        <v>0</v>
      </c>
      <c r="G160" s="61">
        <f t="shared" si="37"/>
        <v>0</v>
      </c>
      <c r="H160" s="61">
        <f t="shared" si="37"/>
        <v>0</v>
      </c>
      <c r="I160" s="61">
        <f t="shared" si="37"/>
        <v>0</v>
      </c>
      <c r="J160" s="61">
        <f t="shared" si="37"/>
        <v>0</v>
      </c>
      <c r="K160" s="61">
        <f t="shared" si="37"/>
        <v>0</v>
      </c>
      <c r="L160" s="61">
        <f t="shared" si="37"/>
        <v>0</v>
      </c>
      <c r="M160" s="61">
        <f t="shared" si="37"/>
        <v>0</v>
      </c>
      <c r="N160" s="61">
        <f t="shared" si="37"/>
        <v>0</v>
      </c>
      <c r="O160" s="61">
        <f t="shared" si="37"/>
        <v>0</v>
      </c>
    </row>
    <row r="161" spans="2:15" x14ac:dyDescent="0.25">
      <c r="B161" s="57">
        <v>6</v>
      </c>
      <c r="C161" s="180" t="s">
        <v>726</v>
      </c>
      <c r="D161" s="59"/>
      <c r="E161" s="60"/>
      <c r="F161" s="61">
        <f t="shared" si="37"/>
        <v>0</v>
      </c>
      <c r="G161" s="61">
        <f t="shared" si="37"/>
        <v>0</v>
      </c>
      <c r="H161" s="61">
        <f t="shared" si="37"/>
        <v>0</v>
      </c>
      <c r="I161" s="61">
        <f t="shared" si="37"/>
        <v>0</v>
      </c>
      <c r="J161" s="61">
        <f t="shared" si="37"/>
        <v>0</v>
      </c>
      <c r="K161" s="61">
        <f t="shared" si="37"/>
        <v>0</v>
      </c>
      <c r="L161" s="61">
        <f t="shared" si="37"/>
        <v>0</v>
      </c>
      <c r="M161" s="61">
        <f t="shared" si="37"/>
        <v>0</v>
      </c>
      <c r="N161" s="61">
        <f t="shared" si="37"/>
        <v>0</v>
      </c>
      <c r="O161" s="61">
        <f t="shared" si="37"/>
        <v>0</v>
      </c>
    </row>
    <row r="162" spans="2:15" x14ac:dyDescent="0.25">
      <c r="B162" s="57">
        <v>7</v>
      </c>
      <c r="C162" s="180" t="s">
        <v>727</v>
      </c>
      <c r="D162" s="59"/>
      <c r="E162" s="60"/>
      <c r="F162" s="61">
        <f t="shared" si="37"/>
        <v>0</v>
      </c>
      <c r="G162" s="61">
        <f t="shared" si="37"/>
        <v>0</v>
      </c>
      <c r="H162" s="61">
        <f t="shared" si="37"/>
        <v>0</v>
      </c>
      <c r="I162" s="61">
        <f t="shared" si="37"/>
        <v>0</v>
      </c>
      <c r="J162" s="61">
        <f t="shared" si="37"/>
        <v>0</v>
      </c>
      <c r="K162" s="61">
        <f t="shared" si="37"/>
        <v>0</v>
      </c>
      <c r="L162" s="61">
        <f t="shared" si="37"/>
        <v>0</v>
      </c>
      <c r="M162" s="61">
        <f t="shared" si="37"/>
        <v>0</v>
      </c>
      <c r="N162" s="61">
        <f t="shared" si="37"/>
        <v>0</v>
      </c>
      <c r="O162" s="61">
        <f t="shared" si="37"/>
        <v>0</v>
      </c>
    </row>
    <row r="163" spans="2:15" x14ac:dyDescent="0.25">
      <c r="B163" s="57">
        <v>8</v>
      </c>
      <c r="C163" s="180" t="s">
        <v>728</v>
      </c>
      <c r="D163" s="59"/>
      <c r="E163" s="60"/>
      <c r="F163" s="61"/>
      <c r="G163" s="61"/>
      <c r="H163" s="61"/>
      <c r="I163" s="61"/>
      <c r="J163" s="61"/>
      <c r="K163" s="61"/>
      <c r="L163" s="61"/>
      <c r="M163" s="61"/>
      <c r="N163" s="61"/>
      <c r="O163" s="61"/>
    </row>
    <row r="164" spans="2:15" x14ac:dyDescent="0.25">
      <c r="B164" s="57"/>
      <c r="C164" s="62" t="s">
        <v>729</v>
      </c>
      <c r="D164" s="59"/>
      <c r="E164" s="60"/>
      <c r="F164" s="61">
        <f t="shared" ref="F164:O166" si="38">F481+F798</f>
        <v>0</v>
      </c>
      <c r="G164" s="61">
        <f t="shared" si="38"/>
        <v>0</v>
      </c>
      <c r="H164" s="61">
        <f t="shared" si="38"/>
        <v>0</v>
      </c>
      <c r="I164" s="61">
        <f t="shared" si="38"/>
        <v>0</v>
      </c>
      <c r="J164" s="61">
        <f t="shared" si="38"/>
        <v>0</v>
      </c>
      <c r="K164" s="61">
        <f t="shared" si="38"/>
        <v>0</v>
      </c>
      <c r="L164" s="61">
        <f t="shared" si="38"/>
        <v>0</v>
      </c>
      <c r="M164" s="61">
        <f t="shared" si="38"/>
        <v>0</v>
      </c>
      <c r="N164" s="61">
        <f t="shared" si="38"/>
        <v>0</v>
      </c>
      <c r="O164" s="61">
        <f t="shared" si="38"/>
        <v>0</v>
      </c>
    </row>
    <row r="165" spans="2:15" x14ac:dyDescent="0.25">
      <c r="B165" s="57"/>
      <c r="C165" s="62" t="s">
        <v>730</v>
      </c>
      <c r="D165" s="59"/>
      <c r="E165" s="60"/>
      <c r="F165" s="61">
        <f t="shared" si="38"/>
        <v>0</v>
      </c>
      <c r="G165" s="61">
        <f t="shared" si="38"/>
        <v>0</v>
      </c>
      <c r="H165" s="61">
        <f t="shared" si="38"/>
        <v>0</v>
      </c>
      <c r="I165" s="61">
        <f t="shared" si="38"/>
        <v>0</v>
      </c>
      <c r="J165" s="61">
        <f t="shared" si="38"/>
        <v>0</v>
      </c>
      <c r="K165" s="61">
        <f t="shared" si="38"/>
        <v>0</v>
      </c>
      <c r="L165" s="61">
        <f t="shared" si="38"/>
        <v>0</v>
      </c>
      <c r="M165" s="61">
        <f t="shared" si="38"/>
        <v>0</v>
      </c>
      <c r="N165" s="61">
        <f t="shared" si="38"/>
        <v>0</v>
      </c>
      <c r="O165" s="61">
        <f t="shared" si="38"/>
        <v>0</v>
      </c>
    </row>
    <row r="166" spans="2:15" ht="27.6" x14ac:dyDescent="0.25">
      <c r="B166" s="178">
        <v>9</v>
      </c>
      <c r="C166" s="182" t="s">
        <v>731</v>
      </c>
      <c r="D166" s="59"/>
      <c r="E166" s="60"/>
      <c r="F166" s="61">
        <f>F483+F800</f>
        <v>0</v>
      </c>
      <c r="G166" s="61">
        <f t="shared" si="38"/>
        <v>0</v>
      </c>
      <c r="H166" s="61">
        <f t="shared" si="38"/>
        <v>0</v>
      </c>
      <c r="I166" s="61">
        <f t="shared" si="38"/>
        <v>0</v>
      </c>
      <c r="J166" s="61">
        <f t="shared" si="38"/>
        <v>0</v>
      </c>
      <c r="K166" s="61">
        <f t="shared" si="38"/>
        <v>0</v>
      </c>
      <c r="L166" s="61">
        <f t="shared" si="38"/>
        <v>0</v>
      </c>
      <c r="M166" s="61">
        <f t="shared" si="38"/>
        <v>0</v>
      </c>
      <c r="N166" s="61">
        <f t="shared" si="38"/>
        <v>0</v>
      </c>
      <c r="O166" s="61">
        <f>O483+O800</f>
        <v>0</v>
      </c>
    </row>
    <row r="167" spans="2:15" x14ac:dyDescent="0.25">
      <c r="B167" s="175">
        <v>10</v>
      </c>
      <c r="C167" s="183" t="s">
        <v>733</v>
      </c>
      <c r="D167" s="176"/>
      <c r="E167" s="60"/>
      <c r="F167" s="61">
        <f t="shared" ref="F167:O168" si="39">F484+F801</f>
        <v>0</v>
      </c>
      <c r="G167" s="61">
        <f t="shared" si="39"/>
        <v>0</v>
      </c>
      <c r="H167" s="61">
        <f t="shared" si="39"/>
        <v>0</v>
      </c>
      <c r="I167" s="61">
        <f t="shared" si="39"/>
        <v>0</v>
      </c>
      <c r="J167" s="61">
        <f t="shared" si="39"/>
        <v>0</v>
      </c>
      <c r="K167" s="61">
        <f t="shared" si="39"/>
        <v>0</v>
      </c>
      <c r="L167" s="61">
        <f t="shared" si="39"/>
        <v>0</v>
      </c>
      <c r="M167" s="61">
        <f t="shared" si="39"/>
        <v>0</v>
      </c>
      <c r="N167" s="61">
        <f t="shared" si="39"/>
        <v>0</v>
      </c>
      <c r="O167" s="61">
        <f t="shared" si="39"/>
        <v>0</v>
      </c>
    </row>
    <row r="168" spans="2:15" x14ac:dyDescent="0.25">
      <c r="B168" s="175">
        <v>11</v>
      </c>
      <c r="C168" s="183" t="s">
        <v>734</v>
      </c>
      <c r="D168" s="176"/>
      <c r="E168" s="60"/>
      <c r="F168" s="61">
        <f t="shared" si="39"/>
        <v>0</v>
      </c>
      <c r="G168" s="61">
        <f t="shared" si="39"/>
        <v>0</v>
      </c>
      <c r="H168" s="61">
        <f t="shared" si="39"/>
        <v>0</v>
      </c>
      <c r="I168" s="61">
        <f t="shared" si="39"/>
        <v>0</v>
      </c>
      <c r="J168" s="61">
        <f t="shared" si="39"/>
        <v>0</v>
      </c>
      <c r="K168" s="61">
        <f t="shared" si="39"/>
        <v>0</v>
      </c>
      <c r="L168" s="61">
        <f t="shared" si="39"/>
        <v>0</v>
      </c>
      <c r="M168" s="61">
        <f t="shared" si="39"/>
        <v>0</v>
      </c>
      <c r="N168" s="61">
        <f t="shared" si="39"/>
        <v>0</v>
      </c>
      <c r="O168" s="61">
        <f t="shared" si="39"/>
        <v>0</v>
      </c>
    </row>
    <row r="169" spans="2:15" x14ac:dyDescent="0.25">
      <c r="B169" s="175">
        <v>12</v>
      </c>
      <c r="C169" s="183" t="s">
        <v>735</v>
      </c>
      <c r="D169" s="176"/>
      <c r="E169" s="60"/>
      <c r="F169" s="61"/>
      <c r="G169" s="61"/>
      <c r="H169" s="61"/>
      <c r="I169" s="61"/>
      <c r="J169" s="61"/>
      <c r="K169" s="61"/>
      <c r="L169" s="61"/>
      <c r="M169" s="61"/>
      <c r="N169" s="61"/>
      <c r="O169" s="61"/>
    </row>
    <row r="170" spans="2:15" x14ac:dyDescent="0.25">
      <c r="B170" s="175"/>
      <c r="C170" s="177" t="s">
        <v>740</v>
      </c>
      <c r="D170" s="176"/>
      <c r="E170" s="60"/>
      <c r="F170" s="61">
        <f t="shared" ref="F170:O171" si="40">F487+F804</f>
        <v>0</v>
      </c>
      <c r="G170" s="61">
        <f t="shared" si="40"/>
        <v>0</v>
      </c>
      <c r="H170" s="61">
        <f t="shared" si="40"/>
        <v>0</v>
      </c>
      <c r="I170" s="61">
        <f t="shared" si="40"/>
        <v>0</v>
      </c>
      <c r="J170" s="61">
        <f t="shared" si="40"/>
        <v>0</v>
      </c>
      <c r="K170" s="61">
        <f t="shared" si="40"/>
        <v>0</v>
      </c>
      <c r="L170" s="61">
        <f t="shared" si="40"/>
        <v>0</v>
      </c>
      <c r="M170" s="61">
        <f t="shared" si="40"/>
        <v>0</v>
      </c>
      <c r="N170" s="61">
        <f t="shared" si="40"/>
        <v>0</v>
      </c>
      <c r="O170" s="61">
        <f t="shared" si="40"/>
        <v>0</v>
      </c>
    </row>
    <row r="171" spans="2:15" x14ac:dyDescent="0.25">
      <c r="B171" s="175"/>
      <c r="C171" s="177" t="s">
        <v>741</v>
      </c>
      <c r="D171" s="176"/>
      <c r="E171" s="60"/>
      <c r="F171" s="61">
        <f t="shared" si="40"/>
        <v>0</v>
      </c>
      <c r="G171" s="61">
        <f t="shared" si="40"/>
        <v>0</v>
      </c>
      <c r="H171" s="61">
        <f t="shared" si="40"/>
        <v>0</v>
      </c>
      <c r="I171" s="61">
        <f t="shared" si="40"/>
        <v>0</v>
      </c>
      <c r="J171" s="61">
        <f t="shared" si="40"/>
        <v>0</v>
      </c>
      <c r="K171" s="61">
        <f t="shared" si="40"/>
        <v>0</v>
      </c>
      <c r="L171" s="61">
        <f t="shared" si="40"/>
        <v>0</v>
      </c>
      <c r="M171" s="61">
        <f t="shared" si="40"/>
        <v>0</v>
      </c>
      <c r="N171" s="61">
        <f t="shared" si="40"/>
        <v>0</v>
      </c>
      <c r="O171" s="61">
        <f t="shared" si="40"/>
        <v>0</v>
      </c>
    </row>
    <row r="172" spans="2:15" x14ac:dyDescent="0.25">
      <c r="B172" s="175">
        <v>13</v>
      </c>
      <c r="C172" s="177"/>
      <c r="D172" s="176"/>
      <c r="E172" s="60"/>
      <c r="F172" s="61"/>
      <c r="G172" s="61"/>
      <c r="H172" s="61"/>
      <c r="I172" s="61"/>
      <c r="J172" s="61"/>
      <c r="K172" s="61"/>
      <c r="L172" s="61"/>
      <c r="M172" s="61"/>
      <c r="N172" s="61"/>
      <c r="O172" s="61"/>
    </row>
    <row r="173" spans="2:15" x14ac:dyDescent="0.25">
      <c r="B173" s="175"/>
      <c r="C173" s="177" t="s">
        <v>742</v>
      </c>
      <c r="D173" s="176"/>
      <c r="E173" s="60"/>
      <c r="F173" s="61">
        <f t="shared" ref="F173:O176" si="41">F490+F807</f>
        <v>0</v>
      </c>
      <c r="G173" s="61">
        <f t="shared" si="41"/>
        <v>0</v>
      </c>
      <c r="H173" s="61">
        <f t="shared" si="41"/>
        <v>0</v>
      </c>
      <c r="I173" s="61">
        <f t="shared" si="41"/>
        <v>0</v>
      </c>
      <c r="J173" s="61">
        <f t="shared" si="41"/>
        <v>0</v>
      </c>
      <c r="K173" s="61">
        <f t="shared" si="41"/>
        <v>0</v>
      </c>
      <c r="L173" s="61">
        <f t="shared" si="41"/>
        <v>0</v>
      </c>
      <c r="M173" s="61">
        <f t="shared" si="41"/>
        <v>0</v>
      </c>
      <c r="N173" s="61">
        <f t="shared" si="41"/>
        <v>0</v>
      </c>
      <c r="O173" s="61">
        <f t="shared" si="41"/>
        <v>0</v>
      </c>
    </row>
    <row r="174" spans="2:15" x14ac:dyDescent="0.25">
      <c r="B174" s="175"/>
      <c r="C174" s="177" t="s">
        <v>743</v>
      </c>
      <c r="D174" s="176"/>
      <c r="E174" s="60"/>
      <c r="F174" s="61">
        <f t="shared" si="41"/>
        <v>0</v>
      </c>
      <c r="G174" s="61">
        <f t="shared" si="41"/>
        <v>0</v>
      </c>
      <c r="H174" s="61">
        <f t="shared" si="41"/>
        <v>0</v>
      </c>
      <c r="I174" s="61">
        <f t="shared" si="41"/>
        <v>0</v>
      </c>
      <c r="J174" s="61">
        <f t="shared" si="41"/>
        <v>0</v>
      </c>
      <c r="K174" s="61">
        <f t="shared" si="41"/>
        <v>0</v>
      </c>
      <c r="L174" s="61">
        <f t="shared" si="41"/>
        <v>0</v>
      </c>
      <c r="M174" s="61">
        <f t="shared" si="41"/>
        <v>0</v>
      </c>
      <c r="N174" s="61">
        <f t="shared" si="41"/>
        <v>0</v>
      </c>
      <c r="O174" s="61">
        <f t="shared" si="41"/>
        <v>0</v>
      </c>
    </row>
    <row r="175" spans="2:15" ht="27.6" x14ac:dyDescent="0.25">
      <c r="B175" s="175"/>
      <c r="C175" s="177" t="s">
        <v>744</v>
      </c>
      <c r="D175" s="176"/>
      <c r="E175" s="60"/>
      <c r="F175" s="61">
        <f t="shared" si="41"/>
        <v>0</v>
      </c>
      <c r="G175" s="61">
        <f t="shared" si="41"/>
        <v>0</v>
      </c>
      <c r="H175" s="61">
        <f t="shared" si="41"/>
        <v>0</v>
      </c>
      <c r="I175" s="61">
        <f t="shared" si="41"/>
        <v>0</v>
      </c>
      <c r="J175" s="61">
        <f t="shared" si="41"/>
        <v>0</v>
      </c>
      <c r="K175" s="61">
        <f t="shared" si="41"/>
        <v>0</v>
      </c>
      <c r="L175" s="61">
        <f t="shared" si="41"/>
        <v>0</v>
      </c>
      <c r="M175" s="61">
        <f t="shared" si="41"/>
        <v>0</v>
      </c>
      <c r="N175" s="61">
        <f t="shared" si="41"/>
        <v>0</v>
      </c>
      <c r="O175" s="61">
        <f t="shared" si="41"/>
        <v>0</v>
      </c>
    </row>
    <row r="176" spans="2:15" x14ac:dyDescent="0.25">
      <c r="B176" s="175"/>
      <c r="C176" s="177" t="s">
        <v>745</v>
      </c>
      <c r="D176" s="176"/>
      <c r="E176" s="60"/>
      <c r="F176" s="61">
        <f t="shared" si="41"/>
        <v>0</v>
      </c>
      <c r="G176" s="61">
        <f t="shared" si="41"/>
        <v>0</v>
      </c>
      <c r="H176" s="61">
        <f t="shared" si="41"/>
        <v>0</v>
      </c>
      <c r="I176" s="61">
        <f t="shared" si="41"/>
        <v>0</v>
      </c>
      <c r="J176" s="61">
        <f t="shared" si="41"/>
        <v>0</v>
      </c>
      <c r="K176" s="61">
        <f t="shared" si="41"/>
        <v>0</v>
      </c>
      <c r="L176" s="61">
        <f t="shared" si="41"/>
        <v>0</v>
      </c>
      <c r="M176" s="61">
        <f t="shared" si="41"/>
        <v>0</v>
      </c>
      <c r="N176" s="61">
        <f t="shared" si="41"/>
        <v>0</v>
      </c>
      <c r="O176" s="61">
        <f t="shared" si="41"/>
        <v>0</v>
      </c>
    </row>
    <row r="177" spans="2:15" x14ac:dyDescent="0.25">
      <c r="B177" s="175">
        <v>14</v>
      </c>
      <c r="C177" s="183" t="s">
        <v>736</v>
      </c>
      <c r="D177" s="176"/>
      <c r="E177" s="60"/>
      <c r="F177" s="61"/>
      <c r="G177" s="61"/>
      <c r="H177" s="61"/>
      <c r="I177" s="61"/>
      <c r="J177" s="61"/>
      <c r="K177" s="61"/>
      <c r="L177" s="61"/>
      <c r="M177" s="61"/>
      <c r="N177" s="61"/>
      <c r="O177" s="61"/>
    </row>
    <row r="178" spans="2:15" x14ac:dyDescent="0.25">
      <c r="B178" s="175"/>
      <c r="C178" s="177" t="s">
        <v>746</v>
      </c>
      <c r="D178" s="176"/>
      <c r="E178" s="60"/>
      <c r="F178" s="61">
        <f t="shared" ref="F178:O183" si="42">F495+F812</f>
        <v>0</v>
      </c>
      <c r="G178" s="61">
        <f t="shared" si="42"/>
        <v>0</v>
      </c>
      <c r="H178" s="61">
        <f t="shared" si="42"/>
        <v>0</v>
      </c>
      <c r="I178" s="61">
        <f t="shared" si="42"/>
        <v>0</v>
      </c>
      <c r="J178" s="61">
        <f t="shared" si="42"/>
        <v>0</v>
      </c>
      <c r="K178" s="61">
        <f t="shared" si="42"/>
        <v>0</v>
      </c>
      <c r="L178" s="61">
        <f t="shared" si="42"/>
        <v>0</v>
      </c>
      <c r="M178" s="61">
        <f t="shared" si="42"/>
        <v>0</v>
      </c>
      <c r="N178" s="61">
        <f t="shared" si="42"/>
        <v>0</v>
      </c>
      <c r="O178" s="61">
        <f t="shared" si="42"/>
        <v>0</v>
      </c>
    </row>
    <row r="179" spans="2:15" x14ac:dyDescent="0.25">
      <c r="B179" s="175"/>
      <c r="C179" s="177" t="s">
        <v>747</v>
      </c>
      <c r="D179" s="176"/>
      <c r="E179" s="60"/>
      <c r="F179" s="61">
        <f t="shared" si="42"/>
        <v>0</v>
      </c>
      <c r="G179" s="61">
        <f t="shared" si="42"/>
        <v>0</v>
      </c>
      <c r="H179" s="61">
        <f t="shared" si="42"/>
        <v>0</v>
      </c>
      <c r="I179" s="61">
        <f t="shared" si="42"/>
        <v>0</v>
      </c>
      <c r="J179" s="61">
        <f t="shared" si="42"/>
        <v>0</v>
      </c>
      <c r="K179" s="61">
        <f t="shared" si="42"/>
        <v>0</v>
      </c>
      <c r="L179" s="61">
        <f t="shared" si="42"/>
        <v>0</v>
      </c>
      <c r="M179" s="61">
        <f t="shared" si="42"/>
        <v>0</v>
      </c>
      <c r="N179" s="61">
        <f t="shared" si="42"/>
        <v>0</v>
      </c>
      <c r="O179" s="61">
        <f t="shared" si="42"/>
        <v>0</v>
      </c>
    </row>
    <row r="180" spans="2:15" x14ac:dyDescent="0.25">
      <c r="B180" s="175"/>
      <c r="C180" s="177" t="s">
        <v>748</v>
      </c>
      <c r="D180" s="176"/>
      <c r="E180" s="60"/>
      <c r="F180" s="61">
        <f t="shared" si="42"/>
        <v>0</v>
      </c>
      <c r="G180" s="61">
        <f t="shared" si="42"/>
        <v>0</v>
      </c>
      <c r="H180" s="61">
        <f t="shared" si="42"/>
        <v>0</v>
      </c>
      <c r="I180" s="61">
        <f t="shared" si="42"/>
        <v>0</v>
      </c>
      <c r="J180" s="61">
        <f t="shared" si="42"/>
        <v>0</v>
      </c>
      <c r="K180" s="61">
        <f t="shared" si="42"/>
        <v>0</v>
      </c>
      <c r="L180" s="61">
        <f t="shared" si="42"/>
        <v>0</v>
      </c>
      <c r="M180" s="61">
        <f t="shared" si="42"/>
        <v>0</v>
      </c>
      <c r="N180" s="61">
        <f t="shared" si="42"/>
        <v>0</v>
      </c>
      <c r="O180" s="61">
        <f t="shared" si="42"/>
        <v>0</v>
      </c>
    </row>
    <row r="181" spans="2:15" x14ac:dyDescent="0.25">
      <c r="B181" s="175">
        <v>15</v>
      </c>
      <c r="C181" s="183" t="s">
        <v>737</v>
      </c>
      <c r="D181" s="176"/>
      <c r="E181" s="60"/>
      <c r="F181" s="61">
        <f t="shared" si="42"/>
        <v>0</v>
      </c>
      <c r="G181" s="61">
        <f t="shared" si="42"/>
        <v>0</v>
      </c>
      <c r="H181" s="61">
        <f t="shared" si="42"/>
        <v>0</v>
      </c>
      <c r="I181" s="61">
        <f t="shared" si="42"/>
        <v>0</v>
      </c>
      <c r="J181" s="61">
        <f t="shared" si="42"/>
        <v>0</v>
      </c>
      <c r="K181" s="61">
        <f t="shared" si="42"/>
        <v>0</v>
      </c>
      <c r="L181" s="61">
        <f t="shared" si="42"/>
        <v>0</v>
      </c>
      <c r="M181" s="61">
        <f t="shared" si="42"/>
        <v>0</v>
      </c>
      <c r="N181" s="61">
        <f t="shared" si="42"/>
        <v>0</v>
      </c>
      <c r="O181" s="61">
        <f t="shared" si="42"/>
        <v>0</v>
      </c>
    </row>
    <row r="182" spans="2:15" x14ac:dyDescent="0.25">
      <c r="B182" s="175">
        <v>16</v>
      </c>
      <c r="C182" s="183" t="s">
        <v>738</v>
      </c>
      <c r="D182" s="59"/>
      <c r="E182" s="60"/>
      <c r="F182" s="61">
        <f t="shared" si="42"/>
        <v>0</v>
      </c>
      <c r="G182" s="61">
        <f t="shared" si="42"/>
        <v>0</v>
      </c>
      <c r="H182" s="61">
        <f t="shared" si="42"/>
        <v>0</v>
      </c>
      <c r="I182" s="61">
        <f t="shared" si="42"/>
        <v>0</v>
      </c>
      <c r="J182" s="61">
        <f t="shared" si="42"/>
        <v>0</v>
      </c>
      <c r="K182" s="61">
        <f t="shared" si="42"/>
        <v>0</v>
      </c>
      <c r="L182" s="61">
        <f t="shared" si="42"/>
        <v>0</v>
      </c>
      <c r="M182" s="61">
        <f t="shared" si="42"/>
        <v>0</v>
      </c>
      <c r="N182" s="61">
        <f t="shared" si="42"/>
        <v>0</v>
      </c>
      <c r="O182" s="61">
        <f t="shared" si="42"/>
        <v>0</v>
      </c>
    </row>
    <row r="183" spans="2:15" x14ac:dyDescent="0.25">
      <c r="B183" s="175">
        <v>17</v>
      </c>
      <c r="C183" s="183" t="s">
        <v>739</v>
      </c>
      <c r="D183" s="59"/>
      <c r="E183" s="63"/>
      <c r="F183" s="61">
        <f t="shared" si="42"/>
        <v>0</v>
      </c>
      <c r="G183" s="61">
        <f t="shared" si="42"/>
        <v>0</v>
      </c>
      <c r="H183" s="61">
        <f t="shared" si="42"/>
        <v>0</v>
      </c>
      <c r="I183" s="61">
        <f t="shared" si="42"/>
        <v>0</v>
      </c>
      <c r="J183" s="61">
        <f t="shared" si="42"/>
        <v>0</v>
      </c>
      <c r="K183" s="61">
        <f t="shared" si="42"/>
        <v>0</v>
      </c>
      <c r="L183" s="61">
        <f t="shared" si="42"/>
        <v>0</v>
      </c>
      <c r="M183" s="61">
        <f t="shared" si="42"/>
        <v>0</v>
      </c>
      <c r="N183" s="61">
        <f t="shared" si="42"/>
        <v>0</v>
      </c>
      <c r="O183" s="61">
        <f t="shared" si="42"/>
        <v>0</v>
      </c>
    </row>
    <row r="184" spans="2:15" ht="14.4" thickBot="1" x14ac:dyDescent="0.3">
      <c r="B184" s="64"/>
      <c r="C184" s="65" t="s">
        <v>108</v>
      </c>
      <c r="D184" s="65"/>
      <c r="E184" s="66"/>
      <c r="F184" s="143">
        <f>SUM(F144:F183)</f>
        <v>0</v>
      </c>
      <c r="G184" s="143">
        <f t="shared" ref="G184:O184" si="43">SUM(G144:G183)</f>
        <v>0</v>
      </c>
      <c r="H184" s="143">
        <f t="shared" si="43"/>
        <v>0</v>
      </c>
      <c r="I184" s="143">
        <f t="shared" si="43"/>
        <v>0</v>
      </c>
      <c r="J184" s="143">
        <f t="shared" si="43"/>
        <v>0</v>
      </c>
      <c r="K184" s="143">
        <f t="shared" si="43"/>
        <v>0</v>
      </c>
      <c r="L184" s="143">
        <f t="shared" si="43"/>
        <v>0</v>
      </c>
      <c r="M184" s="143">
        <f t="shared" si="43"/>
        <v>0</v>
      </c>
      <c r="N184" s="143">
        <f t="shared" si="43"/>
        <v>0</v>
      </c>
      <c r="O184" s="143">
        <f t="shared" si="43"/>
        <v>0</v>
      </c>
    </row>
    <row r="185" spans="2:15" ht="14.4" thickBot="1" x14ac:dyDescent="0.3"/>
    <row r="186" spans="2:15" x14ac:dyDescent="0.25">
      <c r="B186" s="474" t="s">
        <v>184</v>
      </c>
      <c r="C186" s="475"/>
      <c r="D186" s="475"/>
      <c r="E186" s="475"/>
      <c r="F186" s="475"/>
      <c r="G186" s="475"/>
      <c r="H186" s="475"/>
      <c r="I186" s="475"/>
      <c r="J186" s="475"/>
      <c r="K186" s="475"/>
      <c r="L186" s="475"/>
      <c r="M186" s="475"/>
      <c r="N186" s="475"/>
      <c r="O186" s="476"/>
    </row>
    <row r="187" spans="2:15" ht="13.95" customHeight="1" x14ac:dyDescent="0.25">
      <c r="B187" s="469" t="s">
        <v>2</v>
      </c>
      <c r="C187" s="470" t="s">
        <v>205</v>
      </c>
      <c r="D187" s="472" t="s">
        <v>193</v>
      </c>
      <c r="E187" s="472" t="s">
        <v>194</v>
      </c>
      <c r="F187" s="472" t="s">
        <v>195</v>
      </c>
      <c r="G187" s="472"/>
      <c r="H187" s="472"/>
      <c r="I187" s="472"/>
      <c r="J187" s="472" t="s">
        <v>196</v>
      </c>
      <c r="K187" s="472"/>
      <c r="L187" s="472"/>
      <c r="M187" s="472"/>
      <c r="N187" s="472" t="s">
        <v>197</v>
      </c>
      <c r="O187" s="473"/>
    </row>
    <row r="188" spans="2:15" ht="55.8" thickBot="1" x14ac:dyDescent="0.3">
      <c r="B188" s="477"/>
      <c r="C188" s="478"/>
      <c r="D188" s="479"/>
      <c r="E188" s="479"/>
      <c r="F188" s="210" t="s">
        <v>198</v>
      </c>
      <c r="G188" s="210" t="s">
        <v>107</v>
      </c>
      <c r="H188" s="210" t="s">
        <v>199</v>
      </c>
      <c r="I188" s="210" t="s">
        <v>200</v>
      </c>
      <c r="J188" s="210" t="s">
        <v>201</v>
      </c>
      <c r="K188" s="210" t="s">
        <v>107</v>
      </c>
      <c r="L188" s="210" t="s">
        <v>202</v>
      </c>
      <c r="M188" s="210" t="s">
        <v>203</v>
      </c>
      <c r="N188" s="210" t="s">
        <v>198</v>
      </c>
      <c r="O188" s="55" t="s">
        <v>200</v>
      </c>
    </row>
    <row r="189" spans="2:15" x14ac:dyDescent="0.25">
      <c r="B189" s="57">
        <v>1</v>
      </c>
      <c r="C189" s="180" t="s">
        <v>148</v>
      </c>
      <c r="D189" s="212"/>
      <c r="E189" s="56"/>
      <c r="F189" s="61">
        <f t="shared" ref="F189:O190" si="44">F506+F823</f>
        <v>0</v>
      </c>
      <c r="G189" s="61">
        <f t="shared" si="44"/>
        <v>0</v>
      </c>
      <c r="H189" s="61">
        <f t="shared" si="44"/>
        <v>0</v>
      </c>
      <c r="I189" s="61">
        <f t="shared" si="44"/>
        <v>0</v>
      </c>
      <c r="J189" s="61">
        <f t="shared" si="44"/>
        <v>0</v>
      </c>
      <c r="K189" s="61">
        <f t="shared" si="44"/>
        <v>0</v>
      </c>
      <c r="L189" s="61">
        <f t="shared" si="44"/>
        <v>0</v>
      </c>
      <c r="M189" s="61">
        <f t="shared" si="44"/>
        <v>0</v>
      </c>
      <c r="N189" s="61">
        <f t="shared" si="44"/>
        <v>0</v>
      </c>
      <c r="O189" s="61">
        <f t="shared" si="44"/>
        <v>0</v>
      </c>
    </row>
    <row r="190" spans="2:15" x14ac:dyDescent="0.25">
      <c r="B190" s="57">
        <v>2</v>
      </c>
      <c r="C190" s="180" t="s">
        <v>749</v>
      </c>
      <c r="D190" s="59"/>
      <c r="E190" s="154"/>
      <c r="F190" s="61">
        <f>F507+F824</f>
        <v>0</v>
      </c>
      <c r="G190" s="61">
        <f t="shared" si="44"/>
        <v>0</v>
      </c>
      <c r="H190" s="61">
        <f t="shared" si="44"/>
        <v>0</v>
      </c>
      <c r="I190" s="61">
        <f t="shared" si="44"/>
        <v>0</v>
      </c>
      <c r="J190" s="61">
        <f t="shared" si="44"/>
        <v>0</v>
      </c>
      <c r="K190" s="61">
        <f t="shared" si="44"/>
        <v>0</v>
      </c>
      <c r="L190" s="61">
        <f t="shared" si="44"/>
        <v>0</v>
      </c>
      <c r="M190" s="61">
        <f t="shared" si="44"/>
        <v>0</v>
      </c>
      <c r="N190" s="61">
        <f t="shared" si="44"/>
        <v>0</v>
      </c>
      <c r="O190" s="61">
        <f t="shared" si="44"/>
        <v>0</v>
      </c>
    </row>
    <row r="191" spans="2:15" x14ac:dyDescent="0.25">
      <c r="B191" s="57">
        <v>3</v>
      </c>
      <c r="C191" s="179" t="s">
        <v>715</v>
      </c>
      <c r="D191" s="59"/>
      <c r="E191" s="60"/>
      <c r="F191" s="61"/>
      <c r="G191" s="61"/>
      <c r="H191" s="61"/>
      <c r="I191" s="61"/>
      <c r="J191" s="61"/>
      <c r="K191" s="61"/>
      <c r="L191" s="61"/>
      <c r="M191" s="61"/>
      <c r="N191" s="61"/>
      <c r="O191" s="61"/>
    </row>
    <row r="192" spans="2:15" x14ac:dyDescent="0.25">
      <c r="B192" s="57"/>
      <c r="C192" s="58" t="s">
        <v>711</v>
      </c>
      <c r="D192" s="59"/>
      <c r="E192" s="60"/>
      <c r="F192" s="61">
        <f t="shared" ref="F192:O195" si="45">F509+F826</f>
        <v>0</v>
      </c>
      <c r="G192" s="61">
        <f t="shared" si="45"/>
        <v>0</v>
      </c>
      <c r="H192" s="61">
        <f t="shared" si="45"/>
        <v>0</v>
      </c>
      <c r="I192" s="61">
        <f t="shared" si="45"/>
        <v>0</v>
      </c>
      <c r="J192" s="61">
        <f t="shared" si="45"/>
        <v>0</v>
      </c>
      <c r="K192" s="61">
        <f t="shared" si="45"/>
        <v>0</v>
      </c>
      <c r="L192" s="61">
        <f t="shared" si="45"/>
        <v>0</v>
      </c>
      <c r="M192" s="61">
        <f t="shared" si="45"/>
        <v>0</v>
      </c>
      <c r="N192" s="61">
        <f t="shared" si="45"/>
        <v>0</v>
      </c>
      <c r="O192" s="61">
        <f t="shared" si="45"/>
        <v>0</v>
      </c>
    </row>
    <row r="193" spans="2:15" ht="27.6" x14ac:dyDescent="0.25">
      <c r="B193" s="57"/>
      <c r="C193" s="58" t="s">
        <v>712</v>
      </c>
      <c r="D193" s="59"/>
      <c r="E193" s="60"/>
      <c r="F193" s="61">
        <f t="shared" si="45"/>
        <v>0</v>
      </c>
      <c r="G193" s="61">
        <f t="shared" si="45"/>
        <v>0</v>
      </c>
      <c r="H193" s="61">
        <f t="shared" si="45"/>
        <v>0</v>
      </c>
      <c r="I193" s="61">
        <f t="shared" si="45"/>
        <v>0</v>
      </c>
      <c r="J193" s="61">
        <f t="shared" si="45"/>
        <v>0</v>
      </c>
      <c r="K193" s="61">
        <f t="shared" si="45"/>
        <v>0</v>
      </c>
      <c r="L193" s="61">
        <f t="shared" si="45"/>
        <v>0</v>
      </c>
      <c r="M193" s="61">
        <f t="shared" si="45"/>
        <v>0</v>
      </c>
      <c r="N193" s="61">
        <f t="shared" si="45"/>
        <v>0</v>
      </c>
      <c r="O193" s="61">
        <f t="shared" si="45"/>
        <v>0</v>
      </c>
    </row>
    <row r="194" spans="2:15" x14ac:dyDescent="0.25">
      <c r="B194" s="57"/>
      <c r="C194" s="58" t="s">
        <v>713</v>
      </c>
      <c r="D194" s="59"/>
      <c r="E194" s="60"/>
      <c r="F194" s="61">
        <f t="shared" si="45"/>
        <v>0</v>
      </c>
      <c r="G194" s="61">
        <f t="shared" si="45"/>
        <v>0</v>
      </c>
      <c r="H194" s="61">
        <f t="shared" si="45"/>
        <v>0</v>
      </c>
      <c r="I194" s="61">
        <f t="shared" si="45"/>
        <v>0</v>
      </c>
      <c r="J194" s="61">
        <f t="shared" si="45"/>
        <v>0</v>
      </c>
      <c r="K194" s="61">
        <f t="shared" si="45"/>
        <v>0</v>
      </c>
      <c r="L194" s="61">
        <f t="shared" si="45"/>
        <v>0</v>
      </c>
      <c r="M194" s="61">
        <f t="shared" si="45"/>
        <v>0</v>
      </c>
      <c r="N194" s="61">
        <f t="shared" si="45"/>
        <v>0</v>
      </c>
      <c r="O194" s="61">
        <f t="shared" si="45"/>
        <v>0</v>
      </c>
    </row>
    <row r="195" spans="2:15" x14ac:dyDescent="0.25">
      <c r="B195" s="57"/>
      <c r="C195" s="58" t="s">
        <v>714</v>
      </c>
      <c r="D195" s="59"/>
      <c r="E195" s="60"/>
      <c r="F195" s="61">
        <f t="shared" si="45"/>
        <v>0</v>
      </c>
      <c r="G195" s="61">
        <f t="shared" si="45"/>
        <v>0</v>
      </c>
      <c r="H195" s="61">
        <f t="shared" si="45"/>
        <v>0</v>
      </c>
      <c r="I195" s="61">
        <f t="shared" si="45"/>
        <v>0</v>
      </c>
      <c r="J195" s="61">
        <f t="shared" si="45"/>
        <v>0</v>
      </c>
      <c r="K195" s="61">
        <f t="shared" si="45"/>
        <v>0</v>
      </c>
      <c r="L195" s="61">
        <f t="shared" si="45"/>
        <v>0</v>
      </c>
      <c r="M195" s="61">
        <f t="shared" si="45"/>
        <v>0</v>
      </c>
      <c r="N195" s="61">
        <f t="shared" si="45"/>
        <v>0</v>
      </c>
      <c r="O195" s="61">
        <f t="shared" si="45"/>
        <v>0</v>
      </c>
    </row>
    <row r="196" spans="2:15" x14ac:dyDescent="0.25">
      <c r="B196" s="57">
        <v>4</v>
      </c>
      <c r="C196" s="180" t="s">
        <v>716</v>
      </c>
      <c r="D196" s="59"/>
      <c r="E196" s="60"/>
      <c r="F196" s="61"/>
      <c r="G196" s="61"/>
      <c r="H196" s="61"/>
      <c r="I196" s="61"/>
      <c r="J196" s="61"/>
      <c r="K196" s="61"/>
      <c r="L196" s="61"/>
      <c r="M196" s="61"/>
      <c r="N196" s="61"/>
      <c r="O196" s="61"/>
    </row>
    <row r="197" spans="2:15" x14ac:dyDescent="0.25">
      <c r="B197" s="57"/>
      <c r="C197" s="62" t="s">
        <v>717</v>
      </c>
      <c r="D197" s="59"/>
      <c r="E197" s="60"/>
      <c r="F197" s="61">
        <f t="shared" ref="F197:O197" si="46">F514+F831</f>
        <v>0</v>
      </c>
      <c r="G197" s="61">
        <f t="shared" si="46"/>
        <v>0</v>
      </c>
      <c r="H197" s="61">
        <f t="shared" si="46"/>
        <v>0</v>
      </c>
      <c r="I197" s="61">
        <f t="shared" si="46"/>
        <v>0</v>
      </c>
      <c r="J197" s="61">
        <f t="shared" si="46"/>
        <v>0</v>
      </c>
      <c r="K197" s="61">
        <f t="shared" si="46"/>
        <v>0</v>
      </c>
      <c r="L197" s="61">
        <f t="shared" si="46"/>
        <v>0</v>
      </c>
      <c r="M197" s="61">
        <f t="shared" si="46"/>
        <v>0</v>
      </c>
      <c r="N197" s="61">
        <f t="shared" si="46"/>
        <v>0</v>
      </c>
      <c r="O197" s="61">
        <f t="shared" si="46"/>
        <v>0</v>
      </c>
    </row>
    <row r="198" spans="2:15" x14ac:dyDescent="0.25">
      <c r="B198" s="57"/>
      <c r="C198" s="180" t="s">
        <v>718</v>
      </c>
      <c r="D198" s="59"/>
      <c r="E198" s="60"/>
      <c r="F198" s="61"/>
      <c r="G198" s="61"/>
      <c r="H198" s="61"/>
      <c r="I198" s="61"/>
      <c r="J198" s="61"/>
      <c r="K198" s="61"/>
      <c r="L198" s="61"/>
      <c r="M198" s="61"/>
      <c r="N198" s="61"/>
      <c r="O198" s="61"/>
    </row>
    <row r="199" spans="2:15" x14ac:dyDescent="0.25">
      <c r="B199" s="57"/>
      <c r="C199" s="62" t="s">
        <v>719</v>
      </c>
      <c r="D199" s="59"/>
      <c r="E199" s="60"/>
      <c r="F199" s="61">
        <f t="shared" ref="F199:O200" si="47">F516+F833</f>
        <v>0</v>
      </c>
      <c r="G199" s="61">
        <f t="shared" si="47"/>
        <v>0</v>
      </c>
      <c r="H199" s="61">
        <f t="shared" si="47"/>
        <v>0</v>
      </c>
      <c r="I199" s="61">
        <f t="shared" si="47"/>
        <v>0</v>
      </c>
      <c r="J199" s="61">
        <f t="shared" si="47"/>
        <v>0</v>
      </c>
      <c r="K199" s="61">
        <f t="shared" si="47"/>
        <v>0</v>
      </c>
      <c r="L199" s="61">
        <f t="shared" si="47"/>
        <v>0</v>
      </c>
      <c r="M199" s="61">
        <f t="shared" si="47"/>
        <v>0</v>
      </c>
      <c r="N199" s="61">
        <f t="shared" si="47"/>
        <v>0</v>
      </c>
      <c r="O199" s="61">
        <f t="shared" si="47"/>
        <v>0</v>
      </c>
    </row>
    <row r="200" spans="2:15" x14ac:dyDescent="0.25">
      <c r="B200" s="57"/>
      <c r="C200" s="62" t="s">
        <v>720</v>
      </c>
      <c r="D200" s="59"/>
      <c r="E200" s="60"/>
      <c r="F200" s="61">
        <f t="shared" si="47"/>
        <v>0</v>
      </c>
      <c r="G200" s="61">
        <f t="shared" si="47"/>
        <v>0</v>
      </c>
      <c r="H200" s="61">
        <f t="shared" si="47"/>
        <v>0</v>
      </c>
      <c r="I200" s="61">
        <f t="shared" si="47"/>
        <v>0</v>
      </c>
      <c r="J200" s="61">
        <f t="shared" si="47"/>
        <v>0</v>
      </c>
      <c r="K200" s="61">
        <f t="shared" si="47"/>
        <v>0</v>
      </c>
      <c r="L200" s="61">
        <f t="shared" si="47"/>
        <v>0</v>
      </c>
      <c r="M200" s="61">
        <f t="shared" si="47"/>
        <v>0</v>
      </c>
      <c r="N200" s="61">
        <f t="shared" si="47"/>
        <v>0</v>
      </c>
      <c r="O200" s="61">
        <f t="shared" si="47"/>
        <v>0</v>
      </c>
    </row>
    <row r="201" spans="2:15" x14ac:dyDescent="0.25">
      <c r="B201" s="57">
        <v>5</v>
      </c>
      <c r="C201" s="180" t="s">
        <v>721</v>
      </c>
      <c r="D201" s="59"/>
      <c r="E201" s="60"/>
      <c r="F201" s="181"/>
      <c r="G201" s="181"/>
      <c r="H201" s="181"/>
      <c r="I201" s="181"/>
      <c r="J201" s="181"/>
      <c r="K201" s="181"/>
      <c r="L201" s="181"/>
      <c r="M201" s="181"/>
      <c r="N201" s="181"/>
      <c r="O201" s="181"/>
    </row>
    <row r="202" spans="2:15" x14ac:dyDescent="0.25">
      <c r="B202" s="57"/>
      <c r="C202" s="62" t="s">
        <v>722</v>
      </c>
      <c r="D202" s="59"/>
      <c r="E202" s="60"/>
      <c r="F202" s="61">
        <f t="shared" ref="F202:O207" si="48">F519+F836</f>
        <v>0</v>
      </c>
      <c r="G202" s="61">
        <f t="shared" si="48"/>
        <v>0</v>
      </c>
      <c r="H202" s="61">
        <f t="shared" si="48"/>
        <v>0</v>
      </c>
      <c r="I202" s="61">
        <f t="shared" si="48"/>
        <v>0</v>
      </c>
      <c r="J202" s="61">
        <f t="shared" si="48"/>
        <v>0</v>
      </c>
      <c r="K202" s="61">
        <f t="shared" si="48"/>
        <v>0</v>
      </c>
      <c r="L202" s="61">
        <f t="shared" si="48"/>
        <v>0</v>
      </c>
      <c r="M202" s="61">
        <f t="shared" si="48"/>
        <v>0</v>
      </c>
      <c r="N202" s="61">
        <f t="shared" si="48"/>
        <v>0</v>
      </c>
      <c r="O202" s="61">
        <f t="shared" si="48"/>
        <v>0</v>
      </c>
    </row>
    <row r="203" spans="2:15" x14ac:dyDescent="0.25">
      <c r="B203" s="57"/>
      <c r="C203" s="62" t="s">
        <v>723</v>
      </c>
      <c r="D203" s="59"/>
      <c r="E203" s="60"/>
      <c r="F203" s="61">
        <f t="shared" si="48"/>
        <v>0</v>
      </c>
      <c r="G203" s="61">
        <f t="shared" si="48"/>
        <v>0</v>
      </c>
      <c r="H203" s="61">
        <f t="shared" si="48"/>
        <v>0</v>
      </c>
      <c r="I203" s="61">
        <f t="shared" si="48"/>
        <v>0</v>
      </c>
      <c r="J203" s="61">
        <f t="shared" si="48"/>
        <v>0</v>
      </c>
      <c r="K203" s="61">
        <f t="shared" si="48"/>
        <v>0</v>
      </c>
      <c r="L203" s="61">
        <f t="shared" si="48"/>
        <v>0</v>
      </c>
      <c r="M203" s="61">
        <f t="shared" si="48"/>
        <v>0</v>
      </c>
      <c r="N203" s="61">
        <f t="shared" si="48"/>
        <v>0</v>
      </c>
      <c r="O203" s="61">
        <f t="shared" si="48"/>
        <v>0</v>
      </c>
    </row>
    <row r="204" spans="2:15" x14ac:dyDescent="0.25">
      <c r="B204" s="57"/>
      <c r="C204" s="62" t="s">
        <v>724</v>
      </c>
      <c r="D204" s="59"/>
      <c r="E204" s="60"/>
      <c r="F204" s="61">
        <f t="shared" si="48"/>
        <v>0</v>
      </c>
      <c r="G204" s="61">
        <f t="shared" si="48"/>
        <v>0</v>
      </c>
      <c r="H204" s="61">
        <f t="shared" si="48"/>
        <v>0</v>
      </c>
      <c r="I204" s="61">
        <f t="shared" si="48"/>
        <v>0</v>
      </c>
      <c r="J204" s="61">
        <f t="shared" si="48"/>
        <v>0</v>
      </c>
      <c r="K204" s="61">
        <f t="shared" si="48"/>
        <v>0</v>
      </c>
      <c r="L204" s="61">
        <f t="shared" si="48"/>
        <v>0</v>
      </c>
      <c r="M204" s="61">
        <f t="shared" si="48"/>
        <v>0</v>
      </c>
      <c r="N204" s="61">
        <f t="shared" si="48"/>
        <v>0</v>
      </c>
      <c r="O204" s="61">
        <f t="shared" si="48"/>
        <v>0</v>
      </c>
    </row>
    <row r="205" spans="2:15" x14ac:dyDescent="0.25">
      <c r="B205" s="57"/>
      <c r="C205" s="62" t="s">
        <v>725</v>
      </c>
      <c r="D205" s="59"/>
      <c r="E205" s="60"/>
      <c r="F205" s="61">
        <f t="shared" si="48"/>
        <v>0</v>
      </c>
      <c r="G205" s="61">
        <f t="shared" si="48"/>
        <v>0</v>
      </c>
      <c r="H205" s="61">
        <f t="shared" si="48"/>
        <v>0</v>
      </c>
      <c r="I205" s="61">
        <f t="shared" si="48"/>
        <v>0</v>
      </c>
      <c r="J205" s="61">
        <f t="shared" si="48"/>
        <v>0</v>
      </c>
      <c r="K205" s="61">
        <f t="shared" si="48"/>
        <v>0</v>
      </c>
      <c r="L205" s="61">
        <f t="shared" si="48"/>
        <v>0</v>
      </c>
      <c r="M205" s="61">
        <f t="shared" si="48"/>
        <v>0</v>
      </c>
      <c r="N205" s="61">
        <f t="shared" si="48"/>
        <v>0</v>
      </c>
      <c r="O205" s="61">
        <f t="shared" si="48"/>
        <v>0</v>
      </c>
    </row>
    <row r="206" spans="2:15" x14ac:dyDescent="0.25">
      <c r="B206" s="57">
        <v>6</v>
      </c>
      <c r="C206" s="180" t="s">
        <v>726</v>
      </c>
      <c r="D206" s="59"/>
      <c r="E206" s="60"/>
      <c r="F206" s="61">
        <f t="shared" si="48"/>
        <v>0</v>
      </c>
      <c r="G206" s="61">
        <f t="shared" si="48"/>
        <v>0</v>
      </c>
      <c r="H206" s="61">
        <f t="shared" si="48"/>
        <v>0</v>
      </c>
      <c r="I206" s="61">
        <f t="shared" si="48"/>
        <v>0</v>
      </c>
      <c r="J206" s="61">
        <f t="shared" si="48"/>
        <v>0</v>
      </c>
      <c r="K206" s="61">
        <f t="shared" si="48"/>
        <v>0</v>
      </c>
      <c r="L206" s="61">
        <f t="shared" si="48"/>
        <v>0</v>
      </c>
      <c r="M206" s="61">
        <f t="shared" si="48"/>
        <v>0</v>
      </c>
      <c r="N206" s="61">
        <f t="shared" si="48"/>
        <v>0</v>
      </c>
      <c r="O206" s="61">
        <f t="shared" si="48"/>
        <v>0</v>
      </c>
    </row>
    <row r="207" spans="2:15" x14ac:dyDescent="0.25">
      <c r="B207" s="57">
        <v>7</v>
      </c>
      <c r="C207" s="180" t="s">
        <v>727</v>
      </c>
      <c r="D207" s="59"/>
      <c r="E207" s="60"/>
      <c r="F207" s="61">
        <f t="shared" si="48"/>
        <v>0</v>
      </c>
      <c r="G207" s="61">
        <f t="shared" si="48"/>
        <v>0</v>
      </c>
      <c r="H207" s="61">
        <f t="shared" si="48"/>
        <v>0</v>
      </c>
      <c r="I207" s="61">
        <f t="shared" si="48"/>
        <v>0</v>
      </c>
      <c r="J207" s="61">
        <f t="shared" si="48"/>
        <v>0</v>
      </c>
      <c r="K207" s="61">
        <f t="shared" si="48"/>
        <v>0</v>
      </c>
      <c r="L207" s="61">
        <f t="shared" si="48"/>
        <v>0</v>
      </c>
      <c r="M207" s="61">
        <f t="shared" si="48"/>
        <v>0</v>
      </c>
      <c r="N207" s="61">
        <f t="shared" si="48"/>
        <v>0</v>
      </c>
      <c r="O207" s="61">
        <f t="shared" si="48"/>
        <v>0</v>
      </c>
    </row>
    <row r="208" spans="2:15" x14ac:dyDescent="0.25">
      <c r="B208" s="57">
        <v>8</v>
      </c>
      <c r="C208" s="180" t="s">
        <v>728</v>
      </c>
      <c r="D208" s="59"/>
      <c r="E208" s="60"/>
      <c r="F208" s="61"/>
      <c r="G208" s="61"/>
      <c r="H208" s="61"/>
      <c r="I208" s="61"/>
      <c r="J208" s="61"/>
      <c r="K208" s="61"/>
      <c r="L208" s="61"/>
      <c r="M208" s="61"/>
      <c r="N208" s="61"/>
      <c r="O208" s="61"/>
    </row>
    <row r="209" spans="2:15" x14ac:dyDescent="0.25">
      <c r="B209" s="57"/>
      <c r="C209" s="62" t="s">
        <v>729</v>
      </c>
      <c r="D209" s="59"/>
      <c r="E209" s="60"/>
      <c r="F209" s="61">
        <f t="shared" ref="F209:O211" si="49">F526+F843</f>
        <v>0</v>
      </c>
      <c r="G209" s="61">
        <f t="shared" si="49"/>
        <v>0</v>
      </c>
      <c r="H209" s="61">
        <f t="shared" si="49"/>
        <v>0</v>
      </c>
      <c r="I209" s="61">
        <f t="shared" si="49"/>
        <v>0</v>
      </c>
      <c r="J209" s="61">
        <f t="shared" si="49"/>
        <v>0</v>
      </c>
      <c r="K209" s="61">
        <f t="shared" si="49"/>
        <v>0</v>
      </c>
      <c r="L209" s="61">
        <f t="shared" si="49"/>
        <v>0</v>
      </c>
      <c r="M209" s="61">
        <f t="shared" si="49"/>
        <v>0</v>
      </c>
      <c r="N209" s="61">
        <f t="shared" si="49"/>
        <v>0</v>
      </c>
      <c r="O209" s="61">
        <f t="shared" si="49"/>
        <v>0</v>
      </c>
    </row>
    <row r="210" spans="2:15" x14ac:dyDescent="0.25">
      <c r="B210" s="57"/>
      <c r="C210" s="62" t="s">
        <v>730</v>
      </c>
      <c r="D210" s="59"/>
      <c r="E210" s="60"/>
      <c r="F210" s="61">
        <f t="shared" si="49"/>
        <v>0</v>
      </c>
      <c r="G210" s="61">
        <f t="shared" si="49"/>
        <v>0</v>
      </c>
      <c r="H210" s="61">
        <f t="shared" si="49"/>
        <v>0</v>
      </c>
      <c r="I210" s="61">
        <f t="shared" si="49"/>
        <v>0</v>
      </c>
      <c r="J210" s="61">
        <f t="shared" si="49"/>
        <v>0</v>
      </c>
      <c r="K210" s="61">
        <f t="shared" si="49"/>
        <v>0</v>
      </c>
      <c r="L210" s="61">
        <f t="shared" si="49"/>
        <v>0</v>
      </c>
      <c r="M210" s="61">
        <f t="shared" si="49"/>
        <v>0</v>
      </c>
      <c r="N210" s="61">
        <f t="shared" si="49"/>
        <v>0</v>
      </c>
      <c r="O210" s="61">
        <f t="shared" si="49"/>
        <v>0</v>
      </c>
    </row>
    <row r="211" spans="2:15" ht="27.6" x14ac:dyDescent="0.25">
      <c r="B211" s="178">
        <v>9</v>
      </c>
      <c r="C211" s="182" t="s">
        <v>731</v>
      </c>
      <c r="D211" s="59"/>
      <c r="E211" s="60"/>
      <c r="F211" s="61">
        <f>F528+F845</f>
        <v>0</v>
      </c>
      <c r="G211" s="61">
        <f t="shared" si="49"/>
        <v>0</v>
      </c>
      <c r="H211" s="61">
        <f t="shared" si="49"/>
        <v>0</v>
      </c>
      <c r="I211" s="61">
        <f t="shared" si="49"/>
        <v>0</v>
      </c>
      <c r="J211" s="61">
        <f t="shared" si="49"/>
        <v>0</v>
      </c>
      <c r="K211" s="61">
        <f t="shared" si="49"/>
        <v>0</v>
      </c>
      <c r="L211" s="61">
        <f t="shared" si="49"/>
        <v>0</v>
      </c>
      <c r="M211" s="61">
        <f t="shared" si="49"/>
        <v>0</v>
      </c>
      <c r="N211" s="61">
        <f t="shared" si="49"/>
        <v>0</v>
      </c>
      <c r="O211" s="61">
        <f>O528+O845</f>
        <v>0</v>
      </c>
    </row>
    <row r="212" spans="2:15" x14ac:dyDescent="0.25">
      <c r="B212" s="175">
        <v>10</v>
      </c>
      <c r="C212" s="183" t="s">
        <v>733</v>
      </c>
      <c r="D212" s="176"/>
      <c r="E212" s="60"/>
      <c r="F212" s="61">
        <f t="shared" ref="F212:O213" si="50">F529+F846</f>
        <v>0</v>
      </c>
      <c r="G212" s="61">
        <f t="shared" si="50"/>
        <v>0</v>
      </c>
      <c r="H212" s="61">
        <f t="shared" si="50"/>
        <v>0</v>
      </c>
      <c r="I212" s="61">
        <f t="shared" si="50"/>
        <v>0</v>
      </c>
      <c r="J212" s="61">
        <f t="shared" si="50"/>
        <v>0</v>
      </c>
      <c r="K212" s="61">
        <f t="shared" si="50"/>
        <v>0</v>
      </c>
      <c r="L212" s="61">
        <f t="shared" si="50"/>
        <v>0</v>
      </c>
      <c r="M212" s="61">
        <f t="shared" si="50"/>
        <v>0</v>
      </c>
      <c r="N212" s="61">
        <f t="shared" si="50"/>
        <v>0</v>
      </c>
      <c r="O212" s="61">
        <f t="shared" si="50"/>
        <v>0</v>
      </c>
    </row>
    <row r="213" spans="2:15" x14ac:dyDescent="0.25">
      <c r="B213" s="175">
        <v>11</v>
      </c>
      <c r="C213" s="183" t="s">
        <v>734</v>
      </c>
      <c r="D213" s="176"/>
      <c r="E213" s="60"/>
      <c r="F213" s="61">
        <f t="shared" si="50"/>
        <v>0</v>
      </c>
      <c r="G213" s="61">
        <f t="shared" si="50"/>
        <v>0</v>
      </c>
      <c r="H213" s="61">
        <f t="shared" si="50"/>
        <v>0</v>
      </c>
      <c r="I213" s="61">
        <f t="shared" si="50"/>
        <v>0</v>
      </c>
      <c r="J213" s="61">
        <f t="shared" si="50"/>
        <v>0</v>
      </c>
      <c r="K213" s="61">
        <f t="shared" si="50"/>
        <v>0</v>
      </c>
      <c r="L213" s="61">
        <f t="shared" si="50"/>
        <v>0</v>
      </c>
      <c r="M213" s="61">
        <f t="shared" si="50"/>
        <v>0</v>
      </c>
      <c r="N213" s="61">
        <f t="shared" si="50"/>
        <v>0</v>
      </c>
      <c r="O213" s="61">
        <f t="shared" si="50"/>
        <v>0</v>
      </c>
    </row>
    <row r="214" spans="2:15" x14ac:dyDescent="0.25">
      <c r="B214" s="175">
        <v>12</v>
      </c>
      <c r="C214" s="183" t="s">
        <v>735</v>
      </c>
      <c r="D214" s="176"/>
      <c r="E214" s="60"/>
      <c r="F214" s="61"/>
      <c r="G214" s="61"/>
      <c r="H214" s="61"/>
      <c r="I214" s="61"/>
      <c r="J214" s="61"/>
      <c r="K214" s="61"/>
      <c r="L214" s="61"/>
      <c r="M214" s="61"/>
      <c r="N214" s="61"/>
      <c r="O214" s="61"/>
    </row>
    <row r="215" spans="2:15" x14ac:dyDescent="0.25">
      <c r="B215" s="175"/>
      <c r="C215" s="177" t="s">
        <v>740</v>
      </c>
      <c r="D215" s="176"/>
      <c r="E215" s="60"/>
      <c r="F215" s="61">
        <f t="shared" ref="F215:O216" si="51">F532+F849</f>
        <v>0</v>
      </c>
      <c r="G215" s="61">
        <f t="shared" si="51"/>
        <v>0</v>
      </c>
      <c r="H215" s="61">
        <f t="shared" si="51"/>
        <v>0</v>
      </c>
      <c r="I215" s="61">
        <f t="shared" si="51"/>
        <v>0</v>
      </c>
      <c r="J215" s="61">
        <f t="shared" si="51"/>
        <v>0</v>
      </c>
      <c r="K215" s="61">
        <f t="shared" si="51"/>
        <v>0</v>
      </c>
      <c r="L215" s="61">
        <f t="shared" si="51"/>
        <v>0</v>
      </c>
      <c r="M215" s="61">
        <f t="shared" si="51"/>
        <v>0</v>
      </c>
      <c r="N215" s="61">
        <f t="shared" si="51"/>
        <v>0</v>
      </c>
      <c r="O215" s="61">
        <f t="shared" si="51"/>
        <v>0</v>
      </c>
    </row>
    <row r="216" spans="2:15" x14ac:dyDescent="0.25">
      <c r="B216" s="175"/>
      <c r="C216" s="177" t="s">
        <v>741</v>
      </c>
      <c r="D216" s="176"/>
      <c r="E216" s="60"/>
      <c r="F216" s="61">
        <f t="shared" si="51"/>
        <v>0</v>
      </c>
      <c r="G216" s="61">
        <f t="shared" si="51"/>
        <v>0</v>
      </c>
      <c r="H216" s="61">
        <f t="shared" si="51"/>
        <v>0</v>
      </c>
      <c r="I216" s="61">
        <f t="shared" si="51"/>
        <v>0</v>
      </c>
      <c r="J216" s="61">
        <f t="shared" si="51"/>
        <v>0</v>
      </c>
      <c r="K216" s="61">
        <f t="shared" si="51"/>
        <v>0</v>
      </c>
      <c r="L216" s="61">
        <f t="shared" si="51"/>
        <v>0</v>
      </c>
      <c r="M216" s="61">
        <f t="shared" si="51"/>
        <v>0</v>
      </c>
      <c r="N216" s="61">
        <f t="shared" si="51"/>
        <v>0</v>
      </c>
      <c r="O216" s="61">
        <f t="shared" si="51"/>
        <v>0</v>
      </c>
    </row>
    <row r="217" spans="2:15" x14ac:dyDescent="0.25">
      <c r="B217" s="175">
        <v>13</v>
      </c>
      <c r="C217" s="177"/>
      <c r="D217" s="176"/>
      <c r="E217" s="60"/>
      <c r="F217" s="61"/>
      <c r="G217" s="61"/>
      <c r="H217" s="61"/>
      <c r="I217" s="61"/>
      <c r="J217" s="61"/>
      <c r="K217" s="61"/>
      <c r="L217" s="61"/>
      <c r="M217" s="61"/>
      <c r="N217" s="61"/>
      <c r="O217" s="61"/>
    </row>
    <row r="218" spans="2:15" x14ac:dyDescent="0.25">
      <c r="B218" s="175"/>
      <c r="C218" s="177" t="s">
        <v>742</v>
      </c>
      <c r="D218" s="176"/>
      <c r="E218" s="60"/>
      <c r="F218" s="61">
        <f t="shared" ref="F218:O221" si="52">F535+F852</f>
        <v>0</v>
      </c>
      <c r="G218" s="61">
        <f t="shared" si="52"/>
        <v>0</v>
      </c>
      <c r="H218" s="61">
        <f t="shared" si="52"/>
        <v>0</v>
      </c>
      <c r="I218" s="61">
        <f t="shared" si="52"/>
        <v>0</v>
      </c>
      <c r="J218" s="61">
        <f t="shared" si="52"/>
        <v>0</v>
      </c>
      <c r="K218" s="61">
        <f t="shared" si="52"/>
        <v>0</v>
      </c>
      <c r="L218" s="61">
        <f t="shared" si="52"/>
        <v>0</v>
      </c>
      <c r="M218" s="61">
        <f t="shared" si="52"/>
        <v>0</v>
      </c>
      <c r="N218" s="61">
        <f t="shared" si="52"/>
        <v>0</v>
      </c>
      <c r="O218" s="61">
        <f t="shared" si="52"/>
        <v>0</v>
      </c>
    </row>
    <row r="219" spans="2:15" x14ac:dyDescent="0.25">
      <c r="B219" s="175"/>
      <c r="C219" s="177" t="s">
        <v>743</v>
      </c>
      <c r="D219" s="176"/>
      <c r="E219" s="60"/>
      <c r="F219" s="61">
        <f t="shared" si="52"/>
        <v>0</v>
      </c>
      <c r="G219" s="61">
        <f t="shared" si="52"/>
        <v>0</v>
      </c>
      <c r="H219" s="61">
        <f t="shared" si="52"/>
        <v>0</v>
      </c>
      <c r="I219" s="61">
        <f t="shared" si="52"/>
        <v>0</v>
      </c>
      <c r="J219" s="61">
        <f t="shared" si="52"/>
        <v>0</v>
      </c>
      <c r="K219" s="61">
        <f t="shared" si="52"/>
        <v>0</v>
      </c>
      <c r="L219" s="61">
        <f t="shared" si="52"/>
        <v>0</v>
      </c>
      <c r="M219" s="61">
        <f t="shared" si="52"/>
        <v>0</v>
      </c>
      <c r="N219" s="61">
        <f t="shared" si="52"/>
        <v>0</v>
      </c>
      <c r="O219" s="61">
        <f t="shared" si="52"/>
        <v>0</v>
      </c>
    </row>
    <row r="220" spans="2:15" ht="27.6" x14ac:dyDescent="0.25">
      <c r="B220" s="175"/>
      <c r="C220" s="177" t="s">
        <v>744</v>
      </c>
      <c r="D220" s="176"/>
      <c r="E220" s="60"/>
      <c r="F220" s="61">
        <f t="shared" si="52"/>
        <v>0</v>
      </c>
      <c r="G220" s="61">
        <f t="shared" si="52"/>
        <v>0</v>
      </c>
      <c r="H220" s="61">
        <f t="shared" si="52"/>
        <v>0</v>
      </c>
      <c r="I220" s="61">
        <f t="shared" si="52"/>
        <v>0</v>
      </c>
      <c r="J220" s="61">
        <f t="shared" si="52"/>
        <v>0</v>
      </c>
      <c r="K220" s="61">
        <f t="shared" si="52"/>
        <v>0</v>
      </c>
      <c r="L220" s="61">
        <f t="shared" si="52"/>
        <v>0</v>
      </c>
      <c r="M220" s="61">
        <f t="shared" si="52"/>
        <v>0</v>
      </c>
      <c r="N220" s="61">
        <f t="shared" si="52"/>
        <v>0</v>
      </c>
      <c r="O220" s="61">
        <f t="shared" si="52"/>
        <v>0</v>
      </c>
    </row>
    <row r="221" spans="2:15" x14ac:dyDescent="0.25">
      <c r="B221" s="175"/>
      <c r="C221" s="177" t="s">
        <v>745</v>
      </c>
      <c r="D221" s="176"/>
      <c r="E221" s="60"/>
      <c r="F221" s="61">
        <f t="shared" si="52"/>
        <v>0</v>
      </c>
      <c r="G221" s="61">
        <f t="shared" si="52"/>
        <v>0</v>
      </c>
      <c r="H221" s="61">
        <f t="shared" si="52"/>
        <v>0</v>
      </c>
      <c r="I221" s="61">
        <f t="shared" si="52"/>
        <v>0</v>
      </c>
      <c r="J221" s="61">
        <f t="shared" si="52"/>
        <v>0</v>
      </c>
      <c r="K221" s="61">
        <f t="shared" si="52"/>
        <v>0</v>
      </c>
      <c r="L221" s="61">
        <f t="shared" si="52"/>
        <v>0</v>
      </c>
      <c r="M221" s="61">
        <f t="shared" si="52"/>
        <v>0</v>
      </c>
      <c r="N221" s="61">
        <f t="shared" si="52"/>
        <v>0</v>
      </c>
      <c r="O221" s="61">
        <f t="shared" si="52"/>
        <v>0</v>
      </c>
    </row>
    <row r="222" spans="2:15" x14ac:dyDescent="0.25">
      <c r="B222" s="175">
        <v>14</v>
      </c>
      <c r="C222" s="183" t="s">
        <v>736</v>
      </c>
      <c r="D222" s="176"/>
      <c r="E222" s="60"/>
      <c r="F222" s="61"/>
      <c r="G222" s="61"/>
      <c r="H222" s="61"/>
      <c r="I222" s="61"/>
      <c r="J222" s="61"/>
      <c r="K222" s="61"/>
      <c r="L222" s="61"/>
      <c r="M222" s="61"/>
      <c r="N222" s="61"/>
      <c r="O222" s="61"/>
    </row>
    <row r="223" spans="2:15" x14ac:dyDescent="0.25">
      <c r="B223" s="175"/>
      <c r="C223" s="177" t="s">
        <v>746</v>
      </c>
      <c r="D223" s="176"/>
      <c r="E223" s="60"/>
      <c r="F223" s="61">
        <f t="shared" ref="F223:O228" si="53">F540+F857</f>
        <v>0</v>
      </c>
      <c r="G223" s="61">
        <f t="shared" si="53"/>
        <v>0</v>
      </c>
      <c r="H223" s="61">
        <f t="shared" si="53"/>
        <v>0</v>
      </c>
      <c r="I223" s="61">
        <f t="shared" si="53"/>
        <v>0</v>
      </c>
      <c r="J223" s="61">
        <f t="shared" si="53"/>
        <v>0</v>
      </c>
      <c r="K223" s="61">
        <f t="shared" si="53"/>
        <v>0</v>
      </c>
      <c r="L223" s="61">
        <f t="shared" si="53"/>
        <v>0</v>
      </c>
      <c r="M223" s="61">
        <f t="shared" si="53"/>
        <v>0</v>
      </c>
      <c r="N223" s="61">
        <f t="shared" si="53"/>
        <v>0</v>
      </c>
      <c r="O223" s="61">
        <f t="shared" si="53"/>
        <v>0</v>
      </c>
    </row>
    <row r="224" spans="2:15" x14ac:dyDescent="0.25">
      <c r="B224" s="175"/>
      <c r="C224" s="177" t="s">
        <v>747</v>
      </c>
      <c r="D224" s="176"/>
      <c r="E224" s="60"/>
      <c r="F224" s="61">
        <f t="shared" si="53"/>
        <v>0</v>
      </c>
      <c r="G224" s="61">
        <f t="shared" si="53"/>
        <v>0</v>
      </c>
      <c r="H224" s="61">
        <f t="shared" si="53"/>
        <v>0</v>
      </c>
      <c r="I224" s="61">
        <f t="shared" si="53"/>
        <v>0</v>
      </c>
      <c r="J224" s="61">
        <f t="shared" si="53"/>
        <v>0</v>
      </c>
      <c r="K224" s="61">
        <f t="shared" si="53"/>
        <v>0</v>
      </c>
      <c r="L224" s="61">
        <f t="shared" si="53"/>
        <v>0</v>
      </c>
      <c r="M224" s="61">
        <f t="shared" si="53"/>
        <v>0</v>
      </c>
      <c r="N224" s="61">
        <f t="shared" si="53"/>
        <v>0</v>
      </c>
      <c r="O224" s="61">
        <f t="shared" si="53"/>
        <v>0</v>
      </c>
    </row>
    <row r="225" spans="2:15" x14ac:dyDescent="0.25">
      <c r="B225" s="175"/>
      <c r="C225" s="177" t="s">
        <v>748</v>
      </c>
      <c r="D225" s="176"/>
      <c r="E225" s="60"/>
      <c r="F225" s="61">
        <f t="shared" si="53"/>
        <v>0</v>
      </c>
      <c r="G225" s="61">
        <f t="shared" si="53"/>
        <v>0</v>
      </c>
      <c r="H225" s="61">
        <f t="shared" si="53"/>
        <v>0</v>
      </c>
      <c r="I225" s="61">
        <f t="shared" si="53"/>
        <v>0</v>
      </c>
      <c r="J225" s="61">
        <f t="shared" si="53"/>
        <v>0</v>
      </c>
      <c r="K225" s="61">
        <f t="shared" si="53"/>
        <v>0</v>
      </c>
      <c r="L225" s="61">
        <f t="shared" si="53"/>
        <v>0</v>
      </c>
      <c r="M225" s="61">
        <f t="shared" si="53"/>
        <v>0</v>
      </c>
      <c r="N225" s="61">
        <f t="shared" si="53"/>
        <v>0</v>
      </c>
      <c r="O225" s="61">
        <f t="shared" si="53"/>
        <v>0</v>
      </c>
    </row>
    <row r="226" spans="2:15" x14ac:dyDescent="0.25">
      <c r="B226" s="175">
        <v>15</v>
      </c>
      <c r="C226" s="183" t="s">
        <v>737</v>
      </c>
      <c r="D226" s="176"/>
      <c r="E226" s="60"/>
      <c r="F226" s="61">
        <f t="shared" si="53"/>
        <v>0</v>
      </c>
      <c r="G226" s="61">
        <f t="shared" si="53"/>
        <v>0</v>
      </c>
      <c r="H226" s="61">
        <f t="shared" si="53"/>
        <v>0</v>
      </c>
      <c r="I226" s="61">
        <f t="shared" si="53"/>
        <v>0</v>
      </c>
      <c r="J226" s="61">
        <f t="shared" si="53"/>
        <v>0</v>
      </c>
      <c r="K226" s="61">
        <f t="shared" si="53"/>
        <v>0</v>
      </c>
      <c r="L226" s="61">
        <f t="shared" si="53"/>
        <v>0</v>
      </c>
      <c r="M226" s="61">
        <f t="shared" si="53"/>
        <v>0</v>
      </c>
      <c r="N226" s="61">
        <f t="shared" si="53"/>
        <v>0</v>
      </c>
      <c r="O226" s="61">
        <f t="shared" si="53"/>
        <v>0</v>
      </c>
    </row>
    <row r="227" spans="2:15" x14ac:dyDescent="0.25">
      <c r="B227" s="175">
        <v>16</v>
      </c>
      <c r="C227" s="183" t="s">
        <v>738</v>
      </c>
      <c r="D227" s="59"/>
      <c r="E227" s="60"/>
      <c r="F227" s="61">
        <f t="shared" si="53"/>
        <v>0</v>
      </c>
      <c r="G227" s="61">
        <f t="shared" si="53"/>
        <v>0</v>
      </c>
      <c r="H227" s="61">
        <f t="shared" si="53"/>
        <v>0</v>
      </c>
      <c r="I227" s="61">
        <f t="shared" si="53"/>
        <v>0</v>
      </c>
      <c r="J227" s="61">
        <f t="shared" si="53"/>
        <v>0</v>
      </c>
      <c r="K227" s="61">
        <f t="shared" si="53"/>
        <v>0</v>
      </c>
      <c r="L227" s="61">
        <f t="shared" si="53"/>
        <v>0</v>
      </c>
      <c r="M227" s="61">
        <f t="shared" si="53"/>
        <v>0</v>
      </c>
      <c r="N227" s="61">
        <f t="shared" si="53"/>
        <v>0</v>
      </c>
      <c r="O227" s="61">
        <f t="shared" si="53"/>
        <v>0</v>
      </c>
    </row>
    <row r="228" spans="2:15" x14ac:dyDescent="0.25">
      <c r="B228" s="175">
        <v>17</v>
      </c>
      <c r="C228" s="183" t="s">
        <v>739</v>
      </c>
      <c r="D228" s="59"/>
      <c r="E228" s="63"/>
      <c r="F228" s="61">
        <f t="shared" si="53"/>
        <v>0</v>
      </c>
      <c r="G228" s="61">
        <f t="shared" si="53"/>
        <v>0</v>
      </c>
      <c r="H228" s="61">
        <f t="shared" si="53"/>
        <v>0</v>
      </c>
      <c r="I228" s="61">
        <f t="shared" si="53"/>
        <v>0</v>
      </c>
      <c r="J228" s="61">
        <f t="shared" si="53"/>
        <v>0</v>
      </c>
      <c r="K228" s="61">
        <f t="shared" si="53"/>
        <v>0</v>
      </c>
      <c r="L228" s="61">
        <f t="shared" si="53"/>
        <v>0</v>
      </c>
      <c r="M228" s="61">
        <f t="shared" si="53"/>
        <v>0</v>
      </c>
      <c r="N228" s="61">
        <f t="shared" si="53"/>
        <v>0</v>
      </c>
      <c r="O228" s="61">
        <f t="shared" si="53"/>
        <v>0</v>
      </c>
    </row>
    <row r="229" spans="2:15" ht="14.4" thickBot="1" x14ac:dyDescent="0.3">
      <c r="B229" s="64"/>
      <c r="C229" s="65" t="s">
        <v>108</v>
      </c>
      <c r="D229" s="65"/>
      <c r="E229" s="66"/>
      <c r="F229" s="143">
        <f>SUM(F189:F228)</f>
        <v>0</v>
      </c>
      <c r="G229" s="143">
        <f t="shared" ref="G229:O229" si="54">SUM(G189:G228)</f>
        <v>0</v>
      </c>
      <c r="H229" s="143">
        <f t="shared" si="54"/>
        <v>0</v>
      </c>
      <c r="I229" s="143">
        <f t="shared" si="54"/>
        <v>0</v>
      </c>
      <c r="J229" s="143">
        <f t="shared" si="54"/>
        <v>0</v>
      </c>
      <c r="K229" s="143">
        <f t="shared" si="54"/>
        <v>0</v>
      </c>
      <c r="L229" s="143">
        <f t="shared" si="54"/>
        <v>0</v>
      </c>
      <c r="M229" s="143">
        <f t="shared" si="54"/>
        <v>0</v>
      </c>
      <c r="N229" s="143">
        <f t="shared" si="54"/>
        <v>0</v>
      </c>
      <c r="O229" s="143">
        <f t="shared" si="54"/>
        <v>0</v>
      </c>
    </row>
    <row r="230" spans="2:15" ht="14.4" thickBot="1" x14ac:dyDescent="0.3"/>
    <row r="231" spans="2:15" x14ac:dyDescent="0.25">
      <c r="B231" s="474" t="s">
        <v>185</v>
      </c>
      <c r="C231" s="475"/>
      <c r="D231" s="475"/>
      <c r="E231" s="475"/>
      <c r="F231" s="475"/>
      <c r="G231" s="475"/>
      <c r="H231" s="475"/>
      <c r="I231" s="475"/>
      <c r="J231" s="475"/>
      <c r="K231" s="475"/>
      <c r="L231" s="475"/>
      <c r="M231" s="475"/>
      <c r="N231" s="475"/>
      <c r="O231" s="476"/>
    </row>
    <row r="232" spans="2:15" ht="13.95" customHeight="1" x14ac:dyDescent="0.25">
      <c r="B232" s="469" t="s">
        <v>2</v>
      </c>
      <c r="C232" s="470" t="s">
        <v>205</v>
      </c>
      <c r="D232" s="472" t="s">
        <v>193</v>
      </c>
      <c r="E232" s="472" t="s">
        <v>194</v>
      </c>
      <c r="F232" s="472" t="s">
        <v>195</v>
      </c>
      <c r="G232" s="472"/>
      <c r="H232" s="472"/>
      <c r="I232" s="472"/>
      <c r="J232" s="472" t="s">
        <v>196</v>
      </c>
      <c r="K232" s="472"/>
      <c r="L232" s="472"/>
      <c r="M232" s="472"/>
      <c r="N232" s="472" t="s">
        <v>197</v>
      </c>
      <c r="O232" s="473"/>
    </row>
    <row r="233" spans="2:15" ht="55.8" thickBot="1" x14ac:dyDescent="0.3">
      <c r="B233" s="477"/>
      <c r="C233" s="478"/>
      <c r="D233" s="479"/>
      <c r="E233" s="479"/>
      <c r="F233" s="210" t="s">
        <v>198</v>
      </c>
      <c r="G233" s="210" t="s">
        <v>107</v>
      </c>
      <c r="H233" s="210" t="s">
        <v>199</v>
      </c>
      <c r="I233" s="210" t="s">
        <v>200</v>
      </c>
      <c r="J233" s="210" t="s">
        <v>201</v>
      </c>
      <c r="K233" s="210" t="s">
        <v>107</v>
      </c>
      <c r="L233" s="210" t="s">
        <v>202</v>
      </c>
      <c r="M233" s="210" t="s">
        <v>203</v>
      </c>
      <c r="N233" s="210" t="s">
        <v>198</v>
      </c>
      <c r="O233" s="55" t="s">
        <v>200</v>
      </c>
    </row>
    <row r="234" spans="2:15" x14ac:dyDescent="0.25">
      <c r="B234" s="57">
        <v>1</v>
      </c>
      <c r="C234" s="180" t="s">
        <v>148</v>
      </c>
      <c r="D234" s="212"/>
      <c r="E234" s="56"/>
      <c r="F234" s="61">
        <f t="shared" ref="F234:O235" si="55">F551+F868</f>
        <v>0</v>
      </c>
      <c r="G234" s="61">
        <f t="shared" si="55"/>
        <v>0</v>
      </c>
      <c r="H234" s="61">
        <f t="shared" si="55"/>
        <v>0</v>
      </c>
      <c r="I234" s="61">
        <f t="shared" si="55"/>
        <v>0</v>
      </c>
      <c r="J234" s="61">
        <f t="shared" si="55"/>
        <v>0</v>
      </c>
      <c r="K234" s="61">
        <f t="shared" si="55"/>
        <v>0</v>
      </c>
      <c r="L234" s="61">
        <f t="shared" si="55"/>
        <v>0</v>
      </c>
      <c r="M234" s="61">
        <f t="shared" si="55"/>
        <v>0</v>
      </c>
      <c r="N234" s="61">
        <f t="shared" si="55"/>
        <v>0</v>
      </c>
      <c r="O234" s="61">
        <f t="shared" si="55"/>
        <v>0</v>
      </c>
    </row>
    <row r="235" spans="2:15" x14ac:dyDescent="0.25">
      <c r="B235" s="57">
        <v>2</v>
      </c>
      <c r="C235" s="180" t="s">
        <v>749</v>
      </c>
      <c r="D235" s="59"/>
      <c r="E235" s="154"/>
      <c r="F235" s="61">
        <f>F552+F869</f>
        <v>0</v>
      </c>
      <c r="G235" s="61">
        <f t="shared" si="55"/>
        <v>0</v>
      </c>
      <c r="H235" s="61">
        <f t="shared" si="55"/>
        <v>0</v>
      </c>
      <c r="I235" s="61">
        <f t="shared" si="55"/>
        <v>0</v>
      </c>
      <c r="J235" s="61">
        <f t="shared" si="55"/>
        <v>0</v>
      </c>
      <c r="K235" s="61">
        <f t="shared" si="55"/>
        <v>0</v>
      </c>
      <c r="L235" s="61">
        <f t="shared" si="55"/>
        <v>0</v>
      </c>
      <c r="M235" s="61">
        <f t="shared" si="55"/>
        <v>0</v>
      </c>
      <c r="N235" s="61">
        <f t="shared" si="55"/>
        <v>0</v>
      </c>
      <c r="O235" s="61">
        <f t="shared" si="55"/>
        <v>0</v>
      </c>
    </row>
    <row r="236" spans="2:15" x14ac:dyDescent="0.25">
      <c r="B236" s="57">
        <v>3</v>
      </c>
      <c r="C236" s="179" t="s">
        <v>715</v>
      </c>
      <c r="D236" s="59"/>
      <c r="E236" s="60"/>
      <c r="F236" s="61"/>
      <c r="G236" s="61"/>
      <c r="H236" s="61"/>
      <c r="I236" s="61"/>
      <c r="J236" s="61"/>
      <c r="K236" s="61"/>
      <c r="L236" s="61"/>
      <c r="M236" s="61"/>
      <c r="N236" s="61"/>
      <c r="O236" s="61"/>
    </row>
    <row r="237" spans="2:15" x14ac:dyDescent="0.25">
      <c r="B237" s="57"/>
      <c r="C237" s="58" t="s">
        <v>711</v>
      </c>
      <c r="D237" s="59"/>
      <c r="E237" s="60"/>
      <c r="F237" s="61">
        <f t="shared" ref="F237:O240" si="56">F554+F871</f>
        <v>0</v>
      </c>
      <c r="G237" s="61">
        <f t="shared" si="56"/>
        <v>0</v>
      </c>
      <c r="H237" s="61">
        <f t="shared" si="56"/>
        <v>0</v>
      </c>
      <c r="I237" s="61">
        <f t="shared" si="56"/>
        <v>0</v>
      </c>
      <c r="J237" s="61">
        <f t="shared" si="56"/>
        <v>0</v>
      </c>
      <c r="K237" s="61">
        <f t="shared" si="56"/>
        <v>0</v>
      </c>
      <c r="L237" s="61">
        <f t="shared" si="56"/>
        <v>0</v>
      </c>
      <c r="M237" s="61">
        <f t="shared" si="56"/>
        <v>0</v>
      </c>
      <c r="N237" s="61">
        <f t="shared" si="56"/>
        <v>0</v>
      </c>
      <c r="O237" s="61">
        <f t="shared" si="56"/>
        <v>0</v>
      </c>
    </row>
    <row r="238" spans="2:15" ht="27.6" x14ac:dyDescent="0.25">
      <c r="B238" s="57"/>
      <c r="C238" s="58" t="s">
        <v>712</v>
      </c>
      <c r="D238" s="59"/>
      <c r="E238" s="60"/>
      <c r="F238" s="61">
        <f t="shared" si="56"/>
        <v>0</v>
      </c>
      <c r="G238" s="61">
        <f t="shared" si="56"/>
        <v>0</v>
      </c>
      <c r="H238" s="61">
        <f t="shared" si="56"/>
        <v>0</v>
      </c>
      <c r="I238" s="61">
        <f t="shared" si="56"/>
        <v>0</v>
      </c>
      <c r="J238" s="61">
        <f t="shared" si="56"/>
        <v>0</v>
      </c>
      <c r="K238" s="61">
        <f t="shared" si="56"/>
        <v>0</v>
      </c>
      <c r="L238" s="61">
        <f t="shared" si="56"/>
        <v>0</v>
      </c>
      <c r="M238" s="61">
        <f t="shared" si="56"/>
        <v>0</v>
      </c>
      <c r="N238" s="61">
        <f t="shared" si="56"/>
        <v>0</v>
      </c>
      <c r="O238" s="61">
        <f t="shared" si="56"/>
        <v>0</v>
      </c>
    </row>
    <row r="239" spans="2:15" x14ac:dyDescent="0.25">
      <c r="B239" s="57"/>
      <c r="C239" s="58" t="s">
        <v>713</v>
      </c>
      <c r="D239" s="59"/>
      <c r="E239" s="60"/>
      <c r="F239" s="61">
        <f t="shared" si="56"/>
        <v>0</v>
      </c>
      <c r="G239" s="61">
        <f t="shared" si="56"/>
        <v>0</v>
      </c>
      <c r="H239" s="61">
        <f t="shared" si="56"/>
        <v>0</v>
      </c>
      <c r="I239" s="61">
        <f t="shared" si="56"/>
        <v>0</v>
      </c>
      <c r="J239" s="61">
        <f t="shared" si="56"/>
        <v>0</v>
      </c>
      <c r="K239" s="61">
        <f t="shared" si="56"/>
        <v>0</v>
      </c>
      <c r="L239" s="61">
        <f t="shared" si="56"/>
        <v>0</v>
      </c>
      <c r="M239" s="61">
        <f t="shared" si="56"/>
        <v>0</v>
      </c>
      <c r="N239" s="61">
        <f t="shared" si="56"/>
        <v>0</v>
      </c>
      <c r="O239" s="61">
        <f t="shared" si="56"/>
        <v>0</v>
      </c>
    </row>
    <row r="240" spans="2:15" x14ac:dyDescent="0.25">
      <c r="B240" s="57"/>
      <c r="C240" s="58" t="s">
        <v>714</v>
      </c>
      <c r="D240" s="59"/>
      <c r="E240" s="60"/>
      <c r="F240" s="61">
        <f t="shared" si="56"/>
        <v>0</v>
      </c>
      <c r="G240" s="61">
        <f t="shared" si="56"/>
        <v>0</v>
      </c>
      <c r="H240" s="61">
        <f t="shared" si="56"/>
        <v>0</v>
      </c>
      <c r="I240" s="61">
        <f t="shared" si="56"/>
        <v>0</v>
      </c>
      <c r="J240" s="61">
        <f t="shared" si="56"/>
        <v>0</v>
      </c>
      <c r="K240" s="61">
        <f t="shared" si="56"/>
        <v>0</v>
      </c>
      <c r="L240" s="61">
        <f t="shared" si="56"/>
        <v>0</v>
      </c>
      <c r="M240" s="61">
        <f t="shared" si="56"/>
        <v>0</v>
      </c>
      <c r="N240" s="61">
        <f t="shared" si="56"/>
        <v>0</v>
      </c>
      <c r="O240" s="61">
        <f t="shared" si="56"/>
        <v>0</v>
      </c>
    </row>
    <row r="241" spans="2:15" x14ac:dyDescent="0.25">
      <c r="B241" s="57">
        <v>4</v>
      </c>
      <c r="C241" s="180" t="s">
        <v>716</v>
      </c>
      <c r="D241" s="59"/>
      <c r="E241" s="60"/>
      <c r="F241" s="61"/>
      <c r="G241" s="61"/>
      <c r="H241" s="61"/>
      <c r="I241" s="61"/>
      <c r="J241" s="61"/>
      <c r="K241" s="61"/>
      <c r="L241" s="61"/>
      <c r="M241" s="61"/>
      <c r="N241" s="61"/>
      <c r="O241" s="61"/>
    </row>
    <row r="242" spans="2:15" x14ac:dyDescent="0.25">
      <c r="B242" s="57"/>
      <c r="C242" s="62" t="s">
        <v>717</v>
      </c>
      <c r="D242" s="59"/>
      <c r="E242" s="60"/>
      <c r="F242" s="61">
        <f t="shared" ref="F242:O242" si="57">F559+F876</f>
        <v>0</v>
      </c>
      <c r="G242" s="61">
        <f t="shared" si="57"/>
        <v>0</v>
      </c>
      <c r="H242" s="61">
        <f t="shared" si="57"/>
        <v>0</v>
      </c>
      <c r="I242" s="61">
        <f t="shared" si="57"/>
        <v>0</v>
      </c>
      <c r="J242" s="61">
        <f t="shared" si="57"/>
        <v>0</v>
      </c>
      <c r="K242" s="61">
        <f t="shared" si="57"/>
        <v>0</v>
      </c>
      <c r="L242" s="61">
        <f t="shared" si="57"/>
        <v>0</v>
      </c>
      <c r="M242" s="61">
        <f t="shared" si="57"/>
        <v>0</v>
      </c>
      <c r="N242" s="61">
        <f t="shared" si="57"/>
        <v>0</v>
      </c>
      <c r="O242" s="61">
        <f t="shared" si="57"/>
        <v>0</v>
      </c>
    </row>
    <row r="243" spans="2:15" x14ac:dyDescent="0.25">
      <c r="B243" s="57"/>
      <c r="C243" s="180" t="s">
        <v>718</v>
      </c>
      <c r="D243" s="59"/>
      <c r="E243" s="60"/>
      <c r="F243" s="61"/>
      <c r="G243" s="61"/>
      <c r="H243" s="61"/>
      <c r="I243" s="61"/>
      <c r="J243" s="61"/>
      <c r="K243" s="61"/>
      <c r="L243" s="61"/>
      <c r="M243" s="61"/>
      <c r="N243" s="61"/>
      <c r="O243" s="61"/>
    </row>
    <row r="244" spans="2:15" x14ac:dyDescent="0.25">
      <c r="B244" s="57"/>
      <c r="C244" s="62" t="s">
        <v>719</v>
      </c>
      <c r="D244" s="59"/>
      <c r="E244" s="60"/>
      <c r="F244" s="61">
        <f t="shared" ref="F244:O245" si="58">F561+F878</f>
        <v>0</v>
      </c>
      <c r="G244" s="61">
        <f t="shared" si="58"/>
        <v>0</v>
      </c>
      <c r="H244" s="61">
        <f t="shared" si="58"/>
        <v>0</v>
      </c>
      <c r="I244" s="61">
        <f t="shared" si="58"/>
        <v>0</v>
      </c>
      <c r="J244" s="61">
        <f t="shared" si="58"/>
        <v>0</v>
      </c>
      <c r="K244" s="61">
        <f t="shared" si="58"/>
        <v>0</v>
      </c>
      <c r="L244" s="61">
        <f t="shared" si="58"/>
        <v>0</v>
      </c>
      <c r="M244" s="61">
        <f t="shared" si="58"/>
        <v>0</v>
      </c>
      <c r="N244" s="61">
        <f t="shared" si="58"/>
        <v>0</v>
      </c>
      <c r="O244" s="61">
        <f t="shared" si="58"/>
        <v>0</v>
      </c>
    </row>
    <row r="245" spans="2:15" x14ac:dyDescent="0.25">
      <c r="B245" s="57"/>
      <c r="C245" s="62" t="s">
        <v>720</v>
      </c>
      <c r="D245" s="59"/>
      <c r="E245" s="60"/>
      <c r="F245" s="61">
        <f t="shared" si="58"/>
        <v>0</v>
      </c>
      <c r="G245" s="61">
        <f t="shared" si="58"/>
        <v>0</v>
      </c>
      <c r="H245" s="61">
        <f t="shared" si="58"/>
        <v>0</v>
      </c>
      <c r="I245" s="61">
        <f t="shared" si="58"/>
        <v>0</v>
      </c>
      <c r="J245" s="61">
        <f t="shared" si="58"/>
        <v>0</v>
      </c>
      <c r="K245" s="61">
        <f t="shared" si="58"/>
        <v>0</v>
      </c>
      <c r="L245" s="61">
        <f t="shared" si="58"/>
        <v>0</v>
      </c>
      <c r="M245" s="61">
        <f t="shared" si="58"/>
        <v>0</v>
      </c>
      <c r="N245" s="61">
        <f t="shared" si="58"/>
        <v>0</v>
      </c>
      <c r="O245" s="61">
        <f t="shared" si="58"/>
        <v>0</v>
      </c>
    </row>
    <row r="246" spans="2:15" x14ac:dyDescent="0.25">
      <c r="B246" s="57">
        <v>5</v>
      </c>
      <c r="C246" s="180" t="s">
        <v>721</v>
      </c>
      <c r="D246" s="59"/>
      <c r="E246" s="60"/>
      <c r="F246" s="181"/>
      <c r="G246" s="181"/>
      <c r="H246" s="181"/>
      <c r="I246" s="181"/>
      <c r="J246" s="181"/>
      <c r="K246" s="181"/>
      <c r="L246" s="181"/>
      <c r="M246" s="181"/>
      <c r="N246" s="181"/>
      <c r="O246" s="181"/>
    </row>
    <row r="247" spans="2:15" x14ac:dyDescent="0.25">
      <c r="B247" s="57"/>
      <c r="C247" s="62" t="s">
        <v>722</v>
      </c>
      <c r="D247" s="59"/>
      <c r="E247" s="60"/>
      <c r="F247" s="61">
        <f t="shared" ref="F247:O252" si="59">F564+F881</f>
        <v>0</v>
      </c>
      <c r="G247" s="61">
        <f t="shared" si="59"/>
        <v>0</v>
      </c>
      <c r="H247" s="61">
        <f t="shared" si="59"/>
        <v>0</v>
      </c>
      <c r="I247" s="61">
        <f t="shared" si="59"/>
        <v>0</v>
      </c>
      <c r="J247" s="61">
        <f t="shared" si="59"/>
        <v>0</v>
      </c>
      <c r="K247" s="61">
        <f t="shared" si="59"/>
        <v>0</v>
      </c>
      <c r="L247" s="61">
        <f t="shared" si="59"/>
        <v>0</v>
      </c>
      <c r="M247" s="61">
        <f t="shared" si="59"/>
        <v>0</v>
      </c>
      <c r="N247" s="61">
        <f t="shared" si="59"/>
        <v>0</v>
      </c>
      <c r="O247" s="61">
        <f t="shared" si="59"/>
        <v>0</v>
      </c>
    </row>
    <row r="248" spans="2:15" x14ac:dyDescent="0.25">
      <c r="B248" s="57"/>
      <c r="C248" s="62" t="s">
        <v>723</v>
      </c>
      <c r="D248" s="59"/>
      <c r="E248" s="60"/>
      <c r="F248" s="61">
        <f t="shared" si="59"/>
        <v>0</v>
      </c>
      <c r="G248" s="61">
        <f t="shared" si="59"/>
        <v>0</v>
      </c>
      <c r="H248" s="61">
        <f t="shared" si="59"/>
        <v>0</v>
      </c>
      <c r="I248" s="61">
        <f t="shared" si="59"/>
        <v>0</v>
      </c>
      <c r="J248" s="61">
        <f t="shared" si="59"/>
        <v>0</v>
      </c>
      <c r="K248" s="61">
        <f t="shared" si="59"/>
        <v>0</v>
      </c>
      <c r="L248" s="61">
        <f t="shared" si="59"/>
        <v>0</v>
      </c>
      <c r="M248" s="61">
        <f t="shared" si="59"/>
        <v>0</v>
      </c>
      <c r="N248" s="61">
        <f t="shared" si="59"/>
        <v>0</v>
      </c>
      <c r="O248" s="61">
        <f t="shared" si="59"/>
        <v>0</v>
      </c>
    </row>
    <row r="249" spans="2:15" x14ac:dyDescent="0.25">
      <c r="B249" s="57"/>
      <c r="C249" s="62" t="s">
        <v>724</v>
      </c>
      <c r="D249" s="59"/>
      <c r="E249" s="60"/>
      <c r="F249" s="61">
        <f t="shared" si="59"/>
        <v>0</v>
      </c>
      <c r="G249" s="61">
        <f t="shared" si="59"/>
        <v>0</v>
      </c>
      <c r="H249" s="61">
        <f t="shared" si="59"/>
        <v>0</v>
      </c>
      <c r="I249" s="61">
        <f t="shared" si="59"/>
        <v>0</v>
      </c>
      <c r="J249" s="61">
        <f t="shared" si="59"/>
        <v>0</v>
      </c>
      <c r="K249" s="61">
        <f t="shared" si="59"/>
        <v>0</v>
      </c>
      <c r="L249" s="61">
        <f t="shared" si="59"/>
        <v>0</v>
      </c>
      <c r="M249" s="61">
        <f t="shared" si="59"/>
        <v>0</v>
      </c>
      <c r="N249" s="61">
        <f t="shared" si="59"/>
        <v>0</v>
      </c>
      <c r="O249" s="61">
        <f t="shared" si="59"/>
        <v>0</v>
      </c>
    </row>
    <row r="250" spans="2:15" x14ac:dyDescent="0.25">
      <c r="B250" s="57"/>
      <c r="C250" s="62" t="s">
        <v>725</v>
      </c>
      <c r="D250" s="59"/>
      <c r="E250" s="60"/>
      <c r="F250" s="61">
        <f t="shared" si="59"/>
        <v>0</v>
      </c>
      <c r="G250" s="61">
        <f t="shared" si="59"/>
        <v>0</v>
      </c>
      <c r="H250" s="61">
        <f t="shared" si="59"/>
        <v>0</v>
      </c>
      <c r="I250" s="61">
        <f t="shared" si="59"/>
        <v>0</v>
      </c>
      <c r="J250" s="61">
        <f t="shared" si="59"/>
        <v>0</v>
      </c>
      <c r="K250" s="61">
        <f t="shared" si="59"/>
        <v>0</v>
      </c>
      <c r="L250" s="61">
        <f t="shared" si="59"/>
        <v>0</v>
      </c>
      <c r="M250" s="61">
        <f t="shared" si="59"/>
        <v>0</v>
      </c>
      <c r="N250" s="61">
        <f t="shared" si="59"/>
        <v>0</v>
      </c>
      <c r="O250" s="61">
        <f t="shared" si="59"/>
        <v>0</v>
      </c>
    </row>
    <row r="251" spans="2:15" x14ac:dyDescent="0.25">
      <c r="B251" s="57">
        <v>6</v>
      </c>
      <c r="C251" s="180" t="s">
        <v>726</v>
      </c>
      <c r="D251" s="59"/>
      <c r="E251" s="60"/>
      <c r="F251" s="61">
        <f t="shared" si="59"/>
        <v>0</v>
      </c>
      <c r="G251" s="61">
        <f t="shared" si="59"/>
        <v>0</v>
      </c>
      <c r="H251" s="61">
        <f t="shared" si="59"/>
        <v>0</v>
      </c>
      <c r="I251" s="61">
        <f t="shared" si="59"/>
        <v>0</v>
      </c>
      <c r="J251" s="61">
        <f t="shared" si="59"/>
        <v>0</v>
      </c>
      <c r="K251" s="61">
        <f t="shared" si="59"/>
        <v>0</v>
      </c>
      <c r="L251" s="61">
        <f t="shared" si="59"/>
        <v>0</v>
      </c>
      <c r="M251" s="61">
        <f t="shared" si="59"/>
        <v>0</v>
      </c>
      <c r="N251" s="61">
        <f t="shared" si="59"/>
        <v>0</v>
      </c>
      <c r="O251" s="61">
        <f t="shared" si="59"/>
        <v>0</v>
      </c>
    </row>
    <row r="252" spans="2:15" x14ac:dyDescent="0.25">
      <c r="B252" s="57">
        <v>7</v>
      </c>
      <c r="C252" s="180" t="s">
        <v>727</v>
      </c>
      <c r="D252" s="59"/>
      <c r="E252" s="60"/>
      <c r="F252" s="61">
        <f t="shared" si="59"/>
        <v>0</v>
      </c>
      <c r="G252" s="61">
        <f t="shared" si="59"/>
        <v>0</v>
      </c>
      <c r="H252" s="61">
        <f t="shared" si="59"/>
        <v>0</v>
      </c>
      <c r="I252" s="61">
        <f t="shared" si="59"/>
        <v>0</v>
      </c>
      <c r="J252" s="61">
        <f t="shared" si="59"/>
        <v>0</v>
      </c>
      <c r="K252" s="61">
        <f t="shared" si="59"/>
        <v>0</v>
      </c>
      <c r="L252" s="61">
        <f t="shared" si="59"/>
        <v>0</v>
      </c>
      <c r="M252" s="61">
        <f t="shared" si="59"/>
        <v>0</v>
      </c>
      <c r="N252" s="61">
        <f t="shared" si="59"/>
        <v>0</v>
      </c>
      <c r="O252" s="61">
        <f t="shared" si="59"/>
        <v>0</v>
      </c>
    </row>
    <row r="253" spans="2:15" x14ac:dyDescent="0.25">
      <c r="B253" s="57">
        <v>8</v>
      </c>
      <c r="C253" s="180" t="s">
        <v>728</v>
      </c>
      <c r="D253" s="59"/>
      <c r="E253" s="60"/>
      <c r="F253" s="61"/>
      <c r="G253" s="61"/>
      <c r="H253" s="61"/>
      <c r="I253" s="61"/>
      <c r="J253" s="61"/>
      <c r="K253" s="61"/>
      <c r="L253" s="61"/>
      <c r="M253" s="61"/>
      <c r="N253" s="61"/>
      <c r="O253" s="61"/>
    </row>
    <row r="254" spans="2:15" x14ac:dyDescent="0.25">
      <c r="B254" s="57"/>
      <c r="C254" s="62" t="s">
        <v>729</v>
      </c>
      <c r="D254" s="59"/>
      <c r="E254" s="60"/>
      <c r="F254" s="61">
        <f t="shared" ref="F254:O256" si="60">F571+F888</f>
        <v>0</v>
      </c>
      <c r="G254" s="61">
        <f t="shared" si="60"/>
        <v>0</v>
      </c>
      <c r="H254" s="61">
        <f t="shared" si="60"/>
        <v>0</v>
      </c>
      <c r="I254" s="61">
        <f t="shared" si="60"/>
        <v>0</v>
      </c>
      <c r="J254" s="61">
        <f t="shared" si="60"/>
        <v>0</v>
      </c>
      <c r="K254" s="61">
        <f t="shared" si="60"/>
        <v>0</v>
      </c>
      <c r="L254" s="61">
        <f t="shared" si="60"/>
        <v>0</v>
      </c>
      <c r="M254" s="61">
        <f t="shared" si="60"/>
        <v>0</v>
      </c>
      <c r="N254" s="61">
        <f t="shared" si="60"/>
        <v>0</v>
      </c>
      <c r="O254" s="61">
        <f t="shared" si="60"/>
        <v>0</v>
      </c>
    </row>
    <row r="255" spans="2:15" x14ac:dyDescent="0.25">
      <c r="B255" s="57"/>
      <c r="C255" s="62" t="s">
        <v>730</v>
      </c>
      <c r="D255" s="59"/>
      <c r="E255" s="60"/>
      <c r="F255" s="61">
        <f t="shared" si="60"/>
        <v>0</v>
      </c>
      <c r="G255" s="61">
        <f t="shared" si="60"/>
        <v>0</v>
      </c>
      <c r="H255" s="61">
        <f t="shared" si="60"/>
        <v>0</v>
      </c>
      <c r="I255" s="61">
        <f t="shared" si="60"/>
        <v>0</v>
      </c>
      <c r="J255" s="61">
        <f t="shared" si="60"/>
        <v>0</v>
      </c>
      <c r="K255" s="61">
        <f t="shared" si="60"/>
        <v>0</v>
      </c>
      <c r="L255" s="61">
        <f t="shared" si="60"/>
        <v>0</v>
      </c>
      <c r="M255" s="61">
        <f t="shared" si="60"/>
        <v>0</v>
      </c>
      <c r="N255" s="61">
        <f t="shared" si="60"/>
        <v>0</v>
      </c>
      <c r="O255" s="61">
        <f t="shared" si="60"/>
        <v>0</v>
      </c>
    </row>
    <row r="256" spans="2:15" ht="27.6" x14ac:dyDescent="0.25">
      <c r="B256" s="178">
        <v>9</v>
      </c>
      <c r="C256" s="182" t="s">
        <v>731</v>
      </c>
      <c r="D256" s="59"/>
      <c r="E256" s="60"/>
      <c r="F256" s="61">
        <f>F573+F890</f>
        <v>0</v>
      </c>
      <c r="G256" s="61">
        <f t="shared" si="60"/>
        <v>0</v>
      </c>
      <c r="H256" s="61">
        <f t="shared" si="60"/>
        <v>0</v>
      </c>
      <c r="I256" s="61">
        <f t="shared" si="60"/>
        <v>0</v>
      </c>
      <c r="J256" s="61">
        <f t="shared" si="60"/>
        <v>0</v>
      </c>
      <c r="K256" s="61">
        <f t="shared" si="60"/>
        <v>0</v>
      </c>
      <c r="L256" s="61">
        <f t="shared" si="60"/>
        <v>0</v>
      </c>
      <c r="M256" s="61">
        <f t="shared" si="60"/>
        <v>0</v>
      </c>
      <c r="N256" s="61">
        <f t="shared" si="60"/>
        <v>0</v>
      </c>
      <c r="O256" s="61">
        <f>O573+O890</f>
        <v>0</v>
      </c>
    </row>
    <row r="257" spans="2:15" x14ac:dyDescent="0.25">
      <c r="B257" s="175">
        <v>10</v>
      </c>
      <c r="C257" s="183" t="s">
        <v>733</v>
      </c>
      <c r="D257" s="176"/>
      <c r="E257" s="60"/>
      <c r="F257" s="61">
        <f t="shared" ref="F257:O258" si="61">F574+F891</f>
        <v>0</v>
      </c>
      <c r="G257" s="61">
        <f t="shared" si="61"/>
        <v>0</v>
      </c>
      <c r="H257" s="61">
        <f t="shared" si="61"/>
        <v>0</v>
      </c>
      <c r="I257" s="61">
        <f t="shared" si="61"/>
        <v>0</v>
      </c>
      <c r="J257" s="61">
        <f t="shared" si="61"/>
        <v>0</v>
      </c>
      <c r="K257" s="61">
        <f t="shared" si="61"/>
        <v>0</v>
      </c>
      <c r="L257" s="61">
        <f t="shared" si="61"/>
        <v>0</v>
      </c>
      <c r="M257" s="61">
        <f t="shared" si="61"/>
        <v>0</v>
      </c>
      <c r="N257" s="61">
        <f t="shared" si="61"/>
        <v>0</v>
      </c>
      <c r="O257" s="61">
        <f t="shared" si="61"/>
        <v>0</v>
      </c>
    </row>
    <row r="258" spans="2:15" x14ac:dyDescent="0.25">
      <c r="B258" s="175">
        <v>11</v>
      </c>
      <c r="C258" s="183" t="s">
        <v>734</v>
      </c>
      <c r="D258" s="176"/>
      <c r="E258" s="60"/>
      <c r="F258" s="61">
        <f t="shared" si="61"/>
        <v>0</v>
      </c>
      <c r="G258" s="61">
        <f t="shared" si="61"/>
        <v>0</v>
      </c>
      <c r="H258" s="61">
        <f t="shared" si="61"/>
        <v>0</v>
      </c>
      <c r="I258" s="61">
        <f t="shared" si="61"/>
        <v>0</v>
      </c>
      <c r="J258" s="61">
        <f t="shared" si="61"/>
        <v>0</v>
      </c>
      <c r="K258" s="61">
        <f t="shared" si="61"/>
        <v>0</v>
      </c>
      <c r="L258" s="61">
        <f t="shared" si="61"/>
        <v>0</v>
      </c>
      <c r="M258" s="61">
        <f t="shared" si="61"/>
        <v>0</v>
      </c>
      <c r="N258" s="61">
        <f t="shared" si="61"/>
        <v>0</v>
      </c>
      <c r="O258" s="61">
        <f t="shared" si="61"/>
        <v>0</v>
      </c>
    </row>
    <row r="259" spans="2:15" x14ac:dyDescent="0.25">
      <c r="B259" s="175">
        <v>12</v>
      </c>
      <c r="C259" s="183" t="s">
        <v>735</v>
      </c>
      <c r="D259" s="176"/>
      <c r="E259" s="60"/>
      <c r="F259" s="61"/>
      <c r="G259" s="61"/>
      <c r="H259" s="61"/>
      <c r="I259" s="61"/>
      <c r="J259" s="61"/>
      <c r="K259" s="61"/>
      <c r="L259" s="61"/>
      <c r="M259" s="61"/>
      <c r="N259" s="61"/>
      <c r="O259" s="61"/>
    </row>
    <row r="260" spans="2:15" x14ac:dyDescent="0.25">
      <c r="B260" s="175"/>
      <c r="C260" s="177" t="s">
        <v>740</v>
      </c>
      <c r="D260" s="176"/>
      <c r="E260" s="60"/>
      <c r="F260" s="61">
        <f t="shared" ref="F260:O261" si="62">F577+F894</f>
        <v>0</v>
      </c>
      <c r="G260" s="61">
        <f t="shared" si="62"/>
        <v>0</v>
      </c>
      <c r="H260" s="61">
        <f t="shared" si="62"/>
        <v>0</v>
      </c>
      <c r="I260" s="61">
        <f t="shared" si="62"/>
        <v>0</v>
      </c>
      <c r="J260" s="61">
        <f t="shared" si="62"/>
        <v>0</v>
      </c>
      <c r="K260" s="61">
        <f t="shared" si="62"/>
        <v>0</v>
      </c>
      <c r="L260" s="61">
        <f t="shared" si="62"/>
        <v>0</v>
      </c>
      <c r="M260" s="61">
        <f t="shared" si="62"/>
        <v>0</v>
      </c>
      <c r="N260" s="61">
        <f t="shared" si="62"/>
        <v>0</v>
      </c>
      <c r="O260" s="61">
        <f t="shared" si="62"/>
        <v>0</v>
      </c>
    </row>
    <row r="261" spans="2:15" x14ac:dyDescent="0.25">
      <c r="B261" s="175"/>
      <c r="C261" s="177" t="s">
        <v>741</v>
      </c>
      <c r="D261" s="176"/>
      <c r="E261" s="60"/>
      <c r="F261" s="61">
        <f t="shared" si="62"/>
        <v>0</v>
      </c>
      <c r="G261" s="61">
        <f t="shared" si="62"/>
        <v>0</v>
      </c>
      <c r="H261" s="61">
        <f t="shared" si="62"/>
        <v>0</v>
      </c>
      <c r="I261" s="61">
        <f t="shared" si="62"/>
        <v>0</v>
      </c>
      <c r="J261" s="61">
        <f t="shared" si="62"/>
        <v>0</v>
      </c>
      <c r="K261" s="61">
        <f t="shared" si="62"/>
        <v>0</v>
      </c>
      <c r="L261" s="61">
        <f t="shared" si="62"/>
        <v>0</v>
      </c>
      <c r="M261" s="61">
        <f t="shared" si="62"/>
        <v>0</v>
      </c>
      <c r="N261" s="61">
        <f t="shared" si="62"/>
        <v>0</v>
      </c>
      <c r="O261" s="61">
        <f t="shared" si="62"/>
        <v>0</v>
      </c>
    </row>
    <row r="262" spans="2:15" x14ac:dyDescent="0.25">
      <c r="B262" s="175">
        <v>13</v>
      </c>
      <c r="C262" s="177"/>
      <c r="D262" s="176"/>
      <c r="E262" s="60"/>
      <c r="F262" s="61"/>
      <c r="G262" s="61"/>
      <c r="H262" s="61"/>
      <c r="I262" s="61"/>
      <c r="J262" s="61"/>
      <c r="K262" s="61"/>
      <c r="L262" s="61"/>
      <c r="M262" s="61"/>
      <c r="N262" s="61"/>
      <c r="O262" s="61"/>
    </row>
    <row r="263" spans="2:15" x14ac:dyDescent="0.25">
      <c r="B263" s="175"/>
      <c r="C263" s="177" t="s">
        <v>742</v>
      </c>
      <c r="D263" s="176"/>
      <c r="E263" s="60"/>
      <c r="F263" s="61">
        <f t="shared" ref="F263:O266" si="63">F580+F897</f>
        <v>0</v>
      </c>
      <c r="G263" s="61">
        <f t="shared" si="63"/>
        <v>0</v>
      </c>
      <c r="H263" s="61">
        <f t="shared" si="63"/>
        <v>0</v>
      </c>
      <c r="I263" s="61">
        <f t="shared" si="63"/>
        <v>0</v>
      </c>
      <c r="J263" s="61">
        <f t="shared" si="63"/>
        <v>0</v>
      </c>
      <c r="K263" s="61">
        <f t="shared" si="63"/>
        <v>0</v>
      </c>
      <c r="L263" s="61">
        <f t="shared" si="63"/>
        <v>0</v>
      </c>
      <c r="M263" s="61">
        <f t="shared" si="63"/>
        <v>0</v>
      </c>
      <c r="N263" s="61">
        <f t="shared" si="63"/>
        <v>0</v>
      </c>
      <c r="O263" s="61">
        <f t="shared" si="63"/>
        <v>0</v>
      </c>
    </row>
    <row r="264" spans="2:15" x14ac:dyDescent="0.25">
      <c r="B264" s="175"/>
      <c r="C264" s="177" t="s">
        <v>743</v>
      </c>
      <c r="D264" s="176"/>
      <c r="E264" s="60"/>
      <c r="F264" s="61">
        <f t="shared" si="63"/>
        <v>0</v>
      </c>
      <c r="G264" s="61">
        <f t="shared" si="63"/>
        <v>0</v>
      </c>
      <c r="H264" s="61">
        <f t="shared" si="63"/>
        <v>0</v>
      </c>
      <c r="I264" s="61">
        <f t="shared" si="63"/>
        <v>0</v>
      </c>
      <c r="J264" s="61">
        <f t="shared" si="63"/>
        <v>0</v>
      </c>
      <c r="K264" s="61">
        <f t="shared" si="63"/>
        <v>0</v>
      </c>
      <c r="L264" s="61">
        <f t="shared" si="63"/>
        <v>0</v>
      </c>
      <c r="M264" s="61">
        <f t="shared" si="63"/>
        <v>0</v>
      </c>
      <c r="N264" s="61">
        <f t="shared" si="63"/>
        <v>0</v>
      </c>
      <c r="O264" s="61">
        <f t="shared" si="63"/>
        <v>0</v>
      </c>
    </row>
    <row r="265" spans="2:15" ht="27.6" x14ac:dyDescent="0.25">
      <c r="B265" s="175"/>
      <c r="C265" s="177" t="s">
        <v>744</v>
      </c>
      <c r="D265" s="176"/>
      <c r="E265" s="60"/>
      <c r="F265" s="61">
        <f t="shared" si="63"/>
        <v>0</v>
      </c>
      <c r="G265" s="61">
        <f t="shared" si="63"/>
        <v>0</v>
      </c>
      <c r="H265" s="61">
        <f t="shared" si="63"/>
        <v>0</v>
      </c>
      <c r="I265" s="61">
        <f t="shared" si="63"/>
        <v>0</v>
      </c>
      <c r="J265" s="61">
        <f t="shared" si="63"/>
        <v>0</v>
      </c>
      <c r="K265" s="61">
        <f t="shared" si="63"/>
        <v>0</v>
      </c>
      <c r="L265" s="61">
        <f t="shared" si="63"/>
        <v>0</v>
      </c>
      <c r="M265" s="61">
        <f t="shared" si="63"/>
        <v>0</v>
      </c>
      <c r="N265" s="61">
        <f t="shared" si="63"/>
        <v>0</v>
      </c>
      <c r="O265" s="61">
        <f t="shared" si="63"/>
        <v>0</v>
      </c>
    </row>
    <row r="266" spans="2:15" x14ac:dyDescent="0.25">
      <c r="B266" s="175"/>
      <c r="C266" s="177" t="s">
        <v>745</v>
      </c>
      <c r="D266" s="176"/>
      <c r="E266" s="60"/>
      <c r="F266" s="61">
        <f t="shared" si="63"/>
        <v>0</v>
      </c>
      <c r="G266" s="61">
        <f t="shared" si="63"/>
        <v>0</v>
      </c>
      <c r="H266" s="61">
        <f t="shared" si="63"/>
        <v>0</v>
      </c>
      <c r="I266" s="61">
        <f t="shared" si="63"/>
        <v>0</v>
      </c>
      <c r="J266" s="61">
        <f t="shared" si="63"/>
        <v>0</v>
      </c>
      <c r="K266" s="61">
        <f t="shared" si="63"/>
        <v>0</v>
      </c>
      <c r="L266" s="61">
        <f t="shared" si="63"/>
        <v>0</v>
      </c>
      <c r="M266" s="61">
        <f t="shared" si="63"/>
        <v>0</v>
      </c>
      <c r="N266" s="61">
        <f t="shared" si="63"/>
        <v>0</v>
      </c>
      <c r="O266" s="61">
        <f t="shared" si="63"/>
        <v>0</v>
      </c>
    </row>
    <row r="267" spans="2:15" x14ac:dyDescent="0.25">
      <c r="B267" s="175">
        <v>14</v>
      </c>
      <c r="C267" s="183" t="s">
        <v>736</v>
      </c>
      <c r="D267" s="176"/>
      <c r="E267" s="60"/>
      <c r="F267" s="61"/>
      <c r="G267" s="61"/>
      <c r="H267" s="61"/>
      <c r="I267" s="61"/>
      <c r="J267" s="61"/>
      <c r="K267" s="61"/>
      <c r="L267" s="61"/>
      <c r="M267" s="61"/>
      <c r="N267" s="61"/>
      <c r="O267" s="61"/>
    </row>
    <row r="268" spans="2:15" x14ac:dyDescent="0.25">
      <c r="B268" s="175"/>
      <c r="C268" s="177" t="s">
        <v>746</v>
      </c>
      <c r="D268" s="176"/>
      <c r="E268" s="60"/>
      <c r="F268" s="61">
        <f t="shared" ref="F268:O273" si="64">F585+F902</f>
        <v>0</v>
      </c>
      <c r="G268" s="61">
        <f t="shared" si="64"/>
        <v>0</v>
      </c>
      <c r="H268" s="61">
        <f t="shared" si="64"/>
        <v>0</v>
      </c>
      <c r="I268" s="61">
        <f t="shared" si="64"/>
        <v>0</v>
      </c>
      <c r="J268" s="61">
        <f t="shared" si="64"/>
        <v>0</v>
      </c>
      <c r="K268" s="61">
        <f t="shared" si="64"/>
        <v>0</v>
      </c>
      <c r="L268" s="61">
        <f t="shared" si="64"/>
        <v>0</v>
      </c>
      <c r="M268" s="61">
        <f t="shared" si="64"/>
        <v>0</v>
      </c>
      <c r="N268" s="61">
        <f t="shared" si="64"/>
        <v>0</v>
      </c>
      <c r="O268" s="61">
        <f t="shared" si="64"/>
        <v>0</v>
      </c>
    </row>
    <row r="269" spans="2:15" x14ac:dyDescent="0.25">
      <c r="B269" s="175"/>
      <c r="C269" s="177" t="s">
        <v>747</v>
      </c>
      <c r="D269" s="176"/>
      <c r="E269" s="60"/>
      <c r="F269" s="61">
        <f t="shared" si="64"/>
        <v>0</v>
      </c>
      <c r="G269" s="61">
        <f t="shared" si="64"/>
        <v>0</v>
      </c>
      <c r="H269" s="61">
        <f t="shared" si="64"/>
        <v>0</v>
      </c>
      <c r="I269" s="61">
        <f t="shared" si="64"/>
        <v>0</v>
      </c>
      <c r="J269" s="61">
        <f t="shared" si="64"/>
        <v>0</v>
      </c>
      <c r="K269" s="61">
        <f t="shared" si="64"/>
        <v>0</v>
      </c>
      <c r="L269" s="61">
        <f t="shared" si="64"/>
        <v>0</v>
      </c>
      <c r="M269" s="61">
        <f t="shared" si="64"/>
        <v>0</v>
      </c>
      <c r="N269" s="61">
        <f t="shared" si="64"/>
        <v>0</v>
      </c>
      <c r="O269" s="61">
        <f t="shared" si="64"/>
        <v>0</v>
      </c>
    </row>
    <row r="270" spans="2:15" x14ac:dyDescent="0.25">
      <c r="B270" s="175"/>
      <c r="C270" s="177" t="s">
        <v>748</v>
      </c>
      <c r="D270" s="176"/>
      <c r="E270" s="60"/>
      <c r="F270" s="61">
        <f t="shared" si="64"/>
        <v>0</v>
      </c>
      <c r="G270" s="61">
        <f t="shared" si="64"/>
        <v>0</v>
      </c>
      <c r="H270" s="61">
        <f t="shared" si="64"/>
        <v>0</v>
      </c>
      <c r="I270" s="61">
        <f t="shared" si="64"/>
        <v>0</v>
      </c>
      <c r="J270" s="61">
        <f t="shared" si="64"/>
        <v>0</v>
      </c>
      <c r="K270" s="61">
        <f t="shared" si="64"/>
        <v>0</v>
      </c>
      <c r="L270" s="61">
        <f t="shared" si="64"/>
        <v>0</v>
      </c>
      <c r="M270" s="61">
        <f t="shared" si="64"/>
        <v>0</v>
      </c>
      <c r="N270" s="61">
        <f t="shared" si="64"/>
        <v>0</v>
      </c>
      <c r="O270" s="61">
        <f t="shared" si="64"/>
        <v>0</v>
      </c>
    </row>
    <row r="271" spans="2:15" x14ac:dyDescent="0.25">
      <c r="B271" s="175">
        <v>15</v>
      </c>
      <c r="C271" s="183" t="s">
        <v>737</v>
      </c>
      <c r="D271" s="176"/>
      <c r="E271" s="60"/>
      <c r="F271" s="61">
        <f t="shared" si="64"/>
        <v>0</v>
      </c>
      <c r="G271" s="61">
        <f t="shared" si="64"/>
        <v>0</v>
      </c>
      <c r="H271" s="61">
        <f t="shared" si="64"/>
        <v>0</v>
      </c>
      <c r="I271" s="61">
        <f t="shared" si="64"/>
        <v>0</v>
      </c>
      <c r="J271" s="61">
        <f t="shared" si="64"/>
        <v>0</v>
      </c>
      <c r="K271" s="61">
        <f t="shared" si="64"/>
        <v>0</v>
      </c>
      <c r="L271" s="61">
        <f t="shared" si="64"/>
        <v>0</v>
      </c>
      <c r="M271" s="61">
        <f t="shared" si="64"/>
        <v>0</v>
      </c>
      <c r="N271" s="61">
        <f t="shared" si="64"/>
        <v>0</v>
      </c>
      <c r="O271" s="61">
        <f t="shared" si="64"/>
        <v>0</v>
      </c>
    </row>
    <row r="272" spans="2:15" x14ac:dyDescent="0.25">
      <c r="B272" s="175">
        <v>16</v>
      </c>
      <c r="C272" s="183" t="s">
        <v>738</v>
      </c>
      <c r="D272" s="59"/>
      <c r="E272" s="60"/>
      <c r="F272" s="61">
        <f t="shared" si="64"/>
        <v>0</v>
      </c>
      <c r="G272" s="61">
        <f t="shared" si="64"/>
        <v>0</v>
      </c>
      <c r="H272" s="61">
        <f t="shared" si="64"/>
        <v>0</v>
      </c>
      <c r="I272" s="61">
        <f t="shared" si="64"/>
        <v>0</v>
      </c>
      <c r="J272" s="61">
        <f t="shared" si="64"/>
        <v>0</v>
      </c>
      <c r="K272" s="61">
        <f t="shared" si="64"/>
        <v>0</v>
      </c>
      <c r="L272" s="61">
        <f t="shared" si="64"/>
        <v>0</v>
      </c>
      <c r="M272" s="61">
        <f t="shared" si="64"/>
        <v>0</v>
      </c>
      <c r="N272" s="61">
        <f t="shared" si="64"/>
        <v>0</v>
      </c>
      <c r="O272" s="61">
        <f t="shared" si="64"/>
        <v>0</v>
      </c>
    </row>
    <row r="273" spans="2:15" x14ac:dyDescent="0.25">
      <c r="B273" s="175">
        <v>17</v>
      </c>
      <c r="C273" s="183" t="s">
        <v>739</v>
      </c>
      <c r="D273" s="59"/>
      <c r="E273" s="63"/>
      <c r="F273" s="61">
        <f t="shared" si="64"/>
        <v>0</v>
      </c>
      <c r="G273" s="61">
        <f t="shared" si="64"/>
        <v>0</v>
      </c>
      <c r="H273" s="61">
        <f t="shared" si="64"/>
        <v>0</v>
      </c>
      <c r="I273" s="61">
        <f t="shared" si="64"/>
        <v>0</v>
      </c>
      <c r="J273" s="61">
        <f t="shared" si="64"/>
        <v>0</v>
      </c>
      <c r="K273" s="61">
        <f t="shared" si="64"/>
        <v>0</v>
      </c>
      <c r="L273" s="61">
        <f t="shared" si="64"/>
        <v>0</v>
      </c>
      <c r="M273" s="61">
        <f t="shared" si="64"/>
        <v>0</v>
      </c>
      <c r="N273" s="61">
        <f t="shared" si="64"/>
        <v>0</v>
      </c>
      <c r="O273" s="61">
        <f t="shared" si="64"/>
        <v>0</v>
      </c>
    </row>
    <row r="274" spans="2:15" ht="14.4" thickBot="1" x14ac:dyDescent="0.3">
      <c r="B274" s="64"/>
      <c r="C274" s="65" t="s">
        <v>108</v>
      </c>
      <c r="D274" s="65"/>
      <c r="E274" s="66"/>
      <c r="F274" s="143">
        <f>SUM(F234:F273)</f>
        <v>0</v>
      </c>
      <c r="G274" s="143">
        <f t="shared" ref="G274:O274" si="65">SUM(G234:G273)</f>
        <v>0</v>
      </c>
      <c r="H274" s="143">
        <f t="shared" si="65"/>
        <v>0</v>
      </c>
      <c r="I274" s="143">
        <f t="shared" si="65"/>
        <v>0</v>
      </c>
      <c r="J274" s="143">
        <f t="shared" si="65"/>
        <v>0</v>
      </c>
      <c r="K274" s="143">
        <f t="shared" si="65"/>
        <v>0</v>
      </c>
      <c r="L274" s="143">
        <f t="shared" si="65"/>
        <v>0</v>
      </c>
      <c r="M274" s="143">
        <f t="shared" si="65"/>
        <v>0</v>
      </c>
      <c r="N274" s="143">
        <f t="shared" si="65"/>
        <v>0</v>
      </c>
      <c r="O274" s="143">
        <f t="shared" si="65"/>
        <v>0</v>
      </c>
    </row>
    <row r="275" spans="2:15" ht="14.4" thickBot="1" x14ac:dyDescent="0.3"/>
    <row r="276" spans="2:15" x14ac:dyDescent="0.25">
      <c r="B276" s="474" t="s">
        <v>186</v>
      </c>
      <c r="C276" s="475"/>
      <c r="D276" s="475"/>
      <c r="E276" s="475"/>
      <c r="F276" s="475"/>
      <c r="G276" s="475"/>
      <c r="H276" s="475"/>
      <c r="I276" s="475"/>
      <c r="J276" s="475"/>
      <c r="K276" s="475"/>
      <c r="L276" s="475"/>
      <c r="M276" s="475"/>
      <c r="N276" s="475"/>
      <c r="O276" s="476"/>
    </row>
    <row r="277" spans="2:15" ht="13.95" customHeight="1" x14ac:dyDescent="0.25">
      <c r="B277" s="469" t="s">
        <v>2</v>
      </c>
      <c r="C277" s="470" t="s">
        <v>205</v>
      </c>
      <c r="D277" s="472" t="s">
        <v>193</v>
      </c>
      <c r="E277" s="472" t="s">
        <v>194</v>
      </c>
      <c r="F277" s="472" t="s">
        <v>195</v>
      </c>
      <c r="G277" s="472"/>
      <c r="H277" s="472"/>
      <c r="I277" s="472"/>
      <c r="J277" s="472" t="s">
        <v>196</v>
      </c>
      <c r="K277" s="472"/>
      <c r="L277" s="472"/>
      <c r="M277" s="472"/>
      <c r="N277" s="472" t="s">
        <v>197</v>
      </c>
      <c r="O277" s="473"/>
    </row>
    <row r="278" spans="2:15" ht="55.8" thickBot="1" x14ac:dyDescent="0.3">
      <c r="B278" s="477"/>
      <c r="C278" s="478"/>
      <c r="D278" s="479"/>
      <c r="E278" s="479"/>
      <c r="F278" s="210" t="s">
        <v>198</v>
      </c>
      <c r="G278" s="210" t="s">
        <v>107</v>
      </c>
      <c r="H278" s="210" t="s">
        <v>199</v>
      </c>
      <c r="I278" s="210" t="s">
        <v>200</v>
      </c>
      <c r="J278" s="210" t="s">
        <v>201</v>
      </c>
      <c r="K278" s="210" t="s">
        <v>107</v>
      </c>
      <c r="L278" s="210" t="s">
        <v>202</v>
      </c>
      <c r="M278" s="210" t="s">
        <v>203</v>
      </c>
      <c r="N278" s="210" t="s">
        <v>198</v>
      </c>
      <c r="O278" s="55" t="s">
        <v>200</v>
      </c>
    </row>
    <row r="279" spans="2:15" x14ac:dyDescent="0.25">
      <c r="B279" s="57">
        <v>1</v>
      </c>
      <c r="C279" s="180" t="s">
        <v>148</v>
      </c>
      <c r="D279" s="212"/>
      <c r="E279" s="56"/>
      <c r="F279" s="61">
        <f t="shared" ref="F279:O280" si="66">F596+F913</f>
        <v>0</v>
      </c>
      <c r="G279" s="61">
        <f t="shared" si="66"/>
        <v>0</v>
      </c>
      <c r="H279" s="61">
        <f t="shared" si="66"/>
        <v>0</v>
      </c>
      <c r="I279" s="61">
        <f t="shared" si="66"/>
        <v>0</v>
      </c>
      <c r="J279" s="61">
        <f t="shared" si="66"/>
        <v>0</v>
      </c>
      <c r="K279" s="61">
        <f t="shared" si="66"/>
        <v>0</v>
      </c>
      <c r="L279" s="61">
        <f t="shared" si="66"/>
        <v>0</v>
      </c>
      <c r="M279" s="61">
        <f t="shared" si="66"/>
        <v>0</v>
      </c>
      <c r="N279" s="61">
        <f t="shared" si="66"/>
        <v>0</v>
      </c>
      <c r="O279" s="61">
        <f t="shared" si="66"/>
        <v>0</v>
      </c>
    </row>
    <row r="280" spans="2:15" x14ac:dyDescent="0.25">
      <c r="B280" s="57">
        <v>2</v>
      </c>
      <c r="C280" s="180" t="s">
        <v>749</v>
      </c>
      <c r="D280" s="59"/>
      <c r="E280" s="154"/>
      <c r="F280" s="61">
        <f>F597+F914</f>
        <v>0</v>
      </c>
      <c r="G280" s="61">
        <f t="shared" si="66"/>
        <v>0</v>
      </c>
      <c r="H280" s="61">
        <f t="shared" si="66"/>
        <v>0</v>
      </c>
      <c r="I280" s="61">
        <f t="shared" si="66"/>
        <v>0</v>
      </c>
      <c r="J280" s="61">
        <f t="shared" si="66"/>
        <v>0</v>
      </c>
      <c r="K280" s="61">
        <f t="shared" si="66"/>
        <v>0</v>
      </c>
      <c r="L280" s="61">
        <f t="shared" si="66"/>
        <v>0</v>
      </c>
      <c r="M280" s="61">
        <f t="shared" si="66"/>
        <v>0</v>
      </c>
      <c r="N280" s="61">
        <f t="shared" si="66"/>
        <v>0</v>
      </c>
      <c r="O280" s="61">
        <f t="shared" si="66"/>
        <v>0</v>
      </c>
    </row>
    <row r="281" spans="2:15" x14ac:dyDescent="0.25">
      <c r="B281" s="57">
        <v>3</v>
      </c>
      <c r="C281" s="179" t="s">
        <v>715</v>
      </c>
      <c r="D281" s="59"/>
      <c r="E281" s="60"/>
      <c r="F281" s="61"/>
      <c r="G281" s="61"/>
      <c r="H281" s="61"/>
      <c r="I281" s="61"/>
      <c r="J281" s="61"/>
      <c r="K281" s="61"/>
      <c r="L281" s="61"/>
      <c r="M281" s="61"/>
      <c r="N281" s="61"/>
      <c r="O281" s="61"/>
    </row>
    <row r="282" spans="2:15" x14ac:dyDescent="0.25">
      <c r="B282" s="57"/>
      <c r="C282" s="58" t="s">
        <v>711</v>
      </c>
      <c r="D282" s="59"/>
      <c r="E282" s="60"/>
      <c r="F282" s="61">
        <f t="shared" ref="F282:O285" si="67">F599+F916</f>
        <v>0</v>
      </c>
      <c r="G282" s="61">
        <f t="shared" si="67"/>
        <v>0</v>
      </c>
      <c r="H282" s="61">
        <f t="shared" si="67"/>
        <v>0</v>
      </c>
      <c r="I282" s="61">
        <f t="shared" si="67"/>
        <v>0</v>
      </c>
      <c r="J282" s="61">
        <f t="shared" si="67"/>
        <v>0</v>
      </c>
      <c r="K282" s="61">
        <f t="shared" si="67"/>
        <v>0</v>
      </c>
      <c r="L282" s="61">
        <f t="shared" si="67"/>
        <v>0</v>
      </c>
      <c r="M282" s="61">
        <f t="shared" si="67"/>
        <v>0</v>
      </c>
      <c r="N282" s="61">
        <f t="shared" si="67"/>
        <v>0</v>
      </c>
      <c r="O282" s="61">
        <f t="shared" si="67"/>
        <v>0</v>
      </c>
    </row>
    <row r="283" spans="2:15" ht="27.6" x14ac:dyDescent="0.25">
      <c r="B283" s="57"/>
      <c r="C283" s="58" t="s">
        <v>712</v>
      </c>
      <c r="D283" s="59"/>
      <c r="E283" s="60"/>
      <c r="F283" s="61">
        <f t="shared" si="67"/>
        <v>0</v>
      </c>
      <c r="G283" s="61">
        <f t="shared" si="67"/>
        <v>0</v>
      </c>
      <c r="H283" s="61">
        <f t="shared" si="67"/>
        <v>0</v>
      </c>
      <c r="I283" s="61">
        <f t="shared" si="67"/>
        <v>0</v>
      </c>
      <c r="J283" s="61">
        <f t="shared" si="67"/>
        <v>0</v>
      </c>
      <c r="K283" s="61">
        <f t="shared" si="67"/>
        <v>0</v>
      </c>
      <c r="L283" s="61">
        <f t="shared" si="67"/>
        <v>0</v>
      </c>
      <c r="M283" s="61">
        <f t="shared" si="67"/>
        <v>0</v>
      </c>
      <c r="N283" s="61">
        <f t="shared" si="67"/>
        <v>0</v>
      </c>
      <c r="O283" s="61">
        <f t="shared" si="67"/>
        <v>0</v>
      </c>
    </row>
    <row r="284" spans="2:15" x14ac:dyDescent="0.25">
      <c r="B284" s="57"/>
      <c r="C284" s="58" t="s">
        <v>713</v>
      </c>
      <c r="D284" s="59"/>
      <c r="E284" s="60"/>
      <c r="F284" s="61">
        <f t="shared" si="67"/>
        <v>0</v>
      </c>
      <c r="G284" s="61">
        <f t="shared" si="67"/>
        <v>0</v>
      </c>
      <c r="H284" s="61">
        <f t="shared" si="67"/>
        <v>0</v>
      </c>
      <c r="I284" s="61">
        <f t="shared" si="67"/>
        <v>0</v>
      </c>
      <c r="J284" s="61">
        <f t="shared" si="67"/>
        <v>0</v>
      </c>
      <c r="K284" s="61">
        <f t="shared" si="67"/>
        <v>0</v>
      </c>
      <c r="L284" s="61">
        <f t="shared" si="67"/>
        <v>0</v>
      </c>
      <c r="M284" s="61">
        <f t="shared" si="67"/>
        <v>0</v>
      </c>
      <c r="N284" s="61">
        <f t="shared" si="67"/>
        <v>0</v>
      </c>
      <c r="O284" s="61">
        <f t="shared" si="67"/>
        <v>0</v>
      </c>
    </row>
    <row r="285" spans="2:15" x14ac:dyDescent="0.25">
      <c r="B285" s="57"/>
      <c r="C285" s="58" t="s">
        <v>714</v>
      </c>
      <c r="D285" s="59"/>
      <c r="E285" s="60"/>
      <c r="F285" s="61">
        <f t="shared" si="67"/>
        <v>0</v>
      </c>
      <c r="G285" s="61">
        <f t="shared" si="67"/>
        <v>0</v>
      </c>
      <c r="H285" s="61">
        <f t="shared" si="67"/>
        <v>0</v>
      </c>
      <c r="I285" s="61">
        <f t="shared" si="67"/>
        <v>0</v>
      </c>
      <c r="J285" s="61">
        <f t="shared" si="67"/>
        <v>0</v>
      </c>
      <c r="K285" s="61">
        <f t="shared" si="67"/>
        <v>0</v>
      </c>
      <c r="L285" s="61">
        <f t="shared" si="67"/>
        <v>0</v>
      </c>
      <c r="M285" s="61">
        <f t="shared" si="67"/>
        <v>0</v>
      </c>
      <c r="N285" s="61">
        <f t="shared" si="67"/>
        <v>0</v>
      </c>
      <c r="O285" s="61">
        <f t="shared" si="67"/>
        <v>0</v>
      </c>
    </row>
    <row r="286" spans="2:15" x14ac:dyDescent="0.25">
      <c r="B286" s="57">
        <v>4</v>
      </c>
      <c r="C286" s="180" t="s">
        <v>716</v>
      </c>
      <c r="D286" s="59"/>
      <c r="E286" s="60"/>
      <c r="F286" s="61"/>
      <c r="G286" s="61"/>
      <c r="H286" s="61"/>
      <c r="I286" s="61"/>
      <c r="J286" s="61"/>
      <c r="K286" s="61"/>
      <c r="L286" s="61"/>
      <c r="M286" s="61"/>
      <c r="N286" s="61"/>
      <c r="O286" s="61"/>
    </row>
    <row r="287" spans="2:15" x14ac:dyDescent="0.25">
      <c r="B287" s="57"/>
      <c r="C287" s="62" t="s">
        <v>717</v>
      </c>
      <c r="D287" s="59"/>
      <c r="E287" s="60"/>
      <c r="F287" s="61">
        <f t="shared" ref="F287:O287" si="68">F604+F921</f>
        <v>0</v>
      </c>
      <c r="G287" s="61">
        <f t="shared" si="68"/>
        <v>0</v>
      </c>
      <c r="H287" s="61">
        <f t="shared" si="68"/>
        <v>0</v>
      </c>
      <c r="I287" s="61">
        <f t="shared" si="68"/>
        <v>0</v>
      </c>
      <c r="J287" s="61">
        <f t="shared" si="68"/>
        <v>0</v>
      </c>
      <c r="K287" s="61">
        <f t="shared" si="68"/>
        <v>0</v>
      </c>
      <c r="L287" s="61">
        <f t="shared" si="68"/>
        <v>0</v>
      </c>
      <c r="M287" s="61">
        <f t="shared" si="68"/>
        <v>0</v>
      </c>
      <c r="N287" s="61">
        <f t="shared" si="68"/>
        <v>0</v>
      </c>
      <c r="O287" s="61">
        <f t="shared" si="68"/>
        <v>0</v>
      </c>
    </row>
    <row r="288" spans="2:15" x14ac:dyDescent="0.25">
      <c r="B288" s="57"/>
      <c r="C288" s="180" t="s">
        <v>718</v>
      </c>
      <c r="D288" s="59"/>
      <c r="E288" s="60"/>
      <c r="F288" s="61"/>
      <c r="G288" s="61"/>
      <c r="H288" s="61"/>
      <c r="I288" s="61"/>
      <c r="J288" s="61"/>
      <c r="K288" s="61"/>
      <c r="L288" s="61"/>
      <c r="M288" s="61"/>
      <c r="N288" s="61"/>
      <c r="O288" s="61"/>
    </row>
    <row r="289" spans="2:15" x14ac:dyDescent="0.25">
      <c r="B289" s="57"/>
      <c r="C289" s="62" t="s">
        <v>719</v>
      </c>
      <c r="D289" s="59"/>
      <c r="E289" s="60"/>
      <c r="F289" s="61">
        <f t="shared" ref="F289:O290" si="69">F606+F923</f>
        <v>0</v>
      </c>
      <c r="G289" s="61">
        <f t="shared" si="69"/>
        <v>0</v>
      </c>
      <c r="H289" s="61">
        <f t="shared" si="69"/>
        <v>0</v>
      </c>
      <c r="I289" s="61">
        <f t="shared" si="69"/>
        <v>0</v>
      </c>
      <c r="J289" s="61">
        <f t="shared" si="69"/>
        <v>0</v>
      </c>
      <c r="K289" s="61">
        <f t="shared" si="69"/>
        <v>0</v>
      </c>
      <c r="L289" s="61">
        <f t="shared" si="69"/>
        <v>0</v>
      </c>
      <c r="M289" s="61">
        <f t="shared" si="69"/>
        <v>0</v>
      </c>
      <c r="N289" s="61">
        <f t="shared" si="69"/>
        <v>0</v>
      </c>
      <c r="O289" s="61">
        <f t="shared" si="69"/>
        <v>0</v>
      </c>
    </row>
    <row r="290" spans="2:15" x14ac:dyDescent="0.25">
      <c r="B290" s="57"/>
      <c r="C290" s="62" t="s">
        <v>720</v>
      </c>
      <c r="D290" s="59"/>
      <c r="E290" s="60"/>
      <c r="F290" s="61">
        <f t="shared" si="69"/>
        <v>0</v>
      </c>
      <c r="G290" s="61">
        <f t="shared" si="69"/>
        <v>0</v>
      </c>
      <c r="H290" s="61">
        <f t="shared" si="69"/>
        <v>0</v>
      </c>
      <c r="I290" s="61">
        <f t="shared" si="69"/>
        <v>0</v>
      </c>
      <c r="J290" s="61">
        <f t="shared" si="69"/>
        <v>0</v>
      </c>
      <c r="K290" s="61">
        <f t="shared" si="69"/>
        <v>0</v>
      </c>
      <c r="L290" s="61">
        <f t="shared" si="69"/>
        <v>0</v>
      </c>
      <c r="M290" s="61">
        <f t="shared" si="69"/>
        <v>0</v>
      </c>
      <c r="N290" s="61">
        <f t="shared" si="69"/>
        <v>0</v>
      </c>
      <c r="O290" s="61">
        <f t="shared" si="69"/>
        <v>0</v>
      </c>
    </row>
    <row r="291" spans="2:15" x14ac:dyDescent="0.25">
      <c r="B291" s="57">
        <v>5</v>
      </c>
      <c r="C291" s="180" t="s">
        <v>721</v>
      </c>
      <c r="D291" s="59"/>
      <c r="E291" s="60"/>
      <c r="F291" s="181"/>
      <c r="G291" s="181"/>
      <c r="H291" s="181"/>
      <c r="I291" s="181"/>
      <c r="J291" s="181"/>
      <c r="K291" s="181"/>
      <c r="L291" s="181"/>
      <c r="M291" s="181"/>
      <c r="N291" s="181"/>
      <c r="O291" s="181"/>
    </row>
    <row r="292" spans="2:15" x14ac:dyDescent="0.25">
      <c r="B292" s="57"/>
      <c r="C292" s="62" t="s">
        <v>722</v>
      </c>
      <c r="D292" s="59"/>
      <c r="E292" s="60"/>
      <c r="F292" s="61">
        <f t="shared" ref="F292:O297" si="70">F609+F926</f>
        <v>0</v>
      </c>
      <c r="G292" s="61">
        <f t="shared" si="70"/>
        <v>0</v>
      </c>
      <c r="H292" s="61">
        <f t="shared" si="70"/>
        <v>0</v>
      </c>
      <c r="I292" s="61">
        <f t="shared" si="70"/>
        <v>0</v>
      </c>
      <c r="J292" s="61">
        <f t="shared" si="70"/>
        <v>0</v>
      </c>
      <c r="K292" s="61">
        <f t="shared" si="70"/>
        <v>0</v>
      </c>
      <c r="L292" s="61">
        <f t="shared" si="70"/>
        <v>0</v>
      </c>
      <c r="M292" s="61">
        <f t="shared" si="70"/>
        <v>0</v>
      </c>
      <c r="N292" s="61">
        <f t="shared" si="70"/>
        <v>0</v>
      </c>
      <c r="O292" s="61">
        <f t="shared" si="70"/>
        <v>0</v>
      </c>
    </row>
    <row r="293" spans="2:15" x14ac:dyDescent="0.25">
      <c r="B293" s="57"/>
      <c r="C293" s="62" t="s">
        <v>723</v>
      </c>
      <c r="D293" s="59"/>
      <c r="E293" s="60"/>
      <c r="F293" s="61">
        <f t="shared" si="70"/>
        <v>0</v>
      </c>
      <c r="G293" s="61">
        <f t="shared" si="70"/>
        <v>0</v>
      </c>
      <c r="H293" s="61">
        <f t="shared" si="70"/>
        <v>0</v>
      </c>
      <c r="I293" s="61">
        <f t="shared" si="70"/>
        <v>0</v>
      </c>
      <c r="J293" s="61">
        <f t="shared" si="70"/>
        <v>0</v>
      </c>
      <c r="K293" s="61">
        <f t="shared" si="70"/>
        <v>0</v>
      </c>
      <c r="L293" s="61">
        <f t="shared" si="70"/>
        <v>0</v>
      </c>
      <c r="M293" s="61">
        <f t="shared" si="70"/>
        <v>0</v>
      </c>
      <c r="N293" s="61">
        <f t="shared" si="70"/>
        <v>0</v>
      </c>
      <c r="O293" s="61">
        <f t="shared" si="70"/>
        <v>0</v>
      </c>
    </row>
    <row r="294" spans="2:15" x14ac:dyDescent="0.25">
      <c r="B294" s="57"/>
      <c r="C294" s="62" t="s">
        <v>724</v>
      </c>
      <c r="D294" s="59"/>
      <c r="E294" s="60"/>
      <c r="F294" s="61">
        <f t="shared" si="70"/>
        <v>0</v>
      </c>
      <c r="G294" s="61">
        <f t="shared" si="70"/>
        <v>0</v>
      </c>
      <c r="H294" s="61">
        <f t="shared" si="70"/>
        <v>0</v>
      </c>
      <c r="I294" s="61">
        <f t="shared" si="70"/>
        <v>0</v>
      </c>
      <c r="J294" s="61">
        <f t="shared" si="70"/>
        <v>0</v>
      </c>
      <c r="K294" s="61">
        <f t="shared" si="70"/>
        <v>0</v>
      </c>
      <c r="L294" s="61">
        <f t="shared" si="70"/>
        <v>0</v>
      </c>
      <c r="M294" s="61">
        <f t="shared" si="70"/>
        <v>0</v>
      </c>
      <c r="N294" s="61">
        <f t="shared" si="70"/>
        <v>0</v>
      </c>
      <c r="O294" s="61">
        <f t="shared" si="70"/>
        <v>0</v>
      </c>
    </row>
    <row r="295" spans="2:15" x14ac:dyDescent="0.25">
      <c r="B295" s="57"/>
      <c r="C295" s="62" t="s">
        <v>725</v>
      </c>
      <c r="D295" s="59"/>
      <c r="E295" s="60"/>
      <c r="F295" s="61">
        <f t="shared" si="70"/>
        <v>0</v>
      </c>
      <c r="G295" s="61">
        <f t="shared" si="70"/>
        <v>0</v>
      </c>
      <c r="H295" s="61">
        <f t="shared" si="70"/>
        <v>0</v>
      </c>
      <c r="I295" s="61">
        <f t="shared" si="70"/>
        <v>0</v>
      </c>
      <c r="J295" s="61">
        <f t="shared" si="70"/>
        <v>0</v>
      </c>
      <c r="K295" s="61">
        <f t="shared" si="70"/>
        <v>0</v>
      </c>
      <c r="L295" s="61">
        <f t="shared" si="70"/>
        <v>0</v>
      </c>
      <c r="M295" s="61">
        <f t="shared" si="70"/>
        <v>0</v>
      </c>
      <c r="N295" s="61">
        <f t="shared" si="70"/>
        <v>0</v>
      </c>
      <c r="O295" s="61">
        <f t="shared" si="70"/>
        <v>0</v>
      </c>
    </row>
    <row r="296" spans="2:15" x14ac:dyDescent="0.25">
      <c r="B296" s="57">
        <v>6</v>
      </c>
      <c r="C296" s="180" t="s">
        <v>726</v>
      </c>
      <c r="D296" s="59"/>
      <c r="E296" s="60"/>
      <c r="F296" s="61">
        <f t="shared" si="70"/>
        <v>0</v>
      </c>
      <c r="G296" s="61">
        <f t="shared" si="70"/>
        <v>0</v>
      </c>
      <c r="H296" s="61">
        <f t="shared" si="70"/>
        <v>0</v>
      </c>
      <c r="I296" s="61">
        <f t="shared" si="70"/>
        <v>0</v>
      </c>
      <c r="J296" s="61">
        <f t="shared" si="70"/>
        <v>0</v>
      </c>
      <c r="K296" s="61">
        <f t="shared" si="70"/>
        <v>0</v>
      </c>
      <c r="L296" s="61">
        <f t="shared" si="70"/>
        <v>0</v>
      </c>
      <c r="M296" s="61">
        <f t="shared" si="70"/>
        <v>0</v>
      </c>
      <c r="N296" s="61">
        <f t="shared" si="70"/>
        <v>0</v>
      </c>
      <c r="O296" s="61">
        <f t="shared" si="70"/>
        <v>0</v>
      </c>
    </row>
    <row r="297" spans="2:15" x14ac:dyDescent="0.25">
      <c r="B297" s="57">
        <v>7</v>
      </c>
      <c r="C297" s="180" t="s">
        <v>727</v>
      </c>
      <c r="D297" s="59"/>
      <c r="E297" s="60"/>
      <c r="F297" s="61">
        <f t="shared" si="70"/>
        <v>0</v>
      </c>
      <c r="G297" s="61">
        <f t="shared" si="70"/>
        <v>0</v>
      </c>
      <c r="H297" s="61">
        <f t="shared" si="70"/>
        <v>0</v>
      </c>
      <c r="I297" s="61">
        <f t="shared" si="70"/>
        <v>0</v>
      </c>
      <c r="J297" s="61">
        <f t="shared" si="70"/>
        <v>0</v>
      </c>
      <c r="K297" s="61">
        <f t="shared" si="70"/>
        <v>0</v>
      </c>
      <c r="L297" s="61">
        <f t="shared" si="70"/>
        <v>0</v>
      </c>
      <c r="M297" s="61">
        <f t="shared" si="70"/>
        <v>0</v>
      </c>
      <c r="N297" s="61">
        <f t="shared" si="70"/>
        <v>0</v>
      </c>
      <c r="O297" s="61">
        <f t="shared" si="70"/>
        <v>0</v>
      </c>
    </row>
    <row r="298" spans="2:15" x14ac:dyDescent="0.25">
      <c r="B298" s="57">
        <v>8</v>
      </c>
      <c r="C298" s="180" t="s">
        <v>728</v>
      </c>
      <c r="D298" s="59"/>
      <c r="E298" s="60"/>
      <c r="F298" s="61"/>
      <c r="G298" s="61"/>
      <c r="H298" s="61"/>
      <c r="I298" s="61"/>
      <c r="J298" s="61"/>
      <c r="K298" s="61"/>
      <c r="L298" s="61"/>
      <c r="M298" s="61"/>
      <c r="N298" s="61"/>
      <c r="O298" s="61"/>
    </row>
    <row r="299" spans="2:15" x14ac:dyDescent="0.25">
      <c r="B299" s="57"/>
      <c r="C299" s="62" t="s">
        <v>729</v>
      </c>
      <c r="D299" s="59"/>
      <c r="E299" s="60"/>
      <c r="F299" s="61">
        <f t="shared" ref="F299:O301" si="71">F616+F933</f>
        <v>0</v>
      </c>
      <c r="G299" s="61">
        <f t="shared" si="71"/>
        <v>0</v>
      </c>
      <c r="H299" s="61">
        <f t="shared" si="71"/>
        <v>0</v>
      </c>
      <c r="I299" s="61">
        <f t="shared" si="71"/>
        <v>0</v>
      </c>
      <c r="J299" s="61">
        <f t="shared" si="71"/>
        <v>0</v>
      </c>
      <c r="K299" s="61">
        <f t="shared" si="71"/>
        <v>0</v>
      </c>
      <c r="L299" s="61">
        <f t="shared" si="71"/>
        <v>0</v>
      </c>
      <c r="M299" s="61">
        <f t="shared" si="71"/>
        <v>0</v>
      </c>
      <c r="N299" s="61">
        <f t="shared" si="71"/>
        <v>0</v>
      </c>
      <c r="O299" s="61">
        <f t="shared" si="71"/>
        <v>0</v>
      </c>
    </row>
    <row r="300" spans="2:15" x14ac:dyDescent="0.25">
      <c r="B300" s="57"/>
      <c r="C300" s="62" t="s">
        <v>730</v>
      </c>
      <c r="D300" s="59"/>
      <c r="E300" s="60"/>
      <c r="F300" s="61">
        <f t="shared" si="71"/>
        <v>0</v>
      </c>
      <c r="G300" s="61">
        <f t="shared" si="71"/>
        <v>0</v>
      </c>
      <c r="H300" s="61">
        <f t="shared" si="71"/>
        <v>0</v>
      </c>
      <c r="I300" s="61">
        <f t="shared" si="71"/>
        <v>0</v>
      </c>
      <c r="J300" s="61">
        <f t="shared" si="71"/>
        <v>0</v>
      </c>
      <c r="K300" s="61">
        <f t="shared" si="71"/>
        <v>0</v>
      </c>
      <c r="L300" s="61">
        <f t="shared" si="71"/>
        <v>0</v>
      </c>
      <c r="M300" s="61">
        <f t="shared" si="71"/>
        <v>0</v>
      </c>
      <c r="N300" s="61">
        <f t="shared" si="71"/>
        <v>0</v>
      </c>
      <c r="O300" s="61">
        <f t="shared" si="71"/>
        <v>0</v>
      </c>
    </row>
    <row r="301" spans="2:15" ht="27.6" x14ac:dyDescent="0.25">
      <c r="B301" s="178">
        <v>9</v>
      </c>
      <c r="C301" s="182" t="s">
        <v>731</v>
      </c>
      <c r="D301" s="59"/>
      <c r="E301" s="60"/>
      <c r="F301" s="61">
        <f>F618+F935</f>
        <v>0</v>
      </c>
      <c r="G301" s="61">
        <f t="shared" si="71"/>
        <v>0</v>
      </c>
      <c r="H301" s="61">
        <f t="shared" si="71"/>
        <v>0</v>
      </c>
      <c r="I301" s="61">
        <f t="shared" si="71"/>
        <v>0</v>
      </c>
      <c r="J301" s="61">
        <f t="shared" si="71"/>
        <v>0</v>
      </c>
      <c r="K301" s="61">
        <f t="shared" si="71"/>
        <v>0</v>
      </c>
      <c r="L301" s="61">
        <f t="shared" si="71"/>
        <v>0</v>
      </c>
      <c r="M301" s="61">
        <f t="shared" si="71"/>
        <v>0</v>
      </c>
      <c r="N301" s="61">
        <f t="shared" si="71"/>
        <v>0</v>
      </c>
      <c r="O301" s="61">
        <f>O618+O935</f>
        <v>0</v>
      </c>
    </row>
    <row r="302" spans="2:15" x14ac:dyDescent="0.25">
      <c r="B302" s="175">
        <v>10</v>
      </c>
      <c r="C302" s="183" t="s">
        <v>733</v>
      </c>
      <c r="D302" s="176"/>
      <c r="E302" s="60"/>
      <c r="F302" s="61">
        <f t="shared" ref="F302:O303" si="72">F619+F936</f>
        <v>0</v>
      </c>
      <c r="G302" s="61">
        <f t="shared" si="72"/>
        <v>0</v>
      </c>
      <c r="H302" s="61">
        <f t="shared" si="72"/>
        <v>0</v>
      </c>
      <c r="I302" s="61">
        <f t="shared" si="72"/>
        <v>0</v>
      </c>
      <c r="J302" s="61">
        <f t="shared" si="72"/>
        <v>0</v>
      </c>
      <c r="K302" s="61">
        <f t="shared" si="72"/>
        <v>0</v>
      </c>
      <c r="L302" s="61">
        <f t="shared" si="72"/>
        <v>0</v>
      </c>
      <c r="M302" s="61">
        <f t="shared" si="72"/>
        <v>0</v>
      </c>
      <c r="N302" s="61">
        <f t="shared" si="72"/>
        <v>0</v>
      </c>
      <c r="O302" s="61">
        <f t="shared" si="72"/>
        <v>0</v>
      </c>
    </row>
    <row r="303" spans="2:15" x14ac:dyDescent="0.25">
      <c r="B303" s="175">
        <v>11</v>
      </c>
      <c r="C303" s="183" t="s">
        <v>734</v>
      </c>
      <c r="D303" s="176"/>
      <c r="E303" s="60"/>
      <c r="F303" s="61">
        <f t="shared" si="72"/>
        <v>0</v>
      </c>
      <c r="G303" s="61">
        <f t="shared" si="72"/>
        <v>0</v>
      </c>
      <c r="H303" s="61">
        <f t="shared" si="72"/>
        <v>0</v>
      </c>
      <c r="I303" s="61">
        <f t="shared" si="72"/>
        <v>0</v>
      </c>
      <c r="J303" s="61">
        <f t="shared" si="72"/>
        <v>0</v>
      </c>
      <c r="K303" s="61">
        <f t="shared" si="72"/>
        <v>0</v>
      </c>
      <c r="L303" s="61">
        <f t="shared" si="72"/>
        <v>0</v>
      </c>
      <c r="M303" s="61">
        <f t="shared" si="72"/>
        <v>0</v>
      </c>
      <c r="N303" s="61">
        <f t="shared" si="72"/>
        <v>0</v>
      </c>
      <c r="O303" s="61">
        <f t="shared" si="72"/>
        <v>0</v>
      </c>
    </row>
    <row r="304" spans="2:15" x14ac:dyDescent="0.25">
      <c r="B304" s="175">
        <v>12</v>
      </c>
      <c r="C304" s="183" t="s">
        <v>735</v>
      </c>
      <c r="D304" s="176"/>
      <c r="E304" s="60"/>
      <c r="F304" s="61"/>
      <c r="G304" s="61"/>
      <c r="H304" s="61"/>
      <c r="I304" s="61"/>
      <c r="J304" s="61"/>
      <c r="K304" s="61"/>
      <c r="L304" s="61"/>
      <c r="M304" s="61"/>
      <c r="N304" s="61"/>
      <c r="O304" s="61"/>
    </row>
    <row r="305" spans="2:15" x14ac:dyDescent="0.25">
      <c r="B305" s="175"/>
      <c r="C305" s="177" t="s">
        <v>740</v>
      </c>
      <c r="D305" s="176"/>
      <c r="E305" s="60"/>
      <c r="F305" s="61">
        <f t="shared" ref="F305:O306" si="73">F622+F939</f>
        <v>0</v>
      </c>
      <c r="G305" s="61">
        <f t="shared" si="73"/>
        <v>0</v>
      </c>
      <c r="H305" s="61">
        <f t="shared" si="73"/>
        <v>0</v>
      </c>
      <c r="I305" s="61">
        <f t="shared" si="73"/>
        <v>0</v>
      </c>
      <c r="J305" s="61">
        <f t="shared" si="73"/>
        <v>0</v>
      </c>
      <c r="K305" s="61">
        <f t="shared" si="73"/>
        <v>0</v>
      </c>
      <c r="L305" s="61">
        <f t="shared" si="73"/>
        <v>0</v>
      </c>
      <c r="M305" s="61">
        <f t="shared" si="73"/>
        <v>0</v>
      </c>
      <c r="N305" s="61">
        <f t="shared" si="73"/>
        <v>0</v>
      </c>
      <c r="O305" s="61">
        <f t="shared" si="73"/>
        <v>0</v>
      </c>
    </row>
    <row r="306" spans="2:15" x14ac:dyDescent="0.25">
      <c r="B306" s="175"/>
      <c r="C306" s="177" t="s">
        <v>741</v>
      </c>
      <c r="D306" s="176"/>
      <c r="E306" s="60"/>
      <c r="F306" s="61">
        <f t="shared" si="73"/>
        <v>0</v>
      </c>
      <c r="G306" s="61">
        <f t="shared" si="73"/>
        <v>0</v>
      </c>
      <c r="H306" s="61">
        <f t="shared" si="73"/>
        <v>0</v>
      </c>
      <c r="I306" s="61">
        <f t="shared" si="73"/>
        <v>0</v>
      </c>
      <c r="J306" s="61">
        <f t="shared" si="73"/>
        <v>0</v>
      </c>
      <c r="K306" s="61">
        <f t="shared" si="73"/>
        <v>0</v>
      </c>
      <c r="L306" s="61">
        <f t="shared" si="73"/>
        <v>0</v>
      </c>
      <c r="M306" s="61">
        <f t="shared" si="73"/>
        <v>0</v>
      </c>
      <c r="N306" s="61">
        <f t="shared" si="73"/>
        <v>0</v>
      </c>
      <c r="O306" s="61">
        <f t="shared" si="73"/>
        <v>0</v>
      </c>
    </row>
    <row r="307" spans="2:15" x14ac:dyDescent="0.25">
      <c r="B307" s="175">
        <v>13</v>
      </c>
      <c r="C307" s="177"/>
      <c r="D307" s="176"/>
      <c r="E307" s="60"/>
      <c r="F307" s="61"/>
      <c r="G307" s="61"/>
      <c r="H307" s="61"/>
      <c r="I307" s="61"/>
      <c r="J307" s="61"/>
      <c r="K307" s="61"/>
      <c r="L307" s="61"/>
      <c r="M307" s="61"/>
      <c r="N307" s="61"/>
      <c r="O307" s="61"/>
    </row>
    <row r="308" spans="2:15" x14ac:dyDescent="0.25">
      <c r="B308" s="175"/>
      <c r="C308" s="177" t="s">
        <v>742</v>
      </c>
      <c r="D308" s="176"/>
      <c r="E308" s="60"/>
      <c r="F308" s="61">
        <f t="shared" ref="F308:O311" si="74">F625+F942</f>
        <v>0</v>
      </c>
      <c r="G308" s="61">
        <f t="shared" si="74"/>
        <v>0</v>
      </c>
      <c r="H308" s="61">
        <f t="shared" si="74"/>
        <v>0</v>
      </c>
      <c r="I308" s="61">
        <f t="shared" si="74"/>
        <v>0</v>
      </c>
      <c r="J308" s="61">
        <f t="shared" si="74"/>
        <v>0</v>
      </c>
      <c r="K308" s="61">
        <f t="shared" si="74"/>
        <v>0</v>
      </c>
      <c r="L308" s="61">
        <f t="shared" si="74"/>
        <v>0</v>
      </c>
      <c r="M308" s="61">
        <f t="shared" si="74"/>
        <v>0</v>
      </c>
      <c r="N308" s="61">
        <f t="shared" si="74"/>
        <v>0</v>
      </c>
      <c r="O308" s="61">
        <f t="shared" si="74"/>
        <v>0</v>
      </c>
    </row>
    <row r="309" spans="2:15" x14ac:dyDescent="0.25">
      <c r="B309" s="175"/>
      <c r="C309" s="177" t="s">
        <v>743</v>
      </c>
      <c r="D309" s="176"/>
      <c r="E309" s="60"/>
      <c r="F309" s="61">
        <f t="shared" si="74"/>
        <v>0</v>
      </c>
      <c r="G309" s="61">
        <f t="shared" si="74"/>
        <v>0</v>
      </c>
      <c r="H309" s="61">
        <f t="shared" si="74"/>
        <v>0</v>
      </c>
      <c r="I309" s="61">
        <f t="shared" si="74"/>
        <v>0</v>
      </c>
      <c r="J309" s="61">
        <f t="shared" si="74"/>
        <v>0</v>
      </c>
      <c r="K309" s="61">
        <f t="shared" si="74"/>
        <v>0</v>
      </c>
      <c r="L309" s="61">
        <f t="shared" si="74"/>
        <v>0</v>
      </c>
      <c r="M309" s="61">
        <f t="shared" si="74"/>
        <v>0</v>
      </c>
      <c r="N309" s="61">
        <f t="shared" si="74"/>
        <v>0</v>
      </c>
      <c r="O309" s="61">
        <f t="shared" si="74"/>
        <v>0</v>
      </c>
    </row>
    <row r="310" spans="2:15" ht="27.6" x14ac:dyDescent="0.25">
      <c r="B310" s="175"/>
      <c r="C310" s="177" t="s">
        <v>744</v>
      </c>
      <c r="D310" s="176"/>
      <c r="E310" s="60"/>
      <c r="F310" s="61">
        <f t="shared" si="74"/>
        <v>0</v>
      </c>
      <c r="G310" s="61">
        <f t="shared" si="74"/>
        <v>0</v>
      </c>
      <c r="H310" s="61">
        <f t="shared" si="74"/>
        <v>0</v>
      </c>
      <c r="I310" s="61">
        <f t="shared" si="74"/>
        <v>0</v>
      </c>
      <c r="J310" s="61">
        <f t="shared" si="74"/>
        <v>0</v>
      </c>
      <c r="K310" s="61">
        <f t="shared" si="74"/>
        <v>0</v>
      </c>
      <c r="L310" s="61">
        <f t="shared" si="74"/>
        <v>0</v>
      </c>
      <c r="M310" s="61">
        <f t="shared" si="74"/>
        <v>0</v>
      </c>
      <c r="N310" s="61">
        <f t="shared" si="74"/>
        <v>0</v>
      </c>
      <c r="O310" s="61">
        <f t="shared" si="74"/>
        <v>0</v>
      </c>
    </row>
    <row r="311" spans="2:15" x14ac:dyDescent="0.25">
      <c r="B311" s="175"/>
      <c r="C311" s="177" t="s">
        <v>745</v>
      </c>
      <c r="D311" s="176"/>
      <c r="E311" s="60"/>
      <c r="F311" s="61">
        <f t="shared" si="74"/>
        <v>0</v>
      </c>
      <c r="G311" s="61">
        <f t="shared" si="74"/>
        <v>0</v>
      </c>
      <c r="H311" s="61">
        <f t="shared" si="74"/>
        <v>0</v>
      </c>
      <c r="I311" s="61">
        <f t="shared" si="74"/>
        <v>0</v>
      </c>
      <c r="J311" s="61">
        <f t="shared" si="74"/>
        <v>0</v>
      </c>
      <c r="K311" s="61">
        <f t="shared" si="74"/>
        <v>0</v>
      </c>
      <c r="L311" s="61">
        <f t="shared" si="74"/>
        <v>0</v>
      </c>
      <c r="M311" s="61">
        <f t="shared" si="74"/>
        <v>0</v>
      </c>
      <c r="N311" s="61">
        <f t="shared" si="74"/>
        <v>0</v>
      </c>
      <c r="O311" s="61">
        <f t="shared" si="74"/>
        <v>0</v>
      </c>
    </row>
    <row r="312" spans="2:15" x14ac:dyDescent="0.25">
      <c r="B312" s="175">
        <v>14</v>
      </c>
      <c r="C312" s="183" t="s">
        <v>736</v>
      </c>
      <c r="D312" s="176"/>
      <c r="E312" s="60"/>
      <c r="F312" s="61"/>
      <c r="G312" s="61"/>
      <c r="H312" s="61"/>
      <c r="I312" s="61"/>
      <c r="J312" s="61"/>
      <c r="K312" s="61"/>
      <c r="L312" s="61"/>
      <c r="M312" s="61"/>
      <c r="N312" s="61"/>
      <c r="O312" s="61"/>
    </row>
    <row r="313" spans="2:15" x14ac:dyDescent="0.25">
      <c r="B313" s="175"/>
      <c r="C313" s="177" t="s">
        <v>746</v>
      </c>
      <c r="D313" s="176"/>
      <c r="E313" s="60"/>
      <c r="F313" s="61">
        <f t="shared" ref="F313:O318" si="75">F630+F947</f>
        <v>0</v>
      </c>
      <c r="G313" s="61">
        <f t="shared" si="75"/>
        <v>0</v>
      </c>
      <c r="H313" s="61">
        <f t="shared" si="75"/>
        <v>0</v>
      </c>
      <c r="I313" s="61">
        <f t="shared" si="75"/>
        <v>0</v>
      </c>
      <c r="J313" s="61">
        <f t="shared" si="75"/>
        <v>0</v>
      </c>
      <c r="K313" s="61">
        <f t="shared" si="75"/>
        <v>0</v>
      </c>
      <c r="L313" s="61">
        <f t="shared" si="75"/>
        <v>0</v>
      </c>
      <c r="M313" s="61">
        <f t="shared" si="75"/>
        <v>0</v>
      </c>
      <c r="N313" s="61">
        <f t="shared" si="75"/>
        <v>0</v>
      </c>
      <c r="O313" s="61">
        <f t="shared" si="75"/>
        <v>0</v>
      </c>
    </row>
    <row r="314" spans="2:15" x14ac:dyDescent="0.25">
      <c r="B314" s="175"/>
      <c r="C314" s="177" t="s">
        <v>747</v>
      </c>
      <c r="D314" s="176"/>
      <c r="E314" s="60"/>
      <c r="F314" s="61">
        <f t="shared" si="75"/>
        <v>0</v>
      </c>
      <c r="G314" s="61">
        <f t="shared" si="75"/>
        <v>0</v>
      </c>
      <c r="H314" s="61">
        <f t="shared" si="75"/>
        <v>0</v>
      </c>
      <c r="I314" s="61">
        <f t="shared" si="75"/>
        <v>0</v>
      </c>
      <c r="J314" s="61">
        <f t="shared" si="75"/>
        <v>0</v>
      </c>
      <c r="K314" s="61">
        <f t="shared" si="75"/>
        <v>0</v>
      </c>
      <c r="L314" s="61">
        <f t="shared" si="75"/>
        <v>0</v>
      </c>
      <c r="M314" s="61">
        <f t="shared" si="75"/>
        <v>0</v>
      </c>
      <c r="N314" s="61">
        <f t="shared" si="75"/>
        <v>0</v>
      </c>
      <c r="O314" s="61">
        <f t="shared" si="75"/>
        <v>0</v>
      </c>
    </row>
    <row r="315" spans="2:15" x14ac:dyDescent="0.25">
      <c r="B315" s="175"/>
      <c r="C315" s="177" t="s">
        <v>748</v>
      </c>
      <c r="D315" s="176"/>
      <c r="E315" s="60"/>
      <c r="F315" s="61">
        <f t="shared" si="75"/>
        <v>0</v>
      </c>
      <c r="G315" s="61">
        <f t="shared" si="75"/>
        <v>0</v>
      </c>
      <c r="H315" s="61">
        <f t="shared" si="75"/>
        <v>0</v>
      </c>
      <c r="I315" s="61">
        <f t="shared" si="75"/>
        <v>0</v>
      </c>
      <c r="J315" s="61">
        <f t="shared" si="75"/>
        <v>0</v>
      </c>
      <c r="K315" s="61">
        <f t="shared" si="75"/>
        <v>0</v>
      </c>
      <c r="L315" s="61">
        <f t="shared" si="75"/>
        <v>0</v>
      </c>
      <c r="M315" s="61">
        <f t="shared" si="75"/>
        <v>0</v>
      </c>
      <c r="N315" s="61">
        <f t="shared" si="75"/>
        <v>0</v>
      </c>
      <c r="O315" s="61">
        <f t="shared" si="75"/>
        <v>0</v>
      </c>
    </row>
    <row r="316" spans="2:15" x14ac:dyDescent="0.25">
      <c r="B316" s="175">
        <v>15</v>
      </c>
      <c r="C316" s="183" t="s">
        <v>737</v>
      </c>
      <c r="D316" s="176"/>
      <c r="E316" s="60"/>
      <c r="F316" s="61">
        <f t="shared" si="75"/>
        <v>0</v>
      </c>
      <c r="G316" s="61">
        <f t="shared" si="75"/>
        <v>0</v>
      </c>
      <c r="H316" s="61">
        <f t="shared" si="75"/>
        <v>0</v>
      </c>
      <c r="I316" s="61">
        <f t="shared" si="75"/>
        <v>0</v>
      </c>
      <c r="J316" s="61">
        <f t="shared" si="75"/>
        <v>0</v>
      </c>
      <c r="K316" s="61">
        <f t="shared" si="75"/>
        <v>0</v>
      </c>
      <c r="L316" s="61">
        <f t="shared" si="75"/>
        <v>0</v>
      </c>
      <c r="M316" s="61">
        <f t="shared" si="75"/>
        <v>0</v>
      </c>
      <c r="N316" s="61">
        <f t="shared" si="75"/>
        <v>0</v>
      </c>
      <c r="O316" s="61">
        <f t="shared" si="75"/>
        <v>0</v>
      </c>
    </row>
    <row r="317" spans="2:15" x14ac:dyDescent="0.25">
      <c r="B317" s="175">
        <v>16</v>
      </c>
      <c r="C317" s="183" t="s">
        <v>738</v>
      </c>
      <c r="D317" s="59"/>
      <c r="E317" s="60"/>
      <c r="F317" s="61">
        <f t="shared" si="75"/>
        <v>0</v>
      </c>
      <c r="G317" s="61">
        <f t="shared" si="75"/>
        <v>0</v>
      </c>
      <c r="H317" s="61">
        <f t="shared" si="75"/>
        <v>0</v>
      </c>
      <c r="I317" s="61">
        <f t="shared" si="75"/>
        <v>0</v>
      </c>
      <c r="J317" s="61">
        <f t="shared" si="75"/>
        <v>0</v>
      </c>
      <c r="K317" s="61">
        <f t="shared" si="75"/>
        <v>0</v>
      </c>
      <c r="L317" s="61">
        <f t="shared" si="75"/>
        <v>0</v>
      </c>
      <c r="M317" s="61">
        <f t="shared" si="75"/>
        <v>0</v>
      </c>
      <c r="N317" s="61">
        <f t="shared" si="75"/>
        <v>0</v>
      </c>
      <c r="O317" s="61">
        <f t="shared" si="75"/>
        <v>0</v>
      </c>
    </row>
    <row r="318" spans="2:15" x14ac:dyDescent="0.25">
      <c r="B318" s="175">
        <v>17</v>
      </c>
      <c r="C318" s="183" t="s">
        <v>739</v>
      </c>
      <c r="D318" s="59"/>
      <c r="E318" s="63"/>
      <c r="F318" s="61">
        <f t="shared" si="75"/>
        <v>0</v>
      </c>
      <c r="G318" s="61">
        <f t="shared" si="75"/>
        <v>0</v>
      </c>
      <c r="H318" s="61">
        <f t="shared" si="75"/>
        <v>0</v>
      </c>
      <c r="I318" s="61">
        <f t="shared" si="75"/>
        <v>0</v>
      </c>
      <c r="J318" s="61">
        <f t="shared" si="75"/>
        <v>0</v>
      </c>
      <c r="K318" s="61">
        <f t="shared" si="75"/>
        <v>0</v>
      </c>
      <c r="L318" s="61">
        <f t="shared" si="75"/>
        <v>0</v>
      </c>
      <c r="M318" s="61">
        <f t="shared" si="75"/>
        <v>0</v>
      </c>
      <c r="N318" s="61">
        <f t="shared" si="75"/>
        <v>0</v>
      </c>
      <c r="O318" s="61">
        <f t="shared" si="75"/>
        <v>0</v>
      </c>
    </row>
    <row r="319" spans="2:15" ht="14.4" thickBot="1" x14ac:dyDescent="0.3">
      <c r="B319" s="64"/>
      <c r="C319" s="65" t="s">
        <v>108</v>
      </c>
      <c r="D319" s="65"/>
      <c r="E319" s="66"/>
      <c r="F319" s="143">
        <f>SUM(F279:F318)</f>
        <v>0</v>
      </c>
      <c r="G319" s="143">
        <f t="shared" ref="G319:O319" si="76">SUM(G279:G318)</f>
        <v>0</v>
      </c>
      <c r="H319" s="143">
        <f t="shared" si="76"/>
        <v>0</v>
      </c>
      <c r="I319" s="143">
        <f t="shared" si="76"/>
        <v>0</v>
      </c>
      <c r="J319" s="143">
        <f t="shared" si="76"/>
        <v>0</v>
      </c>
      <c r="K319" s="143">
        <f t="shared" si="76"/>
        <v>0</v>
      </c>
      <c r="L319" s="143">
        <f t="shared" si="76"/>
        <v>0</v>
      </c>
      <c r="M319" s="143">
        <f t="shared" si="76"/>
        <v>0</v>
      </c>
      <c r="N319" s="143">
        <f t="shared" si="76"/>
        <v>0</v>
      </c>
      <c r="O319" s="143">
        <f t="shared" si="76"/>
        <v>0</v>
      </c>
    </row>
    <row r="321" spans="2:15" s="169" customFormat="1" x14ac:dyDescent="0.25">
      <c r="B321" s="173" t="s">
        <v>599</v>
      </c>
      <c r="H321" s="174"/>
      <c r="I321" s="174"/>
    </row>
    <row r="322" spans="2:15" ht="14.4" thickBot="1" x14ac:dyDescent="0.3">
      <c r="K322" s="27"/>
      <c r="O322" s="24" t="s">
        <v>4</v>
      </c>
    </row>
    <row r="323" spans="2:15" x14ac:dyDescent="0.25">
      <c r="B323" s="474" t="s">
        <v>160</v>
      </c>
      <c r="C323" s="475"/>
      <c r="D323" s="475"/>
      <c r="E323" s="475"/>
      <c r="F323" s="475"/>
      <c r="G323" s="475"/>
      <c r="H323" s="475"/>
      <c r="I323" s="475"/>
      <c r="J323" s="475"/>
      <c r="K323" s="475"/>
      <c r="L323" s="475"/>
      <c r="M323" s="475"/>
      <c r="N323" s="475"/>
      <c r="O323" s="476"/>
    </row>
    <row r="324" spans="2:15" ht="14.25" customHeight="1" x14ac:dyDescent="0.25">
      <c r="B324" s="469" t="s">
        <v>2</v>
      </c>
      <c r="C324" s="470" t="s">
        <v>205</v>
      </c>
      <c r="D324" s="472" t="s">
        <v>193</v>
      </c>
      <c r="E324" s="472" t="s">
        <v>194</v>
      </c>
      <c r="F324" s="472" t="s">
        <v>195</v>
      </c>
      <c r="G324" s="472"/>
      <c r="H324" s="472"/>
      <c r="I324" s="472"/>
      <c r="J324" s="472" t="s">
        <v>196</v>
      </c>
      <c r="K324" s="472"/>
      <c r="L324" s="472"/>
      <c r="M324" s="472"/>
      <c r="N324" s="472" t="s">
        <v>197</v>
      </c>
      <c r="O324" s="473"/>
    </row>
    <row r="325" spans="2:15" ht="55.8" thickBot="1" x14ac:dyDescent="0.3">
      <c r="B325" s="477"/>
      <c r="C325" s="478"/>
      <c r="D325" s="479"/>
      <c r="E325" s="479"/>
      <c r="F325" s="210" t="s">
        <v>198</v>
      </c>
      <c r="G325" s="210" t="s">
        <v>107</v>
      </c>
      <c r="H325" s="210" t="s">
        <v>199</v>
      </c>
      <c r="I325" s="210" t="s">
        <v>200</v>
      </c>
      <c r="J325" s="210" t="s">
        <v>201</v>
      </c>
      <c r="K325" s="210" t="s">
        <v>107</v>
      </c>
      <c r="L325" s="210" t="s">
        <v>202</v>
      </c>
      <c r="M325" s="210" t="s">
        <v>203</v>
      </c>
      <c r="N325" s="210" t="s">
        <v>198</v>
      </c>
      <c r="O325" s="55" t="s">
        <v>200</v>
      </c>
    </row>
    <row r="326" spans="2:15" x14ac:dyDescent="0.25">
      <c r="B326" s="57">
        <v>1</v>
      </c>
      <c r="C326" s="180" t="s">
        <v>148</v>
      </c>
      <c r="D326" s="212"/>
      <c r="E326" s="56"/>
      <c r="F326" s="61"/>
      <c r="G326" s="61"/>
      <c r="H326" s="61"/>
      <c r="I326" s="61">
        <f>F326+G326-H326</f>
        <v>0</v>
      </c>
      <c r="J326" s="61"/>
      <c r="K326" s="61">
        <f>AVERAGE(F326,I326)*E326</f>
        <v>0</v>
      </c>
      <c r="L326" s="61"/>
      <c r="M326" s="61">
        <f>J326+K326-L326</f>
        <v>0</v>
      </c>
      <c r="N326" s="61">
        <f>F326-J326</f>
        <v>0</v>
      </c>
      <c r="O326" s="61">
        <f>I326-M326</f>
        <v>0</v>
      </c>
    </row>
    <row r="327" spans="2:15" x14ac:dyDescent="0.25">
      <c r="B327" s="57">
        <v>2</v>
      </c>
      <c r="C327" s="180" t="s">
        <v>749</v>
      </c>
      <c r="D327" s="184"/>
      <c r="E327" s="185"/>
      <c r="F327" s="61"/>
      <c r="G327" s="61"/>
      <c r="H327" s="61"/>
      <c r="I327" s="61">
        <f>F327+G327-H327</f>
        <v>0</v>
      </c>
      <c r="J327" s="61"/>
      <c r="K327" s="61">
        <f>AVERAGE(F327,I327)*E327</f>
        <v>0</v>
      </c>
      <c r="L327" s="61"/>
      <c r="M327" s="61">
        <f>J327+K327-L327</f>
        <v>0</v>
      </c>
      <c r="N327" s="61">
        <f>F327-J327</f>
        <v>0</v>
      </c>
      <c r="O327" s="61">
        <f>I327-M327</f>
        <v>0</v>
      </c>
    </row>
    <row r="328" spans="2:15" x14ac:dyDescent="0.25">
      <c r="B328" s="57">
        <v>3</v>
      </c>
      <c r="C328" s="179" t="s">
        <v>715</v>
      </c>
      <c r="D328" s="59"/>
      <c r="E328" s="60"/>
      <c r="F328" s="61"/>
      <c r="G328" s="61"/>
      <c r="H328" s="61"/>
      <c r="I328" s="61"/>
      <c r="J328" s="61"/>
      <c r="K328" s="61"/>
      <c r="L328" s="61"/>
      <c r="M328" s="61"/>
      <c r="N328" s="61"/>
      <c r="O328" s="61"/>
    </row>
    <row r="329" spans="2:15" x14ac:dyDescent="0.25">
      <c r="B329" s="57"/>
      <c r="C329" s="58" t="s">
        <v>711</v>
      </c>
      <c r="D329" s="59"/>
      <c r="E329" s="60"/>
      <c r="F329" s="61"/>
      <c r="G329" s="61"/>
      <c r="H329" s="61"/>
      <c r="I329" s="61">
        <f t="shared" ref="I329:I365" si="77">F329+G329-H329</f>
        <v>0</v>
      </c>
      <c r="J329" s="61"/>
      <c r="K329" s="61">
        <f t="shared" ref="K329:K365" si="78">AVERAGE(F329,I329)*E329</f>
        <v>0</v>
      </c>
      <c r="L329" s="61"/>
      <c r="M329" s="61">
        <f t="shared" ref="M329:M365" si="79">J329+K329-L329</f>
        <v>0</v>
      </c>
      <c r="N329" s="61">
        <f t="shared" ref="N329:O365" si="80">F329-J329</f>
        <v>0</v>
      </c>
      <c r="O329" s="61">
        <f t="shared" ref="O329:O348" si="81">I329-M329</f>
        <v>0</v>
      </c>
    </row>
    <row r="330" spans="2:15" ht="27.6" x14ac:dyDescent="0.25">
      <c r="B330" s="57"/>
      <c r="C330" s="58" t="s">
        <v>712</v>
      </c>
      <c r="D330" s="59"/>
      <c r="E330" s="60"/>
      <c r="F330" s="61"/>
      <c r="G330" s="61"/>
      <c r="H330" s="61"/>
      <c r="I330" s="61">
        <f t="shared" si="77"/>
        <v>0</v>
      </c>
      <c r="J330" s="61"/>
      <c r="K330" s="61">
        <f t="shared" si="78"/>
        <v>0</v>
      </c>
      <c r="L330" s="61"/>
      <c r="M330" s="61">
        <f t="shared" si="79"/>
        <v>0</v>
      </c>
      <c r="N330" s="61">
        <f t="shared" si="80"/>
        <v>0</v>
      </c>
      <c r="O330" s="61">
        <f t="shared" si="81"/>
        <v>0</v>
      </c>
    </row>
    <row r="331" spans="2:15" x14ac:dyDescent="0.25">
      <c r="B331" s="57"/>
      <c r="C331" s="58" t="s">
        <v>713</v>
      </c>
      <c r="D331" s="59"/>
      <c r="E331" s="60"/>
      <c r="F331" s="61"/>
      <c r="G331" s="61"/>
      <c r="H331" s="61"/>
      <c r="I331" s="61">
        <f t="shared" si="77"/>
        <v>0</v>
      </c>
      <c r="J331" s="61"/>
      <c r="K331" s="61">
        <f t="shared" si="78"/>
        <v>0</v>
      </c>
      <c r="L331" s="61"/>
      <c r="M331" s="61">
        <f t="shared" si="79"/>
        <v>0</v>
      </c>
      <c r="N331" s="61">
        <f t="shared" si="80"/>
        <v>0</v>
      </c>
      <c r="O331" s="61">
        <f t="shared" si="81"/>
        <v>0</v>
      </c>
    </row>
    <row r="332" spans="2:15" x14ac:dyDescent="0.25">
      <c r="B332" s="57"/>
      <c r="C332" s="58" t="s">
        <v>714</v>
      </c>
      <c r="D332" s="59"/>
      <c r="E332" s="60"/>
      <c r="F332" s="61"/>
      <c r="G332" s="61"/>
      <c r="H332" s="61"/>
      <c r="I332" s="61">
        <f t="shared" si="77"/>
        <v>0</v>
      </c>
      <c r="J332" s="61"/>
      <c r="K332" s="61">
        <f t="shared" si="78"/>
        <v>0</v>
      </c>
      <c r="L332" s="61"/>
      <c r="M332" s="61">
        <f t="shared" si="79"/>
        <v>0</v>
      </c>
      <c r="N332" s="61">
        <f t="shared" si="80"/>
        <v>0</v>
      </c>
      <c r="O332" s="61">
        <f t="shared" si="81"/>
        <v>0</v>
      </c>
    </row>
    <row r="333" spans="2:15" x14ac:dyDescent="0.25">
      <c r="B333" s="57">
        <v>4</v>
      </c>
      <c r="C333" s="180" t="s">
        <v>716</v>
      </c>
      <c r="D333" s="59"/>
      <c r="E333" s="60"/>
      <c r="F333" s="61"/>
      <c r="G333" s="61"/>
      <c r="H333" s="61"/>
      <c r="I333" s="61"/>
      <c r="J333" s="61"/>
      <c r="K333" s="61"/>
      <c r="L333" s="61"/>
      <c r="M333" s="61"/>
      <c r="N333" s="61"/>
      <c r="O333" s="61"/>
    </row>
    <row r="334" spans="2:15" x14ac:dyDescent="0.25">
      <c r="B334" s="57"/>
      <c r="C334" s="62" t="s">
        <v>717</v>
      </c>
      <c r="D334" s="59"/>
      <c r="E334" s="60"/>
      <c r="F334" s="61"/>
      <c r="G334" s="61"/>
      <c r="H334" s="61"/>
      <c r="I334" s="61">
        <f t="shared" si="77"/>
        <v>0</v>
      </c>
      <c r="J334" s="61"/>
      <c r="K334" s="61">
        <f t="shared" si="78"/>
        <v>0</v>
      </c>
      <c r="L334" s="61"/>
      <c r="M334" s="61">
        <f t="shared" si="79"/>
        <v>0</v>
      </c>
      <c r="N334" s="61">
        <f t="shared" si="80"/>
        <v>0</v>
      </c>
      <c r="O334" s="61">
        <f t="shared" si="81"/>
        <v>0</v>
      </c>
    </row>
    <row r="335" spans="2:15" x14ac:dyDescent="0.25">
      <c r="B335" s="57"/>
      <c r="C335" s="180" t="s">
        <v>718</v>
      </c>
      <c r="D335" s="59"/>
      <c r="E335" s="60"/>
      <c r="F335" s="61"/>
      <c r="G335" s="61"/>
      <c r="H335" s="61"/>
      <c r="I335" s="61"/>
      <c r="J335" s="61"/>
      <c r="K335" s="61"/>
      <c r="L335" s="61"/>
      <c r="M335" s="61"/>
      <c r="N335" s="61"/>
      <c r="O335" s="61"/>
    </row>
    <row r="336" spans="2:15" x14ac:dyDescent="0.25">
      <c r="B336" s="57"/>
      <c r="C336" s="62" t="s">
        <v>719</v>
      </c>
      <c r="D336" s="59"/>
      <c r="E336" s="60"/>
      <c r="F336" s="61"/>
      <c r="G336" s="61"/>
      <c r="H336" s="61"/>
      <c r="I336" s="61">
        <f t="shared" si="77"/>
        <v>0</v>
      </c>
      <c r="J336" s="61"/>
      <c r="K336" s="61">
        <f t="shared" si="78"/>
        <v>0</v>
      </c>
      <c r="L336" s="61"/>
      <c r="M336" s="61">
        <f t="shared" si="79"/>
        <v>0</v>
      </c>
      <c r="N336" s="61">
        <f t="shared" si="80"/>
        <v>0</v>
      </c>
      <c r="O336" s="61">
        <f t="shared" si="81"/>
        <v>0</v>
      </c>
    </row>
    <row r="337" spans="2:15" x14ac:dyDescent="0.25">
      <c r="B337" s="57"/>
      <c r="C337" s="62" t="s">
        <v>720</v>
      </c>
      <c r="D337" s="59"/>
      <c r="E337" s="60"/>
      <c r="F337" s="61"/>
      <c r="G337" s="61"/>
      <c r="H337" s="61"/>
      <c r="I337" s="61">
        <f t="shared" si="77"/>
        <v>0</v>
      </c>
      <c r="J337" s="61"/>
      <c r="K337" s="61">
        <f t="shared" si="78"/>
        <v>0</v>
      </c>
      <c r="L337" s="61"/>
      <c r="M337" s="61">
        <f t="shared" si="79"/>
        <v>0</v>
      </c>
      <c r="N337" s="61">
        <f t="shared" si="80"/>
        <v>0</v>
      </c>
      <c r="O337" s="61">
        <f t="shared" si="81"/>
        <v>0</v>
      </c>
    </row>
    <row r="338" spans="2:15" x14ac:dyDescent="0.25">
      <c r="B338" s="57">
        <v>5</v>
      </c>
      <c r="C338" s="180" t="s">
        <v>721</v>
      </c>
      <c r="D338" s="59"/>
      <c r="E338" s="60"/>
      <c r="F338" s="61"/>
      <c r="G338" s="61"/>
      <c r="H338" s="61"/>
      <c r="I338" s="61"/>
      <c r="J338" s="61"/>
      <c r="K338" s="61"/>
      <c r="L338" s="61"/>
      <c r="M338" s="61"/>
      <c r="N338" s="61"/>
      <c r="O338" s="61"/>
    </row>
    <row r="339" spans="2:15" x14ac:dyDescent="0.25">
      <c r="B339" s="57"/>
      <c r="C339" s="62" t="s">
        <v>722</v>
      </c>
      <c r="D339" s="59"/>
      <c r="E339" s="60"/>
      <c r="F339" s="61"/>
      <c r="G339" s="61"/>
      <c r="H339" s="61"/>
      <c r="I339" s="61">
        <f t="shared" si="77"/>
        <v>0</v>
      </c>
      <c r="J339" s="61"/>
      <c r="K339" s="61">
        <f t="shared" si="78"/>
        <v>0</v>
      </c>
      <c r="L339" s="61"/>
      <c r="M339" s="61">
        <f t="shared" si="79"/>
        <v>0</v>
      </c>
      <c r="N339" s="61">
        <f t="shared" si="80"/>
        <v>0</v>
      </c>
      <c r="O339" s="61">
        <f t="shared" si="81"/>
        <v>0</v>
      </c>
    </row>
    <row r="340" spans="2:15" x14ac:dyDescent="0.25">
      <c r="B340" s="57"/>
      <c r="C340" s="62" t="s">
        <v>723</v>
      </c>
      <c r="D340" s="59"/>
      <c r="E340" s="60"/>
      <c r="F340" s="61"/>
      <c r="G340" s="61"/>
      <c r="H340" s="61"/>
      <c r="I340" s="61">
        <f t="shared" si="77"/>
        <v>0</v>
      </c>
      <c r="J340" s="61"/>
      <c r="K340" s="61">
        <f t="shared" si="78"/>
        <v>0</v>
      </c>
      <c r="L340" s="61"/>
      <c r="M340" s="61">
        <f t="shared" si="79"/>
        <v>0</v>
      </c>
      <c r="N340" s="61">
        <f t="shared" si="80"/>
        <v>0</v>
      </c>
      <c r="O340" s="61">
        <f t="shared" si="81"/>
        <v>0</v>
      </c>
    </row>
    <row r="341" spans="2:15" x14ac:dyDescent="0.25">
      <c r="B341" s="57"/>
      <c r="C341" s="62" t="s">
        <v>724</v>
      </c>
      <c r="D341" s="59"/>
      <c r="E341" s="60"/>
      <c r="F341" s="61"/>
      <c r="G341" s="61"/>
      <c r="H341" s="61"/>
      <c r="I341" s="61">
        <f t="shared" si="77"/>
        <v>0</v>
      </c>
      <c r="J341" s="61"/>
      <c r="K341" s="61">
        <f t="shared" si="78"/>
        <v>0</v>
      </c>
      <c r="L341" s="61"/>
      <c r="M341" s="61">
        <f t="shared" si="79"/>
        <v>0</v>
      </c>
      <c r="N341" s="61">
        <f t="shared" si="80"/>
        <v>0</v>
      </c>
      <c r="O341" s="61">
        <f t="shared" si="81"/>
        <v>0</v>
      </c>
    </row>
    <row r="342" spans="2:15" x14ac:dyDescent="0.25">
      <c r="B342" s="57"/>
      <c r="C342" s="62" t="s">
        <v>725</v>
      </c>
      <c r="D342" s="59"/>
      <c r="E342" s="60"/>
      <c r="F342" s="61"/>
      <c r="G342" s="61"/>
      <c r="H342" s="61"/>
      <c r="I342" s="61">
        <f t="shared" si="77"/>
        <v>0</v>
      </c>
      <c r="J342" s="61"/>
      <c r="K342" s="61">
        <f t="shared" si="78"/>
        <v>0</v>
      </c>
      <c r="L342" s="61"/>
      <c r="M342" s="61">
        <f t="shared" si="79"/>
        <v>0</v>
      </c>
      <c r="N342" s="61">
        <f t="shared" si="80"/>
        <v>0</v>
      </c>
      <c r="O342" s="61">
        <f t="shared" si="81"/>
        <v>0</v>
      </c>
    </row>
    <row r="343" spans="2:15" x14ac:dyDescent="0.25">
      <c r="B343" s="57">
        <v>6</v>
      </c>
      <c r="C343" s="180" t="s">
        <v>726</v>
      </c>
      <c r="D343" s="59"/>
      <c r="E343" s="60"/>
      <c r="F343" s="61"/>
      <c r="G343" s="61"/>
      <c r="H343" s="61"/>
      <c r="I343" s="61">
        <f t="shared" si="77"/>
        <v>0</v>
      </c>
      <c r="J343" s="61"/>
      <c r="K343" s="61">
        <f t="shared" si="78"/>
        <v>0</v>
      </c>
      <c r="L343" s="61"/>
      <c r="M343" s="61">
        <f t="shared" si="79"/>
        <v>0</v>
      </c>
      <c r="N343" s="61">
        <f t="shared" si="80"/>
        <v>0</v>
      </c>
      <c r="O343" s="61">
        <f t="shared" si="81"/>
        <v>0</v>
      </c>
    </row>
    <row r="344" spans="2:15" x14ac:dyDescent="0.25">
      <c r="B344" s="57">
        <v>7</v>
      </c>
      <c r="C344" s="180" t="s">
        <v>727</v>
      </c>
      <c r="D344" s="59"/>
      <c r="E344" s="60"/>
      <c r="F344" s="61"/>
      <c r="G344" s="61"/>
      <c r="H344" s="61"/>
      <c r="I344" s="61">
        <f t="shared" si="77"/>
        <v>0</v>
      </c>
      <c r="J344" s="61"/>
      <c r="K344" s="61">
        <f t="shared" si="78"/>
        <v>0</v>
      </c>
      <c r="L344" s="61"/>
      <c r="M344" s="61">
        <f t="shared" si="79"/>
        <v>0</v>
      </c>
      <c r="N344" s="61">
        <f t="shared" si="80"/>
        <v>0</v>
      </c>
      <c r="O344" s="61">
        <f t="shared" si="81"/>
        <v>0</v>
      </c>
    </row>
    <row r="345" spans="2:15" x14ac:dyDescent="0.25">
      <c r="B345" s="57">
        <v>8</v>
      </c>
      <c r="C345" s="180" t="s">
        <v>728</v>
      </c>
      <c r="D345" s="59"/>
      <c r="E345" s="60"/>
      <c r="F345" s="61"/>
      <c r="G345" s="61"/>
      <c r="H345" s="61"/>
      <c r="I345" s="61"/>
      <c r="J345" s="61"/>
      <c r="K345" s="61"/>
      <c r="L345" s="61"/>
      <c r="M345" s="61"/>
      <c r="N345" s="61"/>
      <c r="O345" s="61"/>
    </row>
    <row r="346" spans="2:15" x14ac:dyDescent="0.25">
      <c r="B346" s="57"/>
      <c r="C346" s="62" t="s">
        <v>729</v>
      </c>
      <c r="D346" s="59"/>
      <c r="E346" s="60"/>
      <c r="F346" s="61"/>
      <c r="G346" s="61"/>
      <c r="H346" s="61"/>
      <c r="I346" s="61">
        <f t="shared" si="77"/>
        <v>0</v>
      </c>
      <c r="J346" s="61"/>
      <c r="K346" s="61">
        <f t="shared" si="78"/>
        <v>0</v>
      </c>
      <c r="L346" s="61"/>
      <c r="M346" s="61">
        <f t="shared" si="79"/>
        <v>0</v>
      </c>
      <c r="N346" s="61">
        <f t="shared" si="80"/>
        <v>0</v>
      </c>
      <c r="O346" s="61">
        <f t="shared" si="81"/>
        <v>0</v>
      </c>
    </row>
    <row r="347" spans="2:15" x14ac:dyDescent="0.25">
      <c r="B347" s="57"/>
      <c r="C347" s="62" t="s">
        <v>730</v>
      </c>
      <c r="D347" s="59"/>
      <c r="E347" s="60"/>
      <c r="F347" s="61"/>
      <c r="G347" s="61"/>
      <c r="H347" s="61"/>
      <c r="I347" s="61">
        <f t="shared" si="77"/>
        <v>0</v>
      </c>
      <c r="J347" s="61"/>
      <c r="K347" s="61">
        <f t="shared" si="78"/>
        <v>0</v>
      </c>
      <c r="L347" s="61"/>
      <c r="M347" s="61">
        <f t="shared" si="79"/>
        <v>0</v>
      </c>
      <c r="N347" s="61">
        <f t="shared" si="80"/>
        <v>0</v>
      </c>
      <c r="O347" s="61">
        <f t="shared" si="81"/>
        <v>0</v>
      </c>
    </row>
    <row r="348" spans="2:15" ht="27.6" x14ac:dyDescent="0.25">
      <c r="B348" s="178">
        <v>9</v>
      </c>
      <c r="C348" s="182" t="s">
        <v>731</v>
      </c>
      <c r="D348" s="59"/>
      <c r="E348" s="60"/>
      <c r="F348" s="61"/>
      <c r="G348" s="61"/>
      <c r="H348" s="61"/>
      <c r="I348" s="61">
        <f t="shared" si="77"/>
        <v>0</v>
      </c>
      <c r="J348" s="61"/>
      <c r="K348" s="61">
        <f t="shared" si="78"/>
        <v>0</v>
      </c>
      <c r="L348" s="61"/>
      <c r="M348" s="61">
        <f t="shared" si="79"/>
        <v>0</v>
      </c>
      <c r="N348" s="61">
        <f t="shared" si="80"/>
        <v>0</v>
      </c>
      <c r="O348" s="61">
        <f t="shared" si="81"/>
        <v>0</v>
      </c>
    </row>
    <row r="349" spans="2:15" x14ac:dyDescent="0.25">
      <c r="B349" s="175">
        <v>10</v>
      </c>
      <c r="C349" s="183" t="s">
        <v>733</v>
      </c>
      <c r="D349" s="176"/>
      <c r="E349" s="60"/>
      <c r="F349" s="61"/>
      <c r="G349" s="61"/>
      <c r="H349" s="61"/>
      <c r="I349" s="61">
        <f t="shared" si="77"/>
        <v>0</v>
      </c>
      <c r="J349" s="61"/>
      <c r="K349" s="61">
        <f t="shared" si="78"/>
        <v>0</v>
      </c>
      <c r="L349" s="61"/>
      <c r="M349" s="61">
        <f t="shared" si="79"/>
        <v>0</v>
      </c>
      <c r="N349" s="61">
        <f t="shared" si="80"/>
        <v>0</v>
      </c>
      <c r="O349" s="61">
        <f t="shared" si="80"/>
        <v>0</v>
      </c>
    </row>
    <row r="350" spans="2:15" x14ac:dyDescent="0.25">
      <c r="B350" s="175">
        <v>11</v>
      </c>
      <c r="C350" s="183" t="s">
        <v>734</v>
      </c>
      <c r="D350" s="176"/>
      <c r="E350" s="60"/>
      <c r="F350" s="61"/>
      <c r="G350" s="61"/>
      <c r="H350" s="61"/>
      <c r="I350" s="61">
        <f t="shared" si="77"/>
        <v>0</v>
      </c>
      <c r="J350" s="61"/>
      <c r="K350" s="61">
        <f t="shared" si="78"/>
        <v>0</v>
      </c>
      <c r="L350" s="61"/>
      <c r="M350" s="61">
        <f t="shared" si="79"/>
        <v>0</v>
      </c>
      <c r="N350" s="61">
        <f t="shared" si="80"/>
        <v>0</v>
      </c>
      <c r="O350" s="61">
        <f t="shared" si="80"/>
        <v>0</v>
      </c>
    </row>
    <row r="351" spans="2:15" x14ac:dyDescent="0.25">
      <c r="B351" s="175">
        <v>12</v>
      </c>
      <c r="C351" s="183" t="s">
        <v>735</v>
      </c>
      <c r="D351" s="176"/>
      <c r="E351" s="60"/>
      <c r="F351" s="61"/>
      <c r="G351" s="61"/>
      <c r="H351" s="61"/>
      <c r="I351" s="61"/>
      <c r="J351" s="61"/>
      <c r="K351" s="61"/>
      <c r="L351" s="61"/>
      <c r="M351" s="61"/>
      <c r="N351" s="61"/>
      <c r="O351" s="61"/>
    </row>
    <row r="352" spans="2:15" x14ac:dyDescent="0.25">
      <c r="B352" s="175"/>
      <c r="C352" s="177" t="s">
        <v>740</v>
      </c>
      <c r="D352" s="176"/>
      <c r="E352" s="60"/>
      <c r="F352" s="61"/>
      <c r="G352" s="61"/>
      <c r="H352" s="61"/>
      <c r="I352" s="61">
        <f t="shared" si="77"/>
        <v>0</v>
      </c>
      <c r="J352" s="61"/>
      <c r="K352" s="61">
        <f t="shared" si="78"/>
        <v>0</v>
      </c>
      <c r="L352" s="61"/>
      <c r="M352" s="61">
        <f t="shared" si="79"/>
        <v>0</v>
      </c>
      <c r="N352" s="61">
        <f t="shared" si="80"/>
        <v>0</v>
      </c>
      <c r="O352" s="61">
        <f t="shared" si="80"/>
        <v>0</v>
      </c>
    </row>
    <row r="353" spans="2:15" x14ac:dyDescent="0.25">
      <c r="B353" s="175"/>
      <c r="C353" s="177" t="s">
        <v>741</v>
      </c>
      <c r="D353" s="176"/>
      <c r="E353" s="60"/>
      <c r="F353" s="61"/>
      <c r="G353" s="61"/>
      <c r="H353" s="61"/>
      <c r="I353" s="61">
        <f t="shared" si="77"/>
        <v>0</v>
      </c>
      <c r="J353" s="61"/>
      <c r="K353" s="61">
        <f t="shared" si="78"/>
        <v>0</v>
      </c>
      <c r="L353" s="61"/>
      <c r="M353" s="61">
        <f t="shared" si="79"/>
        <v>0</v>
      </c>
      <c r="N353" s="61">
        <f t="shared" si="80"/>
        <v>0</v>
      </c>
      <c r="O353" s="61">
        <f t="shared" si="80"/>
        <v>0</v>
      </c>
    </row>
    <row r="354" spans="2:15" x14ac:dyDescent="0.25">
      <c r="B354" s="175">
        <v>13</v>
      </c>
      <c r="C354" s="177"/>
      <c r="D354" s="176"/>
      <c r="E354" s="60"/>
      <c r="F354" s="61"/>
      <c r="G354" s="61"/>
      <c r="H354" s="61"/>
      <c r="I354" s="61"/>
      <c r="J354" s="61"/>
      <c r="K354" s="61"/>
      <c r="L354" s="61"/>
      <c r="M354" s="61"/>
      <c r="N354" s="61"/>
      <c r="O354" s="61"/>
    </row>
    <row r="355" spans="2:15" x14ac:dyDescent="0.25">
      <c r="B355" s="175"/>
      <c r="C355" s="177" t="s">
        <v>742</v>
      </c>
      <c r="D355" s="176"/>
      <c r="E355" s="60"/>
      <c r="F355" s="61"/>
      <c r="G355" s="61"/>
      <c r="H355" s="61"/>
      <c r="I355" s="61">
        <f t="shared" si="77"/>
        <v>0</v>
      </c>
      <c r="J355" s="61"/>
      <c r="K355" s="61">
        <f t="shared" si="78"/>
        <v>0</v>
      </c>
      <c r="L355" s="61"/>
      <c r="M355" s="61">
        <f t="shared" si="79"/>
        <v>0</v>
      </c>
      <c r="N355" s="61">
        <f t="shared" si="80"/>
        <v>0</v>
      </c>
      <c r="O355" s="61">
        <f t="shared" si="80"/>
        <v>0</v>
      </c>
    </row>
    <row r="356" spans="2:15" x14ac:dyDescent="0.25">
      <c r="B356" s="175"/>
      <c r="C356" s="177" t="s">
        <v>743</v>
      </c>
      <c r="D356" s="176"/>
      <c r="E356" s="60"/>
      <c r="F356" s="61"/>
      <c r="G356" s="61"/>
      <c r="H356" s="61"/>
      <c r="I356" s="61">
        <f t="shared" si="77"/>
        <v>0</v>
      </c>
      <c r="J356" s="61"/>
      <c r="K356" s="61">
        <f t="shared" si="78"/>
        <v>0</v>
      </c>
      <c r="L356" s="61"/>
      <c r="M356" s="61">
        <f t="shared" si="79"/>
        <v>0</v>
      </c>
      <c r="N356" s="61">
        <f t="shared" si="80"/>
        <v>0</v>
      </c>
      <c r="O356" s="61">
        <f t="shared" si="80"/>
        <v>0</v>
      </c>
    </row>
    <row r="357" spans="2:15" ht="27.6" x14ac:dyDescent="0.25">
      <c r="B357" s="175"/>
      <c r="C357" s="177" t="s">
        <v>744</v>
      </c>
      <c r="D357" s="176"/>
      <c r="E357" s="60"/>
      <c r="F357" s="61"/>
      <c r="G357" s="61"/>
      <c r="H357" s="61"/>
      <c r="I357" s="61">
        <f t="shared" si="77"/>
        <v>0</v>
      </c>
      <c r="J357" s="61"/>
      <c r="K357" s="61">
        <f t="shared" si="78"/>
        <v>0</v>
      </c>
      <c r="L357" s="61"/>
      <c r="M357" s="61">
        <f t="shared" si="79"/>
        <v>0</v>
      </c>
      <c r="N357" s="61">
        <f t="shared" si="80"/>
        <v>0</v>
      </c>
      <c r="O357" s="61">
        <f t="shared" si="80"/>
        <v>0</v>
      </c>
    </row>
    <row r="358" spans="2:15" x14ac:dyDescent="0.25">
      <c r="B358" s="175"/>
      <c r="C358" s="177" t="s">
        <v>745</v>
      </c>
      <c r="D358" s="176"/>
      <c r="E358" s="60"/>
      <c r="F358" s="61"/>
      <c r="G358" s="61"/>
      <c r="H358" s="61"/>
      <c r="I358" s="61">
        <f t="shared" si="77"/>
        <v>0</v>
      </c>
      <c r="J358" s="61"/>
      <c r="K358" s="61">
        <f t="shared" si="78"/>
        <v>0</v>
      </c>
      <c r="L358" s="61"/>
      <c r="M358" s="61">
        <f t="shared" si="79"/>
        <v>0</v>
      </c>
      <c r="N358" s="61">
        <f t="shared" si="80"/>
        <v>0</v>
      </c>
      <c r="O358" s="61">
        <f t="shared" si="80"/>
        <v>0</v>
      </c>
    </row>
    <row r="359" spans="2:15" x14ac:dyDescent="0.25">
      <c r="B359" s="175">
        <v>14</v>
      </c>
      <c r="C359" s="183" t="s">
        <v>736</v>
      </c>
      <c r="D359" s="176"/>
      <c r="E359" s="60"/>
      <c r="F359" s="61"/>
      <c r="G359" s="61"/>
      <c r="H359" s="61"/>
      <c r="I359" s="61"/>
      <c r="J359" s="61"/>
      <c r="K359" s="61"/>
      <c r="L359" s="61"/>
      <c r="M359" s="61"/>
      <c r="N359" s="61"/>
      <c r="O359" s="61"/>
    </row>
    <row r="360" spans="2:15" x14ac:dyDescent="0.25">
      <c r="B360" s="175"/>
      <c r="C360" s="177" t="s">
        <v>746</v>
      </c>
      <c r="D360" s="176"/>
      <c r="E360" s="60"/>
      <c r="F360" s="61"/>
      <c r="G360" s="61"/>
      <c r="H360" s="61"/>
      <c r="I360" s="61">
        <f t="shared" si="77"/>
        <v>0</v>
      </c>
      <c r="J360" s="61"/>
      <c r="K360" s="61">
        <f t="shared" si="78"/>
        <v>0</v>
      </c>
      <c r="L360" s="61"/>
      <c r="M360" s="61">
        <f t="shared" si="79"/>
        <v>0</v>
      </c>
      <c r="N360" s="61">
        <f t="shared" si="80"/>
        <v>0</v>
      </c>
      <c r="O360" s="61">
        <f t="shared" si="80"/>
        <v>0</v>
      </c>
    </row>
    <row r="361" spans="2:15" x14ac:dyDescent="0.25">
      <c r="B361" s="175"/>
      <c r="C361" s="177" t="s">
        <v>747</v>
      </c>
      <c r="D361" s="176"/>
      <c r="E361" s="60"/>
      <c r="F361" s="61"/>
      <c r="G361" s="61"/>
      <c r="H361" s="61"/>
      <c r="I361" s="61">
        <f t="shared" si="77"/>
        <v>0</v>
      </c>
      <c r="J361" s="61"/>
      <c r="K361" s="61">
        <f t="shared" si="78"/>
        <v>0</v>
      </c>
      <c r="L361" s="61"/>
      <c r="M361" s="61">
        <f t="shared" si="79"/>
        <v>0</v>
      </c>
      <c r="N361" s="61">
        <f t="shared" si="80"/>
        <v>0</v>
      </c>
      <c r="O361" s="61">
        <f t="shared" si="80"/>
        <v>0</v>
      </c>
    </row>
    <row r="362" spans="2:15" x14ac:dyDescent="0.25">
      <c r="B362" s="175"/>
      <c r="C362" s="177" t="s">
        <v>748</v>
      </c>
      <c r="D362" s="176"/>
      <c r="E362" s="60"/>
      <c r="F362" s="61"/>
      <c r="G362" s="61"/>
      <c r="H362" s="61"/>
      <c r="I362" s="61">
        <f t="shared" si="77"/>
        <v>0</v>
      </c>
      <c r="J362" s="61"/>
      <c r="K362" s="61">
        <f t="shared" si="78"/>
        <v>0</v>
      </c>
      <c r="L362" s="61"/>
      <c r="M362" s="61">
        <f t="shared" si="79"/>
        <v>0</v>
      </c>
      <c r="N362" s="61">
        <f t="shared" si="80"/>
        <v>0</v>
      </c>
      <c r="O362" s="61">
        <f t="shared" si="80"/>
        <v>0</v>
      </c>
    </row>
    <row r="363" spans="2:15" x14ac:dyDescent="0.25">
      <c r="B363" s="175">
        <v>15</v>
      </c>
      <c r="C363" s="183" t="s">
        <v>737</v>
      </c>
      <c r="D363" s="176"/>
      <c r="E363" s="60"/>
      <c r="F363" s="61"/>
      <c r="G363" s="61"/>
      <c r="H363" s="61"/>
      <c r="I363" s="61">
        <f t="shared" si="77"/>
        <v>0</v>
      </c>
      <c r="J363" s="61"/>
      <c r="K363" s="61">
        <f t="shared" si="78"/>
        <v>0</v>
      </c>
      <c r="L363" s="61"/>
      <c r="M363" s="61">
        <f t="shared" si="79"/>
        <v>0</v>
      </c>
      <c r="N363" s="61">
        <f t="shared" si="80"/>
        <v>0</v>
      </c>
      <c r="O363" s="61">
        <f t="shared" si="80"/>
        <v>0</v>
      </c>
    </row>
    <row r="364" spans="2:15" x14ac:dyDescent="0.25">
      <c r="B364" s="175">
        <v>16</v>
      </c>
      <c r="C364" s="183" t="s">
        <v>738</v>
      </c>
      <c r="D364" s="59"/>
      <c r="E364" s="60"/>
      <c r="F364" s="61"/>
      <c r="G364" s="61"/>
      <c r="H364" s="61"/>
      <c r="I364" s="61">
        <f t="shared" si="77"/>
        <v>0</v>
      </c>
      <c r="J364" s="61"/>
      <c r="K364" s="61">
        <f t="shared" si="78"/>
        <v>0</v>
      </c>
      <c r="L364" s="61"/>
      <c r="M364" s="61">
        <f t="shared" si="79"/>
        <v>0</v>
      </c>
      <c r="N364" s="61">
        <f t="shared" si="80"/>
        <v>0</v>
      </c>
      <c r="O364" s="61">
        <f t="shared" si="80"/>
        <v>0</v>
      </c>
    </row>
    <row r="365" spans="2:15" x14ac:dyDescent="0.25">
      <c r="B365" s="175">
        <v>17</v>
      </c>
      <c r="C365" s="183" t="s">
        <v>739</v>
      </c>
      <c r="D365" s="59"/>
      <c r="E365" s="63"/>
      <c r="F365" s="61"/>
      <c r="G365" s="61"/>
      <c r="H365" s="61"/>
      <c r="I365" s="61">
        <f t="shared" si="77"/>
        <v>0</v>
      </c>
      <c r="J365" s="61"/>
      <c r="K365" s="61">
        <f t="shared" si="78"/>
        <v>0</v>
      </c>
      <c r="L365" s="61"/>
      <c r="M365" s="61">
        <f t="shared" si="79"/>
        <v>0</v>
      </c>
      <c r="N365" s="61">
        <f t="shared" si="80"/>
        <v>0</v>
      </c>
      <c r="O365" s="61">
        <f t="shared" si="80"/>
        <v>0</v>
      </c>
    </row>
    <row r="366" spans="2:15" ht="14.4" thickBot="1" x14ac:dyDescent="0.3">
      <c r="B366" s="64"/>
      <c r="C366" s="65" t="s">
        <v>108</v>
      </c>
      <c r="D366" s="65"/>
      <c r="E366" s="66"/>
      <c r="F366" s="143">
        <f>SUM(F326:F365)</f>
        <v>0</v>
      </c>
      <c r="G366" s="143">
        <f t="shared" ref="G366:O366" si="82">SUM(G326:G365)</f>
        <v>0</v>
      </c>
      <c r="H366" s="143">
        <f t="shared" si="82"/>
        <v>0</v>
      </c>
      <c r="I366" s="143">
        <f t="shared" si="82"/>
        <v>0</v>
      </c>
      <c r="J366" s="143">
        <f t="shared" si="82"/>
        <v>0</v>
      </c>
      <c r="K366" s="143">
        <f t="shared" si="82"/>
        <v>0</v>
      </c>
      <c r="L366" s="143">
        <f t="shared" si="82"/>
        <v>0</v>
      </c>
      <c r="M366" s="143">
        <f t="shared" si="82"/>
        <v>0</v>
      </c>
      <c r="N366" s="143">
        <f t="shared" si="82"/>
        <v>0</v>
      </c>
      <c r="O366" s="143">
        <f t="shared" si="82"/>
        <v>0</v>
      </c>
    </row>
    <row r="367" spans="2:15" ht="14.4" thickBot="1" x14ac:dyDescent="0.3"/>
    <row r="368" spans="2:15" x14ac:dyDescent="0.25">
      <c r="B368" s="474" t="s">
        <v>641</v>
      </c>
      <c r="C368" s="475"/>
      <c r="D368" s="475"/>
      <c r="E368" s="475"/>
      <c r="F368" s="475"/>
      <c r="G368" s="475"/>
      <c r="H368" s="475"/>
      <c r="I368" s="475"/>
      <c r="J368" s="475"/>
      <c r="K368" s="475"/>
      <c r="L368" s="475"/>
      <c r="M368" s="475"/>
      <c r="N368" s="475"/>
      <c r="O368" s="476"/>
    </row>
    <row r="369" spans="2:15" ht="14.25" customHeight="1" x14ac:dyDescent="0.25">
      <c r="B369" s="469" t="s">
        <v>2</v>
      </c>
      <c r="C369" s="470" t="s">
        <v>205</v>
      </c>
      <c r="D369" s="472" t="s">
        <v>193</v>
      </c>
      <c r="E369" s="472" t="s">
        <v>194</v>
      </c>
      <c r="F369" s="472" t="s">
        <v>195</v>
      </c>
      <c r="G369" s="472"/>
      <c r="H369" s="472"/>
      <c r="I369" s="472"/>
      <c r="J369" s="472" t="s">
        <v>196</v>
      </c>
      <c r="K369" s="472"/>
      <c r="L369" s="472"/>
      <c r="M369" s="472"/>
      <c r="N369" s="472" t="s">
        <v>197</v>
      </c>
      <c r="O369" s="473"/>
    </row>
    <row r="370" spans="2:15" ht="55.8" thickBot="1" x14ac:dyDescent="0.3">
      <c r="B370" s="477"/>
      <c r="C370" s="478"/>
      <c r="D370" s="479"/>
      <c r="E370" s="479"/>
      <c r="F370" s="210" t="s">
        <v>198</v>
      </c>
      <c r="G370" s="210" t="s">
        <v>107</v>
      </c>
      <c r="H370" s="210" t="s">
        <v>199</v>
      </c>
      <c r="I370" s="210" t="s">
        <v>200</v>
      </c>
      <c r="J370" s="210" t="s">
        <v>201</v>
      </c>
      <c r="K370" s="210" t="s">
        <v>107</v>
      </c>
      <c r="L370" s="210" t="s">
        <v>202</v>
      </c>
      <c r="M370" s="210" t="s">
        <v>203</v>
      </c>
      <c r="N370" s="210" t="s">
        <v>198</v>
      </c>
      <c r="O370" s="55" t="s">
        <v>200</v>
      </c>
    </row>
    <row r="371" spans="2:15" x14ac:dyDescent="0.25">
      <c r="B371" s="57">
        <v>1</v>
      </c>
      <c r="C371" s="180" t="s">
        <v>148</v>
      </c>
      <c r="D371" s="212"/>
      <c r="E371" s="56"/>
      <c r="F371" s="61"/>
      <c r="G371" s="61"/>
      <c r="H371" s="61"/>
      <c r="I371" s="61">
        <f>F371+G371-H371</f>
        <v>0</v>
      </c>
      <c r="J371" s="61"/>
      <c r="K371" s="61">
        <f>AVERAGE(F371,I371)*E371</f>
        <v>0</v>
      </c>
      <c r="L371" s="61"/>
      <c r="M371" s="61">
        <f>J371+K371-L371</f>
        <v>0</v>
      </c>
      <c r="N371" s="61">
        <f>F371-J371</f>
        <v>0</v>
      </c>
      <c r="O371" s="61">
        <f>I371-M371</f>
        <v>0</v>
      </c>
    </row>
    <row r="372" spans="2:15" x14ac:dyDescent="0.25">
      <c r="B372" s="57">
        <v>2</v>
      </c>
      <c r="C372" s="180" t="s">
        <v>749</v>
      </c>
      <c r="D372" s="184"/>
      <c r="E372" s="185"/>
      <c r="F372" s="61"/>
      <c r="G372" s="61"/>
      <c r="H372" s="61"/>
      <c r="I372" s="61">
        <f>F372+G372-H372</f>
        <v>0</v>
      </c>
      <c r="J372" s="61"/>
      <c r="K372" s="61">
        <f>AVERAGE(F372,I372)*E372</f>
        <v>0</v>
      </c>
      <c r="L372" s="61"/>
      <c r="M372" s="61">
        <f>J372+K372-L372</f>
        <v>0</v>
      </c>
      <c r="N372" s="61">
        <f>F372-J372</f>
        <v>0</v>
      </c>
      <c r="O372" s="61">
        <f>I372-M372</f>
        <v>0</v>
      </c>
    </row>
    <row r="373" spans="2:15" x14ac:dyDescent="0.25">
      <c r="B373" s="57">
        <v>3</v>
      </c>
      <c r="C373" s="179" t="s">
        <v>715</v>
      </c>
      <c r="D373" s="59"/>
      <c r="E373" s="60"/>
      <c r="F373" s="61"/>
      <c r="G373" s="61"/>
      <c r="H373" s="61"/>
      <c r="I373" s="61"/>
      <c r="J373" s="61"/>
      <c r="K373" s="61"/>
      <c r="L373" s="61"/>
      <c r="M373" s="61"/>
      <c r="N373" s="61"/>
      <c r="O373" s="61"/>
    </row>
    <row r="374" spans="2:15" x14ac:dyDescent="0.25">
      <c r="B374" s="57"/>
      <c r="C374" s="58" t="s">
        <v>711</v>
      </c>
      <c r="D374" s="59"/>
      <c r="E374" s="60"/>
      <c r="F374" s="61"/>
      <c r="G374" s="61"/>
      <c r="H374" s="61"/>
      <c r="I374" s="61">
        <f t="shared" ref="I374:I377" si="83">F374+G374-H374</f>
        <v>0</v>
      </c>
      <c r="J374" s="61"/>
      <c r="K374" s="61">
        <f t="shared" ref="K374:K377" si="84">AVERAGE(F374,I374)*E374</f>
        <v>0</v>
      </c>
      <c r="L374" s="61"/>
      <c r="M374" s="61">
        <f t="shared" ref="M374:M377" si="85">J374+K374-L374</f>
        <v>0</v>
      </c>
      <c r="N374" s="61">
        <f t="shared" ref="N374:N377" si="86">F374-J374</f>
        <v>0</v>
      </c>
      <c r="O374" s="61">
        <f t="shared" ref="O374:O377" si="87">I374-M374</f>
        <v>0</v>
      </c>
    </row>
    <row r="375" spans="2:15" ht="27.6" x14ac:dyDescent="0.25">
      <c r="B375" s="57"/>
      <c r="C375" s="58" t="s">
        <v>712</v>
      </c>
      <c r="D375" s="59"/>
      <c r="E375" s="60"/>
      <c r="F375" s="61"/>
      <c r="G375" s="61"/>
      <c r="H375" s="61"/>
      <c r="I375" s="61">
        <f t="shared" si="83"/>
        <v>0</v>
      </c>
      <c r="J375" s="61"/>
      <c r="K375" s="61">
        <f t="shared" si="84"/>
        <v>0</v>
      </c>
      <c r="L375" s="61"/>
      <c r="M375" s="61">
        <f t="shared" si="85"/>
        <v>0</v>
      </c>
      <c r="N375" s="61">
        <f t="shared" si="86"/>
        <v>0</v>
      </c>
      <c r="O375" s="61">
        <f t="shared" si="87"/>
        <v>0</v>
      </c>
    </row>
    <row r="376" spans="2:15" x14ac:dyDescent="0.25">
      <c r="B376" s="57"/>
      <c r="C376" s="58" t="s">
        <v>713</v>
      </c>
      <c r="D376" s="59"/>
      <c r="E376" s="60"/>
      <c r="F376" s="61"/>
      <c r="G376" s="61"/>
      <c r="H376" s="61"/>
      <c r="I376" s="61">
        <f t="shared" si="83"/>
        <v>0</v>
      </c>
      <c r="J376" s="61"/>
      <c r="K376" s="61">
        <f t="shared" si="84"/>
        <v>0</v>
      </c>
      <c r="L376" s="61"/>
      <c r="M376" s="61">
        <f t="shared" si="85"/>
        <v>0</v>
      </c>
      <c r="N376" s="61">
        <f t="shared" si="86"/>
        <v>0</v>
      </c>
      <c r="O376" s="61">
        <f t="shared" si="87"/>
        <v>0</v>
      </c>
    </row>
    <row r="377" spans="2:15" x14ac:dyDescent="0.25">
      <c r="B377" s="57"/>
      <c r="C377" s="58" t="s">
        <v>714</v>
      </c>
      <c r="D377" s="59"/>
      <c r="E377" s="60"/>
      <c r="F377" s="61"/>
      <c r="G377" s="61"/>
      <c r="H377" s="61"/>
      <c r="I377" s="61">
        <f t="shared" si="83"/>
        <v>0</v>
      </c>
      <c r="J377" s="61"/>
      <c r="K377" s="61">
        <f t="shared" si="84"/>
        <v>0</v>
      </c>
      <c r="L377" s="61"/>
      <c r="M377" s="61">
        <f t="shared" si="85"/>
        <v>0</v>
      </c>
      <c r="N377" s="61">
        <f t="shared" si="86"/>
        <v>0</v>
      </c>
      <c r="O377" s="61">
        <f t="shared" si="87"/>
        <v>0</v>
      </c>
    </row>
    <row r="378" spans="2:15" x14ac:dyDescent="0.25">
      <c r="B378" s="57">
        <v>4</v>
      </c>
      <c r="C378" s="180" t="s">
        <v>716</v>
      </c>
      <c r="D378" s="59"/>
      <c r="E378" s="60"/>
      <c r="F378" s="61"/>
      <c r="G378" s="61"/>
      <c r="H378" s="61"/>
      <c r="I378" s="61"/>
      <c r="J378" s="61"/>
      <c r="K378" s="61"/>
      <c r="L378" s="61"/>
      <c r="M378" s="61"/>
      <c r="N378" s="61"/>
      <c r="O378" s="61"/>
    </row>
    <row r="379" spans="2:15" x14ac:dyDescent="0.25">
      <c r="B379" s="57"/>
      <c r="C379" s="62" t="s">
        <v>717</v>
      </c>
      <c r="D379" s="59"/>
      <c r="E379" s="60"/>
      <c r="F379" s="61"/>
      <c r="G379" s="61"/>
      <c r="H379" s="61"/>
      <c r="I379" s="61">
        <f t="shared" ref="I379:I382" si="88">F379+G379-H379</f>
        <v>0</v>
      </c>
      <c r="J379" s="61"/>
      <c r="K379" s="61">
        <f t="shared" ref="K379:K382" si="89">AVERAGE(F379,I379)*E379</f>
        <v>0</v>
      </c>
      <c r="L379" s="61"/>
      <c r="M379" s="61">
        <f t="shared" ref="M379:M382" si="90">J379+K379-L379</f>
        <v>0</v>
      </c>
      <c r="N379" s="61">
        <f t="shared" ref="N379:N382" si="91">F379-J379</f>
        <v>0</v>
      </c>
      <c r="O379" s="61">
        <f t="shared" ref="O379:O382" si="92">I379-M379</f>
        <v>0</v>
      </c>
    </row>
    <row r="380" spans="2:15" x14ac:dyDescent="0.25">
      <c r="B380" s="57"/>
      <c r="C380" s="180" t="s">
        <v>718</v>
      </c>
      <c r="D380" s="59"/>
      <c r="E380" s="60"/>
      <c r="F380" s="61"/>
      <c r="G380" s="61"/>
      <c r="H380" s="61"/>
      <c r="I380" s="61"/>
      <c r="J380" s="61"/>
      <c r="K380" s="61"/>
      <c r="L380" s="61"/>
      <c r="M380" s="61"/>
      <c r="N380" s="61"/>
      <c r="O380" s="61"/>
    </row>
    <row r="381" spans="2:15" x14ac:dyDescent="0.25">
      <c r="B381" s="57"/>
      <c r="C381" s="62" t="s">
        <v>719</v>
      </c>
      <c r="D381" s="59"/>
      <c r="E381" s="60"/>
      <c r="F381" s="61"/>
      <c r="G381" s="61"/>
      <c r="H381" s="61"/>
      <c r="I381" s="61">
        <f t="shared" si="88"/>
        <v>0</v>
      </c>
      <c r="J381" s="61"/>
      <c r="K381" s="61">
        <f t="shared" si="89"/>
        <v>0</v>
      </c>
      <c r="L381" s="61"/>
      <c r="M381" s="61">
        <f t="shared" si="90"/>
        <v>0</v>
      </c>
      <c r="N381" s="61">
        <f t="shared" si="91"/>
        <v>0</v>
      </c>
      <c r="O381" s="61">
        <f t="shared" si="92"/>
        <v>0</v>
      </c>
    </row>
    <row r="382" spans="2:15" x14ac:dyDescent="0.25">
      <c r="B382" s="57"/>
      <c r="C382" s="62" t="s">
        <v>720</v>
      </c>
      <c r="D382" s="59"/>
      <c r="E382" s="60"/>
      <c r="F382" s="61"/>
      <c r="G382" s="61"/>
      <c r="H382" s="61"/>
      <c r="I382" s="61">
        <f t="shared" si="88"/>
        <v>0</v>
      </c>
      <c r="J382" s="61"/>
      <c r="K382" s="61">
        <f t="shared" si="89"/>
        <v>0</v>
      </c>
      <c r="L382" s="61"/>
      <c r="M382" s="61">
        <f t="shared" si="90"/>
        <v>0</v>
      </c>
      <c r="N382" s="61">
        <f t="shared" si="91"/>
        <v>0</v>
      </c>
      <c r="O382" s="61">
        <f t="shared" si="92"/>
        <v>0</v>
      </c>
    </row>
    <row r="383" spans="2:15" x14ac:dyDescent="0.25">
      <c r="B383" s="57">
        <v>5</v>
      </c>
      <c r="C383" s="180" t="s">
        <v>721</v>
      </c>
      <c r="D383" s="59"/>
      <c r="E383" s="60"/>
      <c r="F383" s="61"/>
      <c r="G383" s="61"/>
      <c r="H383" s="61"/>
      <c r="I383" s="61"/>
      <c r="J383" s="61"/>
      <c r="K383" s="61"/>
      <c r="L383" s="61"/>
      <c r="M383" s="61"/>
      <c r="N383" s="61"/>
      <c r="O383" s="61"/>
    </row>
    <row r="384" spans="2:15" x14ac:dyDescent="0.25">
      <c r="B384" s="57"/>
      <c r="C384" s="62" t="s">
        <v>722</v>
      </c>
      <c r="D384" s="59"/>
      <c r="E384" s="60"/>
      <c r="F384" s="61"/>
      <c r="G384" s="61"/>
      <c r="H384" s="61"/>
      <c r="I384" s="61">
        <f t="shared" ref="I384:I389" si="93">F384+G384-H384</f>
        <v>0</v>
      </c>
      <c r="J384" s="61"/>
      <c r="K384" s="61">
        <f t="shared" ref="K384:K389" si="94">AVERAGE(F384,I384)*E384</f>
        <v>0</v>
      </c>
      <c r="L384" s="61"/>
      <c r="M384" s="61">
        <f t="shared" ref="M384:M389" si="95">J384+K384-L384</f>
        <v>0</v>
      </c>
      <c r="N384" s="61">
        <f t="shared" ref="N384:N389" si="96">F384-J384</f>
        <v>0</v>
      </c>
      <c r="O384" s="61">
        <f t="shared" ref="O384:O389" si="97">I384-M384</f>
        <v>0</v>
      </c>
    </row>
    <row r="385" spans="2:15" x14ac:dyDescent="0.25">
      <c r="B385" s="57"/>
      <c r="C385" s="62" t="s">
        <v>723</v>
      </c>
      <c r="D385" s="59"/>
      <c r="E385" s="60"/>
      <c r="F385" s="61"/>
      <c r="G385" s="61"/>
      <c r="H385" s="61"/>
      <c r="I385" s="61">
        <f t="shared" si="93"/>
        <v>0</v>
      </c>
      <c r="J385" s="61"/>
      <c r="K385" s="61">
        <f t="shared" si="94"/>
        <v>0</v>
      </c>
      <c r="L385" s="61"/>
      <c r="M385" s="61">
        <f t="shared" si="95"/>
        <v>0</v>
      </c>
      <c r="N385" s="61">
        <f t="shared" si="96"/>
        <v>0</v>
      </c>
      <c r="O385" s="61">
        <f t="shared" si="97"/>
        <v>0</v>
      </c>
    </row>
    <row r="386" spans="2:15" x14ac:dyDescent="0.25">
      <c r="B386" s="57"/>
      <c r="C386" s="62" t="s">
        <v>724</v>
      </c>
      <c r="D386" s="59"/>
      <c r="E386" s="60"/>
      <c r="F386" s="61"/>
      <c r="G386" s="61"/>
      <c r="H386" s="61"/>
      <c r="I386" s="61">
        <f t="shared" si="93"/>
        <v>0</v>
      </c>
      <c r="J386" s="61"/>
      <c r="K386" s="61">
        <f t="shared" si="94"/>
        <v>0</v>
      </c>
      <c r="L386" s="61"/>
      <c r="M386" s="61">
        <f t="shared" si="95"/>
        <v>0</v>
      </c>
      <c r="N386" s="61">
        <f t="shared" si="96"/>
        <v>0</v>
      </c>
      <c r="O386" s="61">
        <f t="shared" si="97"/>
        <v>0</v>
      </c>
    </row>
    <row r="387" spans="2:15" x14ac:dyDescent="0.25">
      <c r="B387" s="57"/>
      <c r="C387" s="62" t="s">
        <v>725</v>
      </c>
      <c r="D387" s="59"/>
      <c r="E387" s="60"/>
      <c r="F387" s="61"/>
      <c r="G387" s="61"/>
      <c r="H387" s="61"/>
      <c r="I387" s="61">
        <f t="shared" si="93"/>
        <v>0</v>
      </c>
      <c r="J387" s="61"/>
      <c r="K387" s="61">
        <f t="shared" si="94"/>
        <v>0</v>
      </c>
      <c r="L387" s="61"/>
      <c r="M387" s="61">
        <f t="shared" si="95"/>
        <v>0</v>
      </c>
      <c r="N387" s="61">
        <f t="shared" si="96"/>
        <v>0</v>
      </c>
      <c r="O387" s="61">
        <f t="shared" si="97"/>
        <v>0</v>
      </c>
    </row>
    <row r="388" spans="2:15" x14ac:dyDescent="0.25">
      <c r="B388" s="57">
        <v>6</v>
      </c>
      <c r="C388" s="180" t="s">
        <v>726</v>
      </c>
      <c r="D388" s="59"/>
      <c r="E388" s="60"/>
      <c r="F388" s="61"/>
      <c r="G388" s="61"/>
      <c r="H388" s="61"/>
      <c r="I388" s="61">
        <f t="shared" si="93"/>
        <v>0</v>
      </c>
      <c r="J388" s="61"/>
      <c r="K388" s="61">
        <f t="shared" si="94"/>
        <v>0</v>
      </c>
      <c r="L388" s="61"/>
      <c r="M388" s="61">
        <f t="shared" si="95"/>
        <v>0</v>
      </c>
      <c r="N388" s="61">
        <f t="shared" si="96"/>
        <v>0</v>
      </c>
      <c r="O388" s="61">
        <f t="shared" si="97"/>
        <v>0</v>
      </c>
    </row>
    <row r="389" spans="2:15" x14ac:dyDescent="0.25">
      <c r="B389" s="57">
        <v>7</v>
      </c>
      <c r="C389" s="180" t="s">
        <v>727</v>
      </c>
      <c r="D389" s="59"/>
      <c r="E389" s="60"/>
      <c r="F389" s="61"/>
      <c r="G389" s="61"/>
      <c r="H389" s="61"/>
      <c r="I389" s="61">
        <f t="shared" si="93"/>
        <v>0</v>
      </c>
      <c r="J389" s="61"/>
      <c r="K389" s="61">
        <f t="shared" si="94"/>
        <v>0</v>
      </c>
      <c r="L389" s="61"/>
      <c r="M389" s="61">
        <f t="shared" si="95"/>
        <v>0</v>
      </c>
      <c r="N389" s="61">
        <f t="shared" si="96"/>
        <v>0</v>
      </c>
      <c r="O389" s="61">
        <f t="shared" si="97"/>
        <v>0</v>
      </c>
    </row>
    <row r="390" spans="2:15" x14ac:dyDescent="0.25">
      <c r="B390" s="57">
        <v>8</v>
      </c>
      <c r="C390" s="180" t="s">
        <v>728</v>
      </c>
      <c r="D390" s="59"/>
      <c r="E390" s="60"/>
      <c r="F390" s="61"/>
      <c r="G390" s="61"/>
      <c r="H390" s="61"/>
      <c r="I390" s="61"/>
      <c r="J390" s="61"/>
      <c r="K390" s="61"/>
      <c r="L390" s="61"/>
      <c r="M390" s="61"/>
      <c r="N390" s="61"/>
      <c r="O390" s="61"/>
    </row>
    <row r="391" spans="2:15" x14ac:dyDescent="0.25">
      <c r="B391" s="57"/>
      <c r="C391" s="62" t="s">
        <v>729</v>
      </c>
      <c r="D391" s="59"/>
      <c r="E391" s="60"/>
      <c r="F391" s="61"/>
      <c r="G391" s="61"/>
      <c r="H391" s="61"/>
      <c r="I391" s="61">
        <f t="shared" ref="I391:I395" si="98">F391+G391-H391</f>
        <v>0</v>
      </c>
      <c r="J391" s="61"/>
      <c r="K391" s="61">
        <f t="shared" ref="K391:K395" si="99">AVERAGE(F391,I391)*E391</f>
        <v>0</v>
      </c>
      <c r="L391" s="61"/>
      <c r="M391" s="61">
        <f t="shared" ref="M391:M395" si="100">J391+K391-L391</f>
        <v>0</v>
      </c>
      <c r="N391" s="61">
        <f t="shared" ref="N391:O395" si="101">F391-J391</f>
        <v>0</v>
      </c>
      <c r="O391" s="61">
        <f t="shared" ref="O391:O393" si="102">I391-M391</f>
        <v>0</v>
      </c>
    </row>
    <row r="392" spans="2:15" x14ac:dyDescent="0.25">
      <c r="B392" s="57"/>
      <c r="C392" s="62" t="s">
        <v>730</v>
      </c>
      <c r="D392" s="59"/>
      <c r="E392" s="60"/>
      <c r="F392" s="61"/>
      <c r="G392" s="61"/>
      <c r="H392" s="61"/>
      <c r="I392" s="61">
        <f t="shared" si="98"/>
        <v>0</v>
      </c>
      <c r="J392" s="61"/>
      <c r="K392" s="61">
        <f t="shared" si="99"/>
        <v>0</v>
      </c>
      <c r="L392" s="61"/>
      <c r="M392" s="61">
        <f t="shared" si="100"/>
        <v>0</v>
      </c>
      <c r="N392" s="61">
        <f t="shared" si="101"/>
        <v>0</v>
      </c>
      <c r="O392" s="61">
        <f t="shared" si="102"/>
        <v>0</v>
      </c>
    </row>
    <row r="393" spans="2:15" ht="27.6" x14ac:dyDescent="0.25">
      <c r="B393" s="178">
        <v>9</v>
      </c>
      <c r="C393" s="182" t="s">
        <v>731</v>
      </c>
      <c r="D393" s="59"/>
      <c r="E393" s="60"/>
      <c r="F393" s="61"/>
      <c r="G393" s="61"/>
      <c r="H393" s="61"/>
      <c r="I393" s="61">
        <f t="shared" si="98"/>
        <v>0</v>
      </c>
      <c r="J393" s="61"/>
      <c r="K393" s="61">
        <f t="shared" si="99"/>
        <v>0</v>
      </c>
      <c r="L393" s="61"/>
      <c r="M393" s="61">
        <f t="shared" si="100"/>
        <v>0</v>
      </c>
      <c r="N393" s="61">
        <f t="shared" si="101"/>
        <v>0</v>
      </c>
      <c r="O393" s="61">
        <f t="shared" si="102"/>
        <v>0</v>
      </c>
    </row>
    <row r="394" spans="2:15" x14ac:dyDescent="0.25">
      <c r="B394" s="175">
        <v>10</v>
      </c>
      <c r="C394" s="183" t="s">
        <v>733</v>
      </c>
      <c r="D394" s="176"/>
      <c r="E394" s="60"/>
      <c r="F394" s="61"/>
      <c r="G394" s="61"/>
      <c r="H394" s="61"/>
      <c r="I394" s="61">
        <f t="shared" si="98"/>
        <v>0</v>
      </c>
      <c r="J394" s="61"/>
      <c r="K394" s="61">
        <f t="shared" si="99"/>
        <v>0</v>
      </c>
      <c r="L394" s="61"/>
      <c r="M394" s="61">
        <f t="shared" si="100"/>
        <v>0</v>
      </c>
      <c r="N394" s="61">
        <f t="shared" si="101"/>
        <v>0</v>
      </c>
      <c r="O394" s="61">
        <f t="shared" si="101"/>
        <v>0</v>
      </c>
    </row>
    <row r="395" spans="2:15" x14ac:dyDescent="0.25">
      <c r="B395" s="175">
        <v>11</v>
      </c>
      <c r="C395" s="183" t="s">
        <v>734</v>
      </c>
      <c r="D395" s="176"/>
      <c r="E395" s="60"/>
      <c r="F395" s="61"/>
      <c r="G395" s="61"/>
      <c r="H395" s="61"/>
      <c r="I395" s="61">
        <f t="shared" si="98"/>
        <v>0</v>
      </c>
      <c r="J395" s="61"/>
      <c r="K395" s="61">
        <f t="shared" si="99"/>
        <v>0</v>
      </c>
      <c r="L395" s="61"/>
      <c r="M395" s="61">
        <f t="shared" si="100"/>
        <v>0</v>
      </c>
      <c r="N395" s="61">
        <f t="shared" si="101"/>
        <v>0</v>
      </c>
      <c r="O395" s="61">
        <f t="shared" si="101"/>
        <v>0</v>
      </c>
    </row>
    <row r="396" spans="2:15" x14ac:dyDescent="0.25">
      <c r="B396" s="175">
        <v>12</v>
      </c>
      <c r="C396" s="183" t="s">
        <v>735</v>
      </c>
      <c r="D396" s="176"/>
      <c r="E396" s="60"/>
      <c r="F396" s="61"/>
      <c r="G396" s="61"/>
      <c r="H396" s="61"/>
      <c r="I396" s="61"/>
      <c r="J396" s="61"/>
      <c r="K396" s="61"/>
      <c r="L396" s="61"/>
      <c r="M396" s="61"/>
      <c r="N396" s="61"/>
      <c r="O396" s="61"/>
    </row>
    <row r="397" spans="2:15" x14ac:dyDescent="0.25">
      <c r="B397" s="175"/>
      <c r="C397" s="177" t="s">
        <v>740</v>
      </c>
      <c r="D397" s="176"/>
      <c r="E397" s="60"/>
      <c r="F397" s="61"/>
      <c r="G397" s="61"/>
      <c r="H397" s="61"/>
      <c r="I397" s="61">
        <f t="shared" ref="I397:I398" si="103">F397+G397-H397</f>
        <v>0</v>
      </c>
      <c r="J397" s="61"/>
      <c r="K397" s="61">
        <f t="shared" ref="K397:K398" si="104">AVERAGE(F397,I397)*E397</f>
        <v>0</v>
      </c>
      <c r="L397" s="61"/>
      <c r="M397" s="61">
        <f t="shared" ref="M397:M398" si="105">J397+K397-L397</f>
        <v>0</v>
      </c>
      <c r="N397" s="61">
        <f t="shared" ref="N397:O398" si="106">F397-J397</f>
        <v>0</v>
      </c>
      <c r="O397" s="61">
        <f t="shared" si="106"/>
        <v>0</v>
      </c>
    </row>
    <row r="398" spans="2:15" x14ac:dyDescent="0.25">
      <c r="B398" s="175"/>
      <c r="C398" s="177" t="s">
        <v>741</v>
      </c>
      <c r="D398" s="176"/>
      <c r="E398" s="60"/>
      <c r="F398" s="61"/>
      <c r="G398" s="61"/>
      <c r="H398" s="61"/>
      <c r="I398" s="61">
        <f t="shared" si="103"/>
        <v>0</v>
      </c>
      <c r="J398" s="61"/>
      <c r="K398" s="61">
        <f t="shared" si="104"/>
        <v>0</v>
      </c>
      <c r="L398" s="61"/>
      <c r="M398" s="61">
        <f t="shared" si="105"/>
        <v>0</v>
      </c>
      <c r="N398" s="61">
        <f t="shared" si="106"/>
        <v>0</v>
      </c>
      <c r="O398" s="61">
        <f t="shared" si="106"/>
        <v>0</v>
      </c>
    </row>
    <row r="399" spans="2:15" x14ac:dyDescent="0.25">
      <c r="B399" s="175">
        <v>13</v>
      </c>
      <c r="C399" s="177"/>
      <c r="D399" s="176"/>
      <c r="E399" s="60"/>
      <c r="F399" s="61"/>
      <c r="G399" s="61"/>
      <c r="H399" s="61"/>
      <c r="I399" s="61"/>
      <c r="J399" s="61"/>
      <c r="K399" s="61"/>
      <c r="L399" s="61"/>
      <c r="M399" s="61"/>
      <c r="N399" s="61"/>
      <c r="O399" s="61"/>
    </row>
    <row r="400" spans="2:15" x14ac:dyDescent="0.25">
      <c r="B400" s="175"/>
      <c r="C400" s="177" t="s">
        <v>742</v>
      </c>
      <c r="D400" s="176"/>
      <c r="E400" s="60"/>
      <c r="F400" s="61"/>
      <c r="G400" s="61"/>
      <c r="H400" s="61"/>
      <c r="I400" s="61">
        <f t="shared" ref="I400:I403" si="107">F400+G400-H400</f>
        <v>0</v>
      </c>
      <c r="J400" s="61"/>
      <c r="K400" s="61">
        <f t="shared" ref="K400:K403" si="108">AVERAGE(F400,I400)*E400</f>
        <v>0</v>
      </c>
      <c r="L400" s="61"/>
      <c r="M400" s="61">
        <f t="shared" ref="M400:M403" si="109">J400+K400-L400</f>
        <v>0</v>
      </c>
      <c r="N400" s="61">
        <f t="shared" ref="N400:O403" si="110">F400-J400</f>
        <v>0</v>
      </c>
      <c r="O400" s="61">
        <f t="shared" si="110"/>
        <v>0</v>
      </c>
    </row>
    <row r="401" spans="2:15" x14ac:dyDescent="0.25">
      <c r="B401" s="175"/>
      <c r="C401" s="177" t="s">
        <v>743</v>
      </c>
      <c r="D401" s="176"/>
      <c r="E401" s="60"/>
      <c r="F401" s="61"/>
      <c r="G401" s="61"/>
      <c r="H401" s="61"/>
      <c r="I401" s="61">
        <f t="shared" si="107"/>
        <v>0</v>
      </c>
      <c r="J401" s="61"/>
      <c r="K401" s="61">
        <f t="shared" si="108"/>
        <v>0</v>
      </c>
      <c r="L401" s="61"/>
      <c r="M401" s="61">
        <f t="shared" si="109"/>
        <v>0</v>
      </c>
      <c r="N401" s="61">
        <f t="shared" si="110"/>
        <v>0</v>
      </c>
      <c r="O401" s="61">
        <f t="shared" si="110"/>
        <v>0</v>
      </c>
    </row>
    <row r="402" spans="2:15" ht="27.6" x14ac:dyDescent="0.25">
      <c r="B402" s="175"/>
      <c r="C402" s="177" t="s">
        <v>744</v>
      </c>
      <c r="D402" s="176"/>
      <c r="E402" s="60"/>
      <c r="F402" s="61"/>
      <c r="G402" s="61"/>
      <c r="H402" s="61"/>
      <c r="I402" s="61">
        <f t="shared" si="107"/>
        <v>0</v>
      </c>
      <c r="J402" s="61"/>
      <c r="K402" s="61">
        <f t="shared" si="108"/>
        <v>0</v>
      </c>
      <c r="L402" s="61"/>
      <c r="M402" s="61">
        <f t="shared" si="109"/>
        <v>0</v>
      </c>
      <c r="N402" s="61">
        <f t="shared" si="110"/>
        <v>0</v>
      </c>
      <c r="O402" s="61">
        <f t="shared" si="110"/>
        <v>0</v>
      </c>
    </row>
    <row r="403" spans="2:15" x14ac:dyDescent="0.25">
      <c r="B403" s="175"/>
      <c r="C403" s="177" t="s">
        <v>745</v>
      </c>
      <c r="D403" s="176"/>
      <c r="E403" s="60"/>
      <c r="F403" s="61"/>
      <c r="G403" s="61"/>
      <c r="H403" s="61"/>
      <c r="I403" s="61">
        <f t="shared" si="107"/>
        <v>0</v>
      </c>
      <c r="J403" s="61"/>
      <c r="K403" s="61">
        <f t="shared" si="108"/>
        <v>0</v>
      </c>
      <c r="L403" s="61"/>
      <c r="M403" s="61">
        <f t="shared" si="109"/>
        <v>0</v>
      </c>
      <c r="N403" s="61">
        <f t="shared" si="110"/>
        <v>0</v>
      </c>
      <c r="O403" s="61">
        <f t="shared" si="110"/>
        <v>0</v>
      </c>
    </row>
    <row r="404" spans="2:15" x14ac:dyDescent="0.25">
      <c r="B404" s="175">
        <v>14</v>
      </c>
      <c r="C404" s="183" t="s">
        <v>736</v>
      </c>
      <c r="D404" s="176"/>
      <c r="E404" s="60"/>
      <c r="F404" s="61"/>
      <c r="G404" s="61"/>
      <c r="H404" s="61"/>
      <c r="I404" s="61"/>
      <c r="J404" s="61"/>
      <c r="K404" s="61"/>
      <c r="L404" s="61"/>
      <c r="M404" s="61"/>
      <c r="N404" s="61"/>
      <c r="O404" s="61"/>
    </row>
    <row r="405" spans="2:15" x14ac:dyDescent="0.25">
      <c r="B405" s="175"/>
      <c r="C405" s="177" t="s">
        <v>746</v>
      </c>
      <c r="D405" s="176"/>
      <c r="E405" s="60"/>
      <c r="F405" s="61"/>
      <c r="G405" s="61"/>
      <c r="H405" s="61"/>
      <c r="I405" s="61">
        <f t="shared" ref="I405:I410" si="111">F405+G405-H405</f>
        <v>0</v>
      </c>
      <c r="J405" s="61"/>
      <c r="K405" s="61">
        <f t="shared" ref="K405:K410" si="112">AVERAGE(F405,I405)*E405</f>
        <v>0</v>
      </c>
      <c r="L405" s="61"/>
      <c r="M405" s="61">
        <f t="shared" ref="M405:M410" si="113">J405+K405-L405</f>
        <v>0</v>
      </c>
      <c r="N405" s="61">
        <f t="shared" ref="N405:O410" si="114">F405-J405</f>
        <v>0</v>
      </c>
      <c r="O405" s="61">
        <f t="shared" si="114"/>
        <v>0</v>
      </c>
    </row>
    <row r="406" spans="2:15" x14ac:dyDescent="0.25">
      <c r="B406" s="175"/>
      <c r="C406" s="177" t="s">
        <v>747</v>
      </c>
      <c r="D406" s="176"/>
      <c r="E406" s="60"/>
      <c r="F406" s="61"/>
      <c r="G406" s="61"/>
      <c r="H406" s="61"/>
      <c r="I406" s="61">
        <f t="shared" si="111"/>
        <v>0</v>
      </c>
      <c r="J406" s="61"/>
      <c r="K406" s="61">
        <f t="shared" si="112"/>
        <v>0</v>
      </c>
      <c r="L406" s="61"/>
      <c r="M406" s="61">
        <f t="shared" si="113"/>
        <v>0</v>
      </c>
      <c r="N406" s="61">
        <f t="shared" si="114"/>
        <v>0</v>
      </c>
      <c r="O406" s="61">
        <f t="shared" si="114"/>
        <v>0</v>
      </c>
    </row>
    <row r="407" spans="2:15" x14ac:dyDescent="0.25">
      <c r="B407" s="175"/>
      <c r="C407" s="177" t="s">
        <v>748</v>
      </c>
      <c r="D407" s="176"/>
      <c r="E407" s="60"/>
      <c r="F407" s="61"/>
      <c r="G407" s="61"/>
      <c r="H407" s="61"/>
      <c r="I407" s="61">
        <f t="shared" si="111"/>
        <v>0</v>
      </c>
      <c r="J407" s="61"/>
      <c r="K407" s="61">
        <f t="shared" si="112"/>
        <v>0</v>
      </c>
      <c r="L407" s="61"/>
      <c r="M407" s="61">
        <f t="shared" si="113"/>
        <v>0</v>
      </c>
      <c r="N407" s="61">
        <f t="shared" si="114"/>
        <v>0</v>
      </c>
      <c r="O407" s="61">
        <f t="shared" si="114"/>
        <v>0</v>
      </c>
    </row>
    <row r="408" spans="2:15" x14ac:dyDescent="0.25">
      <c r="B408" s="175">
        <v>15</v>
      </c>
      <c r="C408" s="183" t="s">
        <v>737</v>
      </c>
      <c r="D408" s="176"/>
      <c r="E408" s="60"/>
      <c r="F408" s="61"/>
      <c r="G408" s="61"/>
      <c r="H408" s="61"/>
      <c r="I408" s="61">
        <f t="shared" si="111"/>
        <v>0</v>
      </c>
      <c r="J408" s="61"/>
      <c r="K408" s="61">
        <f t="shared" si="112"/>
        <v>0</v>
      </c>
      <c r="L408" s="61"/>
      <c r="M408" s="61">
        <f t="shared" si="113"/>
        <v>0</v>
      </c>
      <c r="N408" s="61">
        <f t="shared" si="114"/>
        <v>0</v>
      </c>
      <c r="O408" s="61">
        <f t="shared" si="114"/>
        <v>0</v>
      </c>
    </row>
    <row r="409" spans="2:15" x14ac:dyDescent="0.25">
      <c r="B409" s="175">
        <v>16</v>
      </c>
      <c r="C409" s="183" t="s">
        <v>738</v>
      </c>
      <c r="D409" s="59"/>
      <c r="E409" s="60"/>
      <c r="F409" s="61"/>
      <c r="G409" s="61"/>
      <c r="H409" s="61"/>
      <c r="I409" s="61">
        <f t="shared" si="111"/>
        <v>0</v>
      </c>
      <c r="J409" s="61"/>
      <c r="K409" s="61">
        <f t="shared" si="112"/>
        <v>0</v>
      </c>
      <c r="L409" s="61"/>
      <c r="M409" s="61">
        <f t="shared" si="113"/>
        <v>0</v>
      </c>
      <c r="N409" s="61">
        <f t="shared" si="114"/>
        <v>0</v>
      </c>
      <c r="O409" s="61">
        <f t="shared" si="114"/>
        <v>0</v>
      </c>
    </row>
    <row r="410" spans="2:15" x14ac:dyDescent="0.25">
      <c r="B410" s="175">
        <v>17</v>
      </c>
      <c r="C410" s="183" t="s">
        <v>739</v>
      </c>
      <c r="D410" s="59"/>
      <c r="E410" s="63"/>
      <c r="F410" s="61"/>
      <c r="G410" s="61"/>
      <c r="H410" s="61"/>
      <c r="I410" s="61">
        <f t="shared" si="111"/>
        <v>0</v>
      </c>
      <c r="J410" s="61"/>
      <c r="K410" s="61">
        <f t="shared" si="112"/>
        <v>0</v>
      </c>
      <c r="L410" s="61"/>
      <c r="M410" s="61">
        <f t="shared" si="113"/>
        <v>0</v>
      </c>
      <c r="N410" s="61">
        <f t="shared" si="114"/>
        <v>0</v>
      </c>
      <c r="O410" s="61">
        <f t="shared" si="114"/>
        <v>0</v>
      </c>
    </row>
    <row r="411" spans="2:15" ht="14.4" thickBot="1" x14ac:dyDescent="0.3">
      <c r="B411" s="64"/>
      <c r="C411" s="65" t="s">
        <v>108</v>
      </c>
      <c r="D411" s="65"/>
      <c r="E411" s="66"/>
      <c r="F411" s="143">
        <f>SUM(F371:F410)</f>
        <v>0</v>
      </c>
      <c r="G411" s="143">
        <f t="shared" ref="G411:O411" si="115">SUM(G371:G410)</f>
        <v>0</v>
      </c>
      <c r="H411" s="143">
        <f t="shared" si="115"/>
        <v>0</v>
      </c>
      <c r="I411" s="143">
        <f t="shared" si="115"/>
        <v>0</v>
      </c>
      <c r="J411" s="143">
        <f t="shared" si="115"/>
        <v>0</v>
      </c>
      <c r="K411" s="143">
        <f t="shared" si="115"/>
        <v>0</v>
      </c>
      <c r="L411" s="143">
        <f t="shared" si="115"/>
        <v>0</v>
      </c>
      <c r="M411" s="143">
        <f t="shared" si="115"/>
        <v>0</v>
      </c>
      <c r="N411" s="143">
        <f t="shared" si="115"/>
        <v>0</v>
      </c>
      <c r="O411" s="143">
        <f t="shared" si="115"/>
        <v>0</v>
      </c>
    </row>
    <row r="412" spans="2:15" ht="14.4" thickBot="1" x14ac:dyDescent="0.3"/>
    <row r="413" spans="2:15" x14ac:dyDescent="0.25">
      <c r="B413" s="474" t="s">
        <v>182</v>
      </c>
      <c r="C413" s="475"/>
      <c r="D413" s="475"/>
      <c r="E413" s="475"/>
      <c r="F413" s="475"/>
      <c r="G413" s="475"/>
      <c r="H413" s="475"/>
      <c r="I413" s="475"/>
      <c r="J413" s="475"/>
      <c r="K413" s="475"/>
      <c r="L413" s="475"/>
      <c r="M413" s="475"/>
      <c r="N413" s="475"/>
      <c r="O413" s="476"/>
    </row>
    <row r="414" spans="2:15" x14ac:dyDescent="0.25">
      <c r="B414" s="469" t="s">
        <v>2</v>
      </c>
      <c r="C414" s="470" t="s">
        <v>205</v>
      </c>
      <c r="D414" s="472" t="s">
        <v>193</v>
      </c>
      <c r="E414" s="472" t="s">
        <v>194</v>
      </c>
      <c r="F414" s="472" t="s">
        <v>195</v>
      </c>
      <c r="G414" s="472"/>
      <c r="H414" s="472"/>
      <c r="I414" s="472"/>
      <c r="J414" s="472" t="s">
        <v>196</v>
      </c>
      <c r="K414" s="472"/>
      <c r="L414" s="472"/>
      <c r="M414" s="472"/>
      <c r="N414" s="472" t="s">
        <v>197</v>
      </c>
      <c r="O414" s="473"/>
    </row>
    <row r="415" spans="2:15" ht="55.8" thickBot="1" x14ac:dyDescent="0.3">
      <c r="B415" s="477"/>
      <c r="C415" s="478"/>
      <c r="D415" s="479"/>
      <c r="E415" s="479"/>
      <c r="F415" s="210" t="s">
        <v>198</v>
      </c>
      <c r="G415" s="210" t="s">
        <v>107</v>
      </c>
      <c r="H415" s="210" t="s">
        <v>199</v>
      </c>
      <c r="I415" s="210" t="s">
        <v>200</v>
      </c>
      <c r="J415" s="210" t="s">
        <v>201</v>
      </c>
      <c r="K415" s="210" t="s">
        <v>107</v>
      </c>
      <c r="L415" s="210" t="s">
        <v>202</v>
      </c>
      <c r="M415" s="210" t="s">
        <v>203</v>
      </c>
      <c r="N415" s="210" t="s">
        <v>198</v>
      </c>
      <c r="O415" s="55" t="s">
        <v>200</v>
      </c>
    </row>
    <row r="416" spans="2:15" x14ac:dyDescent="0.25">
      <c r="B416" s="57">
        <v>1</v>
      </c>
      <c r="C416" s="180" t="s">
        <v>148</v>
      </c>
      <c r="D416" s="212"/>
      <c r="E416" s="56"/>
      <c r="F416" s="61"/>
      <c r="G416" s="61"/>
      <c r="H416" s="61"/>
      <c r="I416" s="61">
        <f>F416+G416-H416</f>
        <v>0</v>
      </c>
      <c r="J416" s="61"/>
      <c r="K416" s="61">
        <f>AVERAGE(F416,I416)*E416</f>
        <v>0</v>
      </c>
      <c r="L416" s="61"/>
      <c r="M416" s="61">
        <f>J416+K416-L416</f>
        <v>0</v>
      </c>
      <c r="N416" s="61">
        <f>F416-J416</f>
        <v>0</v>
      </c>
      <c r="O416" s="61">
        <f>I416-M416</f>
        <v>0</v>
      </c>
    </row>
    <row r="417" spans="2:15" x14ac:dyDescent="0.25">
      <c r="B417" s="57">
        <v>2</v>
      </c>
      <c r="C417" s="180" t="s">
        <v>749</v>
      </c>
      <c r="D417" s="184"/>
      <c r="E417" s="185"/>
      <c r="F417" s="61"/>
      <c r="G417" s="61"/>
      <c r="H417" s="61"/>
      <c r="I417" s="61">
        <f>F417+G417-H417</f>
        <v>0</v>
      </c>
      <c r="J417" s="61"/>
      <c r="K417" s="61">
        <f>AVERAGE(F417,I417)*E417</f>
        <v>0</v>
      </c>
      <c r="L417" s="61"/>
      <c r="M417" s="61">
        <f>J417+K417-L417</f>
        <v>0</v>
      </c>
      <c r="N417" s="61">
        <f>F417-J417</f>
        <v>0</v>
      </c>
      <c r="O417" s="61">
        <f>I417-M417</f>
        <v>0</v>
      </c>
    </row>
    <row r="418" spans="2:15" x14ac:dyDescent="0.25">
      <c r="B418" s="57">
        <v>3</v>
      </c>
      <c r="C418" s="179" t="s">
        <v>715</v>
      </c>
      <c r="D418" s="59"/>
      <c r="E418" s="60"/>
      <c r="F418" s="61"/>
      <c r="G418" s="61"/>
      <c r="H418" s="61"/>
      <c r="I418" s="61"/>
      <c r="J418" s="61"/>
      <c r="K418" s="61"/>
      <c r="L418" s="61"/>
      <c r="M418" s="61"/>
      <c r="N418" s="61"/>
      <c r="O418" s="61"/>
    </row>
    <row r="419" spans="2:15" x14ac:dyDescent="0.25">
      <c r="B419" s="57"/>
      <c r="C419" s="58" t="s">
        <v>711</v>
      </c>
      <c r="D419" s="59"/>
      <c r="E419" s="60"/>
      <c r="F419" s="61"/>
      <c r="G419" s="61"/>
      <c r="H419" s="61"/>
      <c r="I419" s="61">
        <f t="shared" ref="I419:I422" si="116">F419+G419-H419</f>
        <v>0</v>
      </c>
      <c r="J419" s="61"/>
      <c r="K419" s="61">
        <f t="shared" ref="K419:K422" si="117">AVERAGE(F419,I419)*E419</f>
        <v>0</v>
      </c>
      <c r="L419" s="61"/>
      <c r="M419" s="61">
        <f t="shared" ref="M419:M422" si="118">J419+K419-L419</f>
        <v>0</v>
      </c>
      <c r="N419" s="61">
        <f t="shared" ref="N419:N422" si="119">F419-J419</f>
        <v>0</v>
      </c>
      <c r="O419" s="61">
        <f t="shared" ref="O419:O422" si="120">I419-M419</f>
        <v>0</v>
      </c>
    </row>
    <row r="420" spans="2:15" ht="27.6" x14ac:dyDescent="0.25">
      <c r="B420" s="57"/>
      <c r="C420" s="58" t="s">
        <v>712</v>
      </c>
      <c r="D420" s="59"/>
      <c r="E420" s="60"/>
      <c r="F420" s="61"/>
      <c r="G420" s="61"/>
      <c r="H420" s="61"/>
      <c r="I420" s="61">
        <f t="shared" si="116"/>
        <v>0</v>
      </c>
      <c r="J420" s="61"/>
      <c r="K420" s="61">
        <f t="shared" si="117"/>
        <v>0</v>
      </c>
      <c r="L420" s="61"/>
      <c r="M420" s="61">
        <f t="shared" si="118"/>
        <v>0</v>
      </c>
      <c r="N420" s="61">
        <f t="shared" si="119"/>
        <v>0</v>
      </c>
      <c r="O420" s="61">
        <f t="shared" si="120"/>
        <v>0</v>
      </c>
    </row>
    <row r="421" spans="2:15" x14ac:dyDescent="0.25">
      <c r="B421" s="57"/>
      <c r="C421" s="58" t="s">
        <v>713</v>
      </c>
      <c r="D421" s="59"/>
      <c r="E421" s="60"/>
      <c r="F421" s="61"/>
      <c r="G421" s="61"/>
      <c r="H421" s="61"/>
      <c r="I421" s="61">
        <f t="shared" si="116"/>
        <v>0</v>
      </c>
      <c r="J421" s="61"/>
      <c r="K421" s="61">
        <f t="shared" si="117"/>
        <v>0</v>
      </c>
      <c r="L421" s="61"/>
      <c r="M421" s="61">
        <f t="shared" si="118"/>
        <v>0</v>
      </c>
      <c r="N421" s="61">
        <f t="shared" si="119"/>
        <v>0</v>
      </c>
      <c r="O421" s="61">
        <f t="shared" si="120"/>
        <v>0</v>
      </c>
    </row>
    <row r="422" spans="2:15" x14ac:dyDescent="0.25">
      <c r="B422" s="57"/>
      <c r="C422" s="58" t="s">
        <v>714</v>
      </c>
      <c r="D422" s="59"/>
      <c r="E422" s="60"/>
      <c r="F422" s="61"/>
      <c r="G422" s="61"/>
      <c r="H422" s="61"/>
      <c r="I422" s="61">
        <f t="shared" si="116"/>
        <v>0</v>
      </c>
      <c r="J422" s="61"/>
      <c r="K422" s="61">
        <f t="shared" si="117"/>
        <v>0</v>
      </c>
      <c r="L422" s="61"/>
      <c r="M422" s="61">
        <f t="shared" si="118"/>
        <v>0</v>
      </c>
      <c r="N422" s="61">
        <f t="shared" si="119"/>
        <v>0</v>
      </c>
      <c r="O422" s="61">
        <f t="shared" si="120"/>
        <v>0</v>
      </c>
    </row>
    <row r="423" spans="2:15" x14ac:dyDescent="0.25">
      <c r="B423" s="57">
        <v>4</v>
      </c>
      <c r="C423" s="180" t="s">
        <v>716</v>
      </c>
      <c r="D423" s="59"/>
      <c r="E423" s="60"/>
      <c r="F423" s="61"/>
      <c r="G423" s="61"/>
      <c r="H423" s="61"/>
      <c r="I423" s="61"/>
      <c r="J423" s="61"/>
      <c r="K423" s="61"/>
      <c r="L423" s="61"/>
      <c r="M423" s="61"/>
      <c r="N423" s="61"/>
      <c r="O423" s="61"/>
    </row>
    <row r="424" spans="2:15" x14ac:dyDescent="0.25">
      <c r="B424" s="57"/>
      <c r="C424" s="62" t="s">
        <v>717</v>
      </c>
      <c r="D424" s="59"/>
      <c r="E424" s="60"/>
      <c r="F424" s="61"/>
      <c r="G424" s="61"/>
      <c r="H424" s="61"/>
      <c r="I424" s="61">
        <f t="shared" ref="I424:I427" si="121">F424+G424-H424</f>
        <v>0</v>
      </c>
      <c r="J424" s="61"/>
      <c r="K424" s="61">
        <f t="shared" ref="K424:K427" si="122">AVERAGE(F424,I424)*E424</f>
        <v>0</v>
      </c>
      <c r="L424" s="61"/>
      <c r="M424" s="61">
        <f t="shared" ref="M424:M427" si="123">J424+K424-L424</f>
        <v>0</v>
      </c>
      <c r="N424" s="61">
        <f t="shared" ref="N424:N427" si="124">F424-J424</f>
        <v>0</v>
      </c>
      <c r="O424" s="61">
        <f t="shared" ref="O424:O427" si="125">I424-M424</f>
        <v>0</v>
      </c>
    </row>
    <row r="425" spans="2:15" x14ac:dyDescent="0.25">
      <c r="B425" s="57"/>
      <c r="C425" s="180" t="s">
        <v>718</v>
      </c>
      <c r="D425" s="59"/>
      <c r="E425" s="60"/>
      <c r="F425" s="61"/>
      <c r="G425" s="61"/>
      <c r="H425" s="61"/>
      <c r="I425" s="61"/>
      <c r="J425" s="61"/>
      <c r="K425" s="61"/>
      <c r="L425" s="61"/>
      <c r="M425" s="61"/>
      <c r="N425" s="61"/>
      <c r="O425" s="61"/>
    </row>
    <row r="426" spans="2:15" x14ac:dyDescent="0.25">
      <c r="B426" s="57"/>
      <c r="C426" s="62" t="s">
        <v>719</v>
      </c>
      <c r="D426" s="59"/>
      <c r="E426" s="60"/>
      <c r="F426" s="61"/>
      <c r="G426" s="61"/>
      <c r="H426" s="61"/>
      <c r="I426" s="61">
        <f t="shared" si="121"/>
        <v>0</v>
      </c>
      <c r="J426" s="61"/>
      <c r="K426" s="61">
        <f t="shared" si="122"/>
        <v>0</v>
      </c>
      <c r="L426" s="61"/>
      <c r="M426" s="61">
        <f t="shared" si="123"/>
        <v>0</v>
      </c>
      <c r="N426" s="61">
        <f t="shared" si="124"/>
        <v>0</v>
      </c>
      <c r="O426" s="61">
        <f t="shared" si="125"/>
        <v>0</v>
      </c>
    </row>
    <row r="427" spans="2:15" x14ac:dyDescent="0.25">
      <c r="B427" s="57"/>
      <c r="C427" s="62" t="s">
        <v>720</v>
      </c>
      <c r="D427" s="59"/>
      <c r="E427" s="60"/>
      <c r="F427" s="61"/>
      <c r="G427" s="61"/>
      <c r="H427" s="61"/>
      <c r="I427" s="61">
        <f t="shared" si="121"/>
        <v>0</v>
      </c>
      <c r="J427" s="61"/>
      <c r="K427" s="61">
        <f t="shared" si="122"/>
        <v>0</v>
      </c>
      <c r="L427" s="61"/>
      <c r="M427" s="61">
        <f t="shared" si="123"/>
        <v>0</v>
      </c>
      <c r="N427" s="61">
        <f t="shared" si="124"/>
        <v>0</v>
      </c>
      <c r="O427" s="61">
        <f t="shared" si="125"/>
        <v>0</v>
      </c>
    </row>
    <row r="428" spans="2:15" x14ac:dyDescent="0.25">
      <c r="B428" s="57">
        <v>5</v>
      </c>
      <c r="C428" s="180" t="s">
        <v>721</v>
      </c>
      <c r="D428" s="59"/>
      <c r="E428" s="60"/>
      <c r="F428" s="61"/>
      <c r="G428" s="61"/>
      <c r="H428" s="61"/>
      <c r="I428" s="61"/>
      <c r="J428" s="61"/>
      <c r="K428" s="61"/>
      <c r="L428" s="61"/>
      <c r="M428" s="61"/>
      <c r="N428" s="61"/>
      <c r="O428" s="61"/>
    </row>
    <row r="429" spans="2:15" x14ac:dyDescent="0.25">
      <c r="B429" s="57"/>
      <c r="C429" s="62" t="s">
        <v>722</v>
      </c>
      <c r="D429" s="59"/>
      <c r="E429" s="60"/>
      <c r="F429" s="61"/>
      <c r="G429" s="61"/>
      <c r="H429" s="61"/>
      <c r="I429" s="61">
        <f t="shared" ref="I429:I434" si="126">F429+G429-H429</f>
        <v>0</v>
      </c>
      <c r="J429" s="61"/>
      <c r="K429" s="61">
        <f t="shared" ref="K429:K434" si="127">AVERAGE(F429,I429)*E429</f>
        <v>0</v>
      </c>
      <c r="L429" s="61"/>
      <c r="M429" s="61">
        <f t="shared" ref="M429:M434" si="128">J429+K429-L429</f>
        <v>0</v>
      </c>
      <c r="N429" s="61">
        <f t="shared" ref="N429:N434" si="129">F429-J429</f>
        <v>0</v>
      </c>
      <c r="O429" s="61">
        <f t="shared" ref="O429:O434" si="130">I429-M429</f>
        <v>0</v>
      </c>
    </row>
    <row r="430" spans="2:15" x14ac:dyDescent="0.25">
      <c r="B430" s="57"/>
      <c r="C430" s="62" t="s">
        <v>723</v>
      </c>
      <c r="D430" s="59"/>
      <c r="E430" s="60"/>
      <c r="F430" s="61"/>
      <c r="G430" s="61"/>
      <c r="H430" s="61"/>
      <c r="I430" s="61">
        <f t="shared" si="126"/>
        <v>0</v>
      </c>
      <c r="J430" s="61"/>
      <c r="K430" s="61">
        <f t="shared" si="127"/>
        <v>0</v>
      </c>
      <c r="L430" s="61"/>
      <c r="M430" s="61">
        <f t="shared" si="128"/>
        <v>0</v>
      </c>
      <c r="N430" s="61">
        <f t="shared" si="129"/>
        <v>0</v>
      </c>
      <c r="O430" s="61">
        <f t="shared" si="130"/>
        <v>0</v>
      </c>
    </row>
    <row r="431" spans="2:15" x14ac:dyDescent="0.25">
      <c r="B431" s="57"/>
      <c r="C431" s="62" t="s">
        <v>724</v>
      </c>
      <c r="D431" s="59"/>
      <c r="E431" s="60"/>
      <c r="F431" s="61"/>
      <c r="G431" s="61"/>
      <c r="H431" s="61"/>
      <c r="I431" s="61">
        <f t="shared" si="126"/>
        <v>0</v>
      </c>
      <c r="J431" s="61"/>
      <c r="K431" s="61">
        <f t="shared" si="127"/>
        <v>0</v>
      </c>
      <c r="L431" s="61"/>
      <c r="M431" s="61">
        <f t="shared" si="128"/>
        <v>0</v>
      </c>
      <c r="N431" s="61">
        <f t="shared" si="129"/>
        <v>0</v>
      </c>
      <c r="O431" s="61">
        <f t="shared" si="130"/>
        <v>0</v>
      </c>
    </row>
    <row r="432" spans="2:15" x14ac:dyDescent="0.25">
      <c r="B432" s="57"/>
      <c r="C432" s="62" t="s">
        <v>725</v>
      </c>
      <c r="D432" s="59"/>
      <c r="E432" s="60"/>
      <c r="F432" s="61"/>
      <c r="G432" s="61"/>
      <c r="H432" s="61"/>
      <c r="I432" s="61">
        <f t="shared" si="126"/>
        <v>0</v>
      </c>
      <c r="J432" s="61"/>
      <c r="K432" s="61">
        <f t="shared" si="127"/>
        <v>0</v>
      </c>
      <c r="L432" s="61"/>
      <c r="M432" s="61">
        <f t="shared" si="128"/>
        <v>0</v>
      </c>
      <c r="N432" s="61">
        <f t="shared" si="129"/>
        <v>0</v>
      </c>
      <c r="O432" s="61">
        <f t="shared" si="130"/>
        <v>0</v>
      </c>
    </row>
    <row r="433" spans="2:15" x14ac:dyDescent="0.25">
      <c r="B433" s="57">
        <v>6</v>
      </c>
      <c r="C433" s="180" t="s">
        <v>726</v>
      </c>
      <c r="D433" s="59"/>
      <c r="E433" s="60"/>
      <c r="F433" s="61"/>
      <c r="G433" s="61"/>
      <c r="H433" s="61"/>
      <c r="I433" s="61">
        <f t="shared" si="126"/>
        <v>0</v>
      </c>
      <c r="J433" s="61"/>
      <c r="K433" s="61">
        <f t="shared" si="127"/>
        <v>0</v>
      </c>
      <c r="L433" s="61"/>
      <c r="M433" s="61">
        <f t="shared" si="128"/>
        <v>0</v>
      </c>
      <c r="N433" s="61">
        <f t="shared" si="129"/>
        <v>0</v>
      </c>
      <c r="O433" s="61">
        <f t="shared" si="130"/>
        <v>0</v>
      </c>
    </row>
    <row r="434" spans="2:15" x14ac:dyDescent="0.25">
      <c r="B434" s="57">
        <v>7</v>
      </c>
      <c r="C434" s="180" t="s">
        <v>727</v>
      </c>
      <c r="D434" s="59"/>
      <c r="E434" s="60"/>
      <c r="F434" s="61"/>
      <c r="G434" s="61"/>
      <c r="H434" s="61"/>
      <c r="I434" s="61">
        <f t="shared" si="126"/>
        <v>0</v>
      </c>
      <c r="J434" s="61"/>
      <c r="K434" s="61">
        <f t="shared" si="127"/>
        <v>0</v>
      </c>
      <c r="L434" s="61"/>
      <c r="M434" s="61">
        <f t="shared" si="128"/>
        <v>0</v>
      </c>
      <c r="N434" s="61">
        <f t="shared" si="129"/>
        <v>0</v>
      </c>
      <c r="O434" s="61">
        <f t="shared" si="130"/>
        <v>0</v>
      </c>
    </row>
    <row r="435" spans="2:15" x14ac:dyDescent="0.25">
      <c r="B435" s="57">
        <v>8</v>
      </c>
      <c r="C435" s="180" t="s">
        <v>728</v>
      </c>
      <c r="D435" s="59"/>
      <c r="E435" s="60"/>
      <c r="F435" s="61"/>
      <c r="G435" s="61"/>
      <c r="H435" s="61"/>
      <c r="I435" s="61"/>
      <c r="J435" s="61"/>
      <c r="K435" s="61"/>
      <c r="L435" s="61"/>
      <c r="M435" s="61"/>
      <c r="N435" s="61"/>
      <c r="O435" s="61"/>
    </row>
    <row r="436" spans="2:15" x14ac:dyDescent="0.25">
      <c r="B436" s="57"/>
      <c r="C436" s="62" t="s">
        <v>729</v>
      </c>
      <c r="D436" s="59"/>
      <c r="E436" s="60"/>
      <c r="F436" s="61"/>
      <c r="G436" s="61"/>
      <c r="H436" s="61"/>
      <c r="I436" s="61">
        <f t="shared" ref="I436:I440" si="131">F436+G436-H436</f>
        <v>0</v>
      </c>
      <c r="J436" s="61"/>
      <c r="K436" s="61">
        <f t="shared" ref="K436:K440" si="132">AVERAGE(F436,I436)*E436</f>
        <v>0</v>
      </c>
      <c r="L436" s="61"/>
      <c r="M436" s="61">
        <f t="shared" ref="M436:M440" si="133">J436+K436-L436</f>
        <v>0</v>
      </c>
      <c r="N436" s="61">
        <f t="shared" ref="N436:O440" si="134">F436-J436</f>
        <v>0</v>
      </c>
      <c r="O436" s="61">
        <f t="shared" ref="O436:O438" si="135">I436-M436</f>
        <v>0</v>
      </c>
    </row>
    <row r="437" spans="2:15" x14ac:dyDescent="0.25">
      <c r="B437" s="57"/>
      <c r="C437" s="62" t="s">
        <v>730</v>
      </c>
      <c r="D437" s="59"/>
      <c r="E437" s="60"/>
      <c r="F437" s="61"/>
      <c r="G437" s="61"/>
      <c r="H437" s="61"/>
      <c r="I437" s="61">
        <f t="shared" si="131"/>
        <v>0</v>
      </c>
      <c r="J437" s="61"/>
      <c r="K437" s="61">
        <f t="shared" si="132"/>
        <v>0</v>
      </c>
      <c r="L437" s="61"/>
      <c r="M437" s="61">
        <f t="shared" si="133"/>
        <v>0</v>
      </c>
      <c r="N437" s="61">
        <f t="shared" si="134"/>
        <v>0</v>
      </c>
      <c r="O437" s="61">
        <f t="shared" si="135"/>
        <v>0</v>
      </c>
    </row>
    <row r="438" spans="2:15" ht="27.6" x14ac:dyDescent="0.25">
      <c r="B438" s="178">
        <v>9</v>
      </c>
      <c r="C438" s="182" t="s">
        <v>731</v>
      </c>
      <c r="D438" s="59"/>
      <c r="E438" s="60"/>
      <c r="F438" s="61"/>
      <c r="G438" s="61"/>
      <c r="H438" s="61"/>
      <c r="I438" s="61">
        <f t="shared" si="131"/>
        <v>0</v>
      </c>
      <c r="J438" s="61"/>
      <c r="K438" s="61">
        <f t="shared" si="132"/>
        <v>0</v>
      </c>
      <c r="L438" s="61"/>
      <c r="M438" s="61">
        <f t="shared" si="133"/>
        <v>0</v>
      </c>
      <c r="N438" s="61">
        <f t="shared" si="134"/>
        <v>0</v>
      </c>
      <c r="O438" s="61">
        <f t="shared" si="135"/>
        <v>0</v>
      </c>
    </row>
    <row r="439" spans="2:15" x14ac:dyDescent="0.25">
      <c r="B439" s="175">
        <v>10</v>
      </c>
      <c r="C439" s="183" t="s">
        <v>733</v>
      </c>
      <c r="D439" s="176"/>
      <c r="E439" s="60"/>
      <c r="F439" s="61"/>
      <c r="G439" s="61"/>
      <c r="H439" s="61"/>
      <c r="I439" s="61">
        <f t="shared" si="131"/>
        <v>0</v>
      </c>
      <c r="J439" s="61"/>
      <c r="K439" s="61">
        <f t="shared" si="132"/>
        <v>0</v>
      </c>
      <c r="L439" s="61"/>
      <c r="M439" s="61">
        <f t="shared" si="133"/>
        <v>0</v>
      </c>
      <c r="N439" s="61">
        <f t="shared" si="134"/>
        <v>0</v>
      </c>
      <c r="O439" s="61">
        <f t="shared" si="134"/>
        <v>0</v>
      </c>
    </row>
    <row r="440" spans="2:15" x14ac:dyDescent="0.25">
      <c r="B440" s="175">
        <v>11</v>
      </c>
      <c r="C440" s="183" t="s">
        <v>734</v>
      </c>
      <c r="D440" s="176"/>
      <c r="E440" s="60"/>
      <c r="F440" s="61"/>
      <c r="G440" s="61"/>
      <c r="H440" s="61"/>
      <c r="I440" s="61">
        <f t="shared" si="131"/>
        <v>0</v>
      </c>
      <c r="J440" s="61"/>
      <c r="K440" s="61">
        <f t="shared" si="132"/>
        <v>0</v>
      </c>
      <c r="L440" s="61"/>
      <c r="M440" s="61">
        <f t="shared" si="133"/>
        <v>0</v>
      </c>
      <c r="N440" s="61">
        <f t="shared" si="134"/>
        <v>0</v>
      </c>
      <c r="O440" s="61">
        <f t="shared" si="134"/>
        <v>0</v>
      </c>
    </row>
    <row r="441" spans="2:15" x14ac:dyDescent="0.25">
      <c r="B441" s="175">
        <v>12</v>
      </c>
      <c r="C441" s="183" t="s">
        <v>735</v>
      </c>
      <c r="D441" s="176"/>
      <c r="E441" s="60"/>
      <c r="F441" s="61"/>
      <c r="G441" s="61"/>
      <c r="H441" s="61"/>
      <c r="I441" s="61"/>
      <c r="J441" s="61"/>
      <c r="K441" s="61"/>
      <c r="L441" s="61"/>
      <c r="M441" s="61"/>
      <c r="N441" s="61"/>
      <c r="O441" s="61"/>
    </row>
    <row r="442" spans="2:15" x14ac:dyDescent="0.25">
      <c r="B442" s="175"/>
      <c r="C442" s="177" t="s">
        <v>740</v>
      </c>
      <c r="D442" s="176"/>
      <c r="E442" s="60"/>
      <c r="F442" s="61"/>
      <c r="G442" s="61"/>
      <c r="H442" s="61"/>
      <c r="I442" s="61">
        <f t="shared" ref="I442:I443" si="136">F442+G442-H442</f>
        <v>0</v>
      </c>
      <c r="J442" s="61"/>
      <c r="K442" s="61">
        <f t="shared" ref="K442:K443" si="137">AVERAGE(F442,I442)*E442</f>
        <v>0</v>
      </c>
      <c r="L442" s="61"/>
      <c r="M442" s="61">
        <f t="shared" ref="M442:M443" si="138">J442+K442-L442</f>
        <v>0</v>
      </c>
      <c r="N442" s="61">
        <f t="shared" ref="N442:O443" si="139">F442-J442</f>
        <v>0</v>
      </c>
      <c r="O442" s="61">
        <f t="shared" si="139"/>
        <v>0</v>
      </c>
    </row>
    <row r="443" spans="2:15" x14ac:dyDescent="0.25">
      <c r="B443" s="175"/>
      <c r="C443" s="177" t="s">
        <v>741</v>
      </c>
      <c r="D443" s="176"/>
      <c r="E443" s="60"/>
      <c r="F443" s="61"/>
      <c r="G443" s="61"/>
      <c r="H443" s="61"/>
      <c r="I443" s="61">
        <f t="shared" si="136"/>
        <v>0</v>
      </c>
      <c r="J443" s="61"/>
      <c r="K443" s="61">
        <f t="shared" si="137"/>
        <v>0</v>
      </c>
      <c r="L443" s="61"/>
      <c r="M443" s="61">
        <f t="shared" si="138"/>
        <v>0</v>
      </c>
      <c r="N443" s="61">
        <f t="shared" si="139"/>
        <v>0</v>
      </c>
      <c r="O443" s="61">
        <f t="shared" si="139"/>
        <v>0</v>
      </c>
    </row>
    <row r="444" spans="2:15" x14ac:dyDescent="0.25">
      <c r="B444" s="175">
        <v>13</v>
      </c>
      <c r="C444" s="177"/>
      <c r="D444" s="176"/>
      <c r="E444" s="60"/>
      <c r="F444" s="61"/>
      <c r="G444" s="61"/>
      <c r="H444" s="61"/>
      <c r="I444" s="61"/>
      <c r="J444" s="61"/>
      <c r="K444" s="61"/>
      <c r="L444" s="61"/>
      <c r="M444" s="61"/>
      <c r="N444" s="61"/>
      <c r="O444" s="61"/>
    </row>
    <row r="445" spans="2:15" x14ac:dyDescent="0.25">
      <c r="B445" s="175"/>
      <c r="C445" s="177" t="s">
        <v>742</v>
      </c>
      <c r="D445" s="176"/>
      <c r="E445" s="60"/>
      <c r="F445" s="61"/>
      <c r="G445" s="61"/>
      <c r="H445" s="61"/>
      <c r="I445" s="61">
        <f t="shared" ref="I445:I448" si="140">F445+G445-H445</f>
        <v>0</v>
      </c>
      <c r="J445" s="61"/>
      <c r="K445" s="61">
        <f t="shared" ref="K445:K448" si="141">AVERAGE(F445,I445)*E445</f>
        <v>0</v>
      </c>
      <c r="L445" s="61"/>
      <c r="M445" s="61">
        <f t="shared" ref="M445:M448" si="142">J445+K445-L445</f>
        <v>0</v>
      </c>
      <c r="N445" s="61">
        <f t="shared" ref="N445:O448" si="143">F445-J445</f>
        <v>0</v>
      </c>
      <c r="O445" s="61">
        <f t="shared" si="143"/>
        <v>0</v>
      </c>
    </row>
    <row r="446" spans="2:15" x14ac:dyDescent="0.25">
      <c r="B446" s="175"/>
      <c r="C446" s="177" t="s">
        <v>743</v>
      </c>
      <c r="D446" s="176"/>
      <c r="E446" s="60"/>
      <c r="F446" s="61"/>
      <c r="G446" s="61"/>
      <c r="H446" s="61"/>
      <c r="I446" s="61">
        <f t="shared" si="140"/>
        <v>0</v>
      </c>
      <c r="J446" s="61"/>
      <c r="K446" s="61">
        <f t="shared" si="141"/>
        <v>0</v>
      </c>
      <c r="L446" s="61"/>
      <c r="M446" s="61">
        <f t="shared" si="142"/>
        <v>0</v>
      </c>
      <c r="N446" s="61">
        <f t="shared" si="143"/>
        <v>0</v>
      </c>
      <c r="O446" s="61">
        <f t="shared" si="143"/>
        <v>0</v>
      </c>
    </row>
    <row r="447" spans="2:15" ht="27.6" x14ac:dyDescent="0.25">
      <c r="B447" s="175"/>
      <c r="C447" s="177" t="s">
        <v>744</v>
      </c>
      <c r="D447" s="176"/>
      <c r="E447" s="60"/>
      <c r="F447" s="61"/>
      <c r="G447" s="61"/>
      <c r="H447" s="61"/>
      <c r="I447" s="61">
        <f t="shared" si="140"/>
        <v>0</v>
      </c>
      <c r="J447" s="61"/>
      <c r="K447" s="61">
        <f t="shared" si="141"/>
        <v>0</v>
      </c>
      <c r="L447" s="61"/>
      <c r="M447" s="61">
        <f t="shared" si="142"/>
        <v>0</v>
      </c>
      <c r="N447" s="61">
        <f t="shared" si="143"/>
        <v>0</v>
      </c>
      <c r="O447" s="61">
        <f t="shared" si="143"/>
        <v>0</v>
      </c>
    </row>
    <row r="448" spans="2:15" x14ac:dyDescent="0.25">
      <c r="B448" s="175"/>
      <c r="C448" s="177" t="s">
        <v>745</v>
      </c>
      <c r="D448" s="176"/>
      <c r="E448" s="60"/>
      <c r="F448" s="61"/>
      <c r="G448" s="61"/>
      <c r="H448" s="61"/>
      <c r="I448" s="61">
        <f t="shared" si="140"/>
        <v>0</v>
      </c>
      <c r="J448" s="61"/>
      <c r="K448" s="61">
        <f t="shared" si="141"/>
        <v>0</v>
      </c>
      <c r="L448" s="61"/>
      <c r="M448" s="61">
        <f t="shared" si="142"/>
        <v>0</v>
      </c>
      <c r="N448" s="61">
        <f t="shared" si="143"/>
        <v>0</v>
      </c>
      <c r="O448" s="61">
        <f t="shared" si="143"/>
        <v>0</v>
      </c>
    </row>
    <row r="449" spans="2:15" x14ac:dyDescent="0.25">
      <c r="B449" s="175">
        <v>14</v>
      </c>
      <c r="C449" s="183" t="s">
        <v>736</v>
      </c>
      <c r="D449" s="176"/>
      <c r="E449" s="60"/>
      <c r="F449" s="61"/>
      <c r="G449" s="61"/>
      <c r="H449" s="61"/>
      <c r="I449" s="61"/>
      <c r="J449" s="61"/>
      <c r="K449" s="61"/>
      <c r="L449" s="61"/>
      <c r="M449" s="61"/>
      <c r="N449" s="61"/>
      <c r="O449" s="61"/>
    </row>
    <row r="450" spans="2:15" x14ac:dyDescent="0.25">
      <c r="B450" s="175"/>
      <c r="C450" s="177" t="s">
        <v>746</v>
      </c>
      <c r="D450" s="176"/>
      <c r="E450" s="60"/>
      <c r="F450" s="61"/>
      <c r="G450" s="61"/>
      <c r="H450" s="61"/>
      <c r="I450" s="61">
        <f t="shared" ref="I450:I455" si="144">F450+G450-H450</f>
        <v>0</v>
      </c>
      <c r="J450" s="61"/>
      <c r="K450" s="61">
        <f t="shared" ref="K450:K455" si="145">AVERAGE(F450,I450)*E450</f>
        <v>0</v>
      </c>
      <c r="L450" s="61"/>
      <c r="M450" s="61">
        <f t="shared" ref="M450:M455" si="146">J450+K450-L450</f>
        <v>0</v>
      </c>
      <c r="N450" s="61">
        <f t="shared" ref="N450:O455" si="147">F450-J450</f>
        <v>0</v>
      </c>
      <c r="O450" s="61">
        <f t="shared" si="147"/>
        <v>0</v>
      </c>
    </row>
    <row r="451" spans="2:15" x14ac:dyDescent="0.25">
      <c r="B451" s="175"/>
      <c r="C451" s="177" t="s">
        <v>747</v>
      </c>
      <c r="D451" s="176"/>
      <c r="E451" s="60"/>
      <c r="F451" s="61"/>
      <c r="G451" s="61"/>
      <c r="H451" s="61"/>
      <c r="I451" s="61">
        <f t="shared" si="144"/>
        <v>0</v>
      </c>
      <c r="J451" s="61"/>
      <c r="K451" s="61">
        <f t="shared" si="145"/>
        <v>0</v>
      </c>
      <c r="L451" s="61"/>
      <c r="M451" s="61">
        <f t="shared" si="146"/>
        <v>0</v>
      </c>
      <c r="N451" s="61">
        <f t="shared" si="147"/>
        <v>0</v>
      </c>
      <c r="O451" s="61">
        <f t="shared" si="147"/>
        <v>0</v>
      </c>
    </row>
    <row r="452" spans="2:15" x14ac:dyDescent="0.25">
      <c r="B452" s="175"/>
      <c r="C452" s="177" t="s">
        <v>748</v>
      </c>
      <c r="D452" s="176"/>
      <c r="E452" s="60"/>
      <c r="F452" s="61"/>
      <c r="G452" s="61"/>
      <c r="H452" s="61"/>
      <c r="I452" s="61">
        <f t="shared" si="144"/>
        <v>0</v>
      </c>
      <c r="J452" s="61"/>
      <c r="K452" s="61">
        <f t="shared" si="145"/>
        <v>0</v>
      </c>
      <c r="L452" s="61"/>
      <c r="M452" s="61">
        <f t="shared" si="146"/>
        <v>0</v>
      </c>
      <c r="N452" s="61">
        <f t="shared" si="147"/>
        <v>0</v>
      </c>
      <c r="O452" s="61">
        <f t="shared" si="147"/>
        <v>0</v>
      </c>
    </row>
    <row r="453" spans="2:15" x14ac:dyDescent="0.25">
      <c r="B453" s="175">
        <v>15</v>
      </c>
      <c r="C453" s="183" t="s">
        <v>737</v>
      </c>
      <c r="D453" s="176"/>
      <c r="E453" s="60"/>
      <c r="F453" s="61"/>
      <c r="G453" s="61"/>
      <c r="H453" s="61"/>
      <c r="I453" s="61">
        <f t="shared" si="144"/>
        <v>0</v>
      </c>
      <c r="J453" s="61"/>
      <c r="K453" s="61">
        <f t="shared" si="145"/>
        <v>0</v>
      </c>
      <c r="L453" s="61"/>
      <c r="M453" s="61">
        <f t="shared" si="146"/>
        <v>0</v>
      </c>
      <c r="N453" s="61">
        <f t="shared" si="147"/>
        <v>0</v>
      </c>
      <c r="O453" s="61">
        <f t="shared" si="147"/>
        <v>0</v>
      </c>
    </row>
    <row r="454" spans="2:15" x14ac:dyDescent="0.25">
      <c r="B454" s="175">
        <v>16</v>
      </c>
      <c r="C454" s="183" t="s">
        <v>738</v>
      </c>
      <c r="D454" s="59"/>
      <c r="E454" s="60"/>
      <c r="F454" s="61"/>
      <c r="G454" s="61"/>
      <c r="H454" s="61"/>
      <c r="I454" s="61">
        <f t="shared" si="144"/>
        <v>0</v>
      </c>
      <c r="J454" s="61"/>
      <c r="K454" s="61">
        <f t="shared" si="145"/>
        <v>0</v>
      </c>
      <c r="L454" s="61"/>
      <c r="M454" s="61">
        <f t="shared" si="146"/>
        <v>0</v>
      </c>
      <c r="N454" s="61">
        <f t="shared" si="147"/>
        <v>0</v>
      </c>
      <c r="O454" s="61">
        <f t="shared" si="147"/>
        <v>0</v>
      </c>
    </row>
    <row r="455" spans="2:15" x14ac:dyDescent="0.25">
      <c r="B455" s="175">
        <v>17</v>
      </c>
      <c r="C455" s="183" t="s">
        <v>739</v>
      </c>
      <c r="D455" s="59"/>
      <c r="E455" s="63"/>
      <c r="F455" s="61"/>
      <c r="G455" s="61"/>
      <c r="H455" s="61"/>
      <c r="I455" s="61">
        <f t="shared" si="144"/>
        <v>0</v>
      </c>
      <c r="J455" s="61"/>
      <c r="K455" s="61">
        <f t="shared" si="145"/>
        <v>0</v>
      </c>
      <c r="L455" s="61"/>
      <c r="M455" s="61">
        <f t="shared" si="146"/>
        <v>0</v>
      </c>
      <c r="N455" s="61">
        <f t="shared" si="147"/>
        <v>0</v>
      </c>
      <c r="O455" s="61">
        <f t="shared" si="147"/>
        <v>0</v>
      </c>
    </row>
    <row r="456" spans="2:15" ht="14.4" thickBot="1" x14ac:dyDescent="0.3">
      <c r="B456" s="64"/>
      <c r="C456" s="65" t="s">
        <v>108</v>
      </c>
      <c r="D456" s="65"/>
      <c r="E456" s="66"/>
      <c r="F456" s="143">
        <f>SUM(F416:F455)</f>
        <v>0</v>
      </c>
      <c r="G456" s="143">
        <f t="shared" ref="G456:O456" si="148">SUM(G416:G455)</f>
        <v>0</v>
      </c>
      <c r="H456" s="143">
        <f t="shared" si="148"/>
        <v>0</v>
      </c>
      <c r="I456" s="143">
        <f t="shared" si="148"/>
        <v>0</v>
      </c>
      <c r="J456" s="143">
        <f t="shared" si="148"/>
        <v>0</v>
      </c>
      <c r="K456" s="143">
        <f t="shared" si="148"/>
        <v>0</v>
      </c>
      <c r="L456" s="143">
        <f t="shared" si="148"/>
        <v>0</v>
      </c>
      <c r="M456" s="143">
        <f t="shared" si="148"/>
        <v>0</v>
      </c>
      <c r="N456" s="143">
        <f t="shared" si="148"/>
        <v>0</v>
      </c>
      <c r="O456" s="143">
        <f t="shared" si="148"/>
        <v>0</v>
      </c>
    </row>
    <row r="457" spans="2:15" ht="14.4" thickBot="1" x14ac:dyDescent="0.3"/>
    <row r="458" spans="2:15" x14ac:dyDescent="0.25">
      <c r="B458" s="474" t="s">
        <v>183</v>
      </c>
      <c r="C458" s="475"/>
      <c r="D458" s="475"/>
      <c r="E458" s="475"/>
      <c r="F458" s="475"/>
      <c r="G458" s="475"/>
      <c r="H458" s="475"/>
      <c r="I458" s="475"/>
      <c r="J458" s="475"/>
      <c r="K458" s="475"/>
      <c r="L458" s="475"/>
      <c r="M458" s="475"/>
      <c r="N458" s="475"/>
      <c r="O458" s="476"/>
    </row>
    <row r="459" spans="2:15" x14ac:dyDescent="0.25">
      <c r="B459" s="469" t="s">
        <v>2</v>
      </c>
      <c r="C459" s="470" t="s">
        <v>205</v>
      </c>
      <c r="D459" s="472" t="s">
        <v>193</v>
      </c>
      <c r="E459" s="472" t="s">
        <v>194</v>
      </c>
      <c r="F459" s="472" t="s">
        <v>195</v>
      </c>
      <c r="G459" s="472"/>
      <c r="H459" s="472"/>
      <c r="I459" s="472"/>
      <c r="J459" s="472" t="s">
        <v>196</v>
      </c>
      <c r="K459" s="472"/>
      <c r="L459" s="472"/>
      <c r="M459" s="472"/>
      <c r="N459" s="472" t="s">
        <v>197</v>
      </c>
      <c r="O459" s="473"/>
    </row>
    <row r="460" spans="2:15" ht="55.8" thickBot="1" x14ac:dyDescent="0.3">
      <c r="B460" s="477"/>
      <c r="C460" s="478"/>
      <c r="D460" s="479"/>
      <c r="E460" s="479"/>
      <c r="F460" s="210" t="s">
        <v>198</v>
      </c>
      <c r="G460" s="210" t="s">
        <v>107</v>
      </c>
      <c r="H460" s="210" t="s">
        <v>199</v>
      </c>
      <c r="I460" s="210" t="s">
        <v>200</v>
      </c>
      <c r="J460" s="210" t="s">
        <v>201</v>
      </c>
      <c r="K460" s="210" t="s">
        <v>107</v>
      </c>
      <c r="L460" s="210" t="s">
        <v>202</v>
      </c>
      <c r="M460" s="210" t="s">
        <v>203</v>
      </c>
      <c r="N460" s="210" t="s">
        <v>198</v>
      </c>
      <c r="O460" s="55" t="s">
        <v>200</v>
      </c>
    </row>
    <row r="461" spans="2:15" x14ac:dyDescent="0.25">
      <c r="B461" s="57">
        <v>1</v>
      </c>
      <c r="C461" s="180" t="s">
        <v>148</v>
      </c>
      <c r="D461" s="212"/>
      <c r="E461" s="56"/>
      <c r="F461" s="61"/>
      <c r="G461" s="61"/>
      <c r="H461" s="61"/>
      <c r="I461" s="61">
        <f>F461+G461-H461</f>
        <v>0</v>
      </c>
      <c r="J461" s="61"/>
      <c r="K461" s="61">
        <f>AVERAGE(F461,I461)*E461</f>
        <v>0</v>
      </c>
      <c r="L461" s="61"/>
      <c r="M461" s="61">
        <f>J461+K461-L461</f>
        <v>0</v>
      </c>
      <c r="N461" s="61">
        <f>F461-J461</f>
        <v>0</v>
      </c>
      <c r="O461" s="61">
        <f>I461-M461</f>
        <v>0</v>
      </c>
    </row>
    <row r="462" spans="2:15" x14ac:dyDescent="0.25">
      <c r="B462" s="57">
        <v>2</v>
      </c>
      <c r="C462" s="180" t="s">
        <v>749</v>
      </c>
      <c r="D462" s="184"/>
      <c r="E462" s="185"/>
      <c r="F462" s="61"/>
      <c r="G462" s="61"/>
      <c r="H462" s="61"/>
      <c r="I462" s="61">
        <f>F462+G462-H462</f>
        <v>0</v>
      </c>
      <c r="J462" s="61"/>
      <c r="K462" s="61">
        <f>AVERAGE(F462,I462)*E462</f>
        <v>0</v>
      </c>
      <c r="L462" s="61"/>
      <c r="M462" s="61">
        <f>J462+K462-L462</f>
        <v>0</v>
      </c>
      <c r="N462" s="61">
        <f>F462-J462</f>
        <v>0</v>
      </c>
      <c r="O462" s="61">
        <f>I462-M462</f>
        <v>0</v>
      </c>
    </row>
    <row r="463" spans="2:15" x14ac:dyDescent="0.25">
      <c r="B463" s="57">
        <v>3</v>
      </c>
      <c r="C463" s="179" t="s">
        <v>715</v>
      </c>
      <c r="D463" s="59"/>
      <c r="E463" s="60"/>
      <c r="F463" s="61"/>
      <c r="G463" s="61"/>
      <c r="H463" s="61"/>
      <c r="I463" s="61"/>
      <c r="J463" s="61"/>
      <c r="K463" s="61"/>
      <c r="L463" s="61"/>
      <c r="M463" s="61"/>
      <c r="N463" s="61"/>
      <c r="O463" s="61"/>
    </row>
    <row r="464" spans="2:15" x14ac:dyDescent="0.25">
      <c r="B464" s="57"/>
      <c r="C464" s="58" t="s">
        <v>711</v>
      </c>
      <c r="D464" s="59"/>
      <c r="E464" s="60"/>
      <c r="F464" s="61"/>
      <c r="G464" s="61"/>
      <c r="H464" s="61"/>
      <c r="I464" s="61">
        <f t="shared" ref="I464:I467" si="149">F464+G464-H464</f>
        <v>0</v>
      </c>
      <c r="J464" s="61"/>
      <c r="K464" s="61">
        <f t="shared" ref="K464:K467" si="150">AVERAGE(F464,I464)*E464</f>
        <v>0</v>
      </c>
      <c r="L464" s="61"/>
      <c r="M464" s="61">
        <f t="shared" ref="M464:M467" si="151">J464+K464-L464</f>
        <v>0</v>
      </c>
      <c r="N464" s="61">
        <f t="shared" ref="N464:N467" si="152">F464-J464</f>
        <v>0</v>
      </c>
      <c r="O464" s="61">
        <f t="shared" ref="O464:O467" si="153">I464-M464</f>
        <v>0</v>
      </c>
    </row>
    <row r="465" spans="2:15" ht="27.6" x14ac:dyDescent="0.25">
      <c r="B465" s="57"/>
      <c r="C465" s="58" t="s">
        <v>712</v>
      </c>
      <c r="D465" s="59"/>
      <c r="E465" s="60"/>
      <c r="F465" s="61"/>
      <c r="G465" s="61"/>
      <c r="H465" s="61"/>
      <c r="I465" s="61">
        <f t="shared" si="149"/>
        <v>0</v>
      </c>
      <c r="J465" s="61"/>
      <c r="K465" s="61">
        <f t="shared" si="150"/>
        <v>0</v>
      </c>
      <c r="L465" s="61"/>
      <c r="M465" s="61">
        <f t="shared" si="151"/>
        <v>0</v>
      </c>
      <c r="N465" s="61">
        <f t="shared" si="152"/>
        <v>0</v>
      </c>
      <c r="O465" s="61">
        <f t="shared" si="153"/>
        <v>0</v>
      </c>
    </row>
    <row r="466" spans="2:15" x14ac:dyDescent="0.25">
      <c r="B466" s="57"/>
      <c r="C466" s="58" t="s">
        <v>713</v>
      </c>
      <c r="D466" s="59"/>
      <c r="E466" s="60"/>
      <c r="F466" s="61"/>
      <c r="G466" s="61"/>
      <c r="H466" s="61"/>
      <c r="I466" s="61">
        <f t="shared" si="149"/>
        <v>0</v>
      </c>
      <c r="J466" s="61"/>
      <c r="K466" s="61">
        <f t="shared" si="150"/>
        <v>0</v>
      </c>
      <c r="L466" s="61"/>
      <c r="M466" s="61">
        <f t="shared" si="151"/>
        <v>0</v>
      </c>
      <c r="N466" s="61">
        <f t="shared" si="152"/>
        <v>0</v>
      </c>
      <c r="O466" s="61">
        <f t="shared" si="153"/>
        <v>0</v>
      </c>
    </row>
    <row r="467" spans="2:15" x14ac:dyDescent="0.25">
      <c r="B467" s="57"/>
      <c r="C467" s="58" t="s">
        <v>714</v>
      </c>
      <c r="D467" s="59"/>
      <c r="E467" s="60"/>
      <c r="F467" s="61"/>
      <c r="G467" s="61"/>
      <c r="H467" s="61"/>
      <c r="I467" s="61">
        <f t="shared" si="149"/>
        <v>0</v>
      </c>
      <c r="J467" s="61"/>
      <c r="K467" s="61">
        <f t="shared" si="150"/>
        <v>0</v>
      </c>
      <c r="L467" s="61"/>
      <c r="M467" s="61">
        <f t="shared" si="151"/>
        <v>0</v>
      </c>
      <c r="N467" s="61">
        <f t="shared" si="152"/>
        <v>0</v>
      </c>
      <c r="O467" s="61">
        <f t="shared" si="153"/>
        <v>0</v>
      </c>
    </row>
    <row r="468" spans="2:15" x14ac:dyDescent="0.25">
      <c r="B468" s="57">
        <v>4</v>
      </c>
      <c r="C468" s="180" t="s">
        <v>716</v>
      </c>
      <c r="D468" s="59"/>
      <c r="E468" s="60"/>
      <c r="F468" s="61"/>
      <c r="G468" s="61"/>
      <c r="H468" s="61"/>
      <c r="I468" s="61"/>
      <c r="J468" s="61"/>
      <c r="K468" s="61"/>
      <c r="L468" s="61"/>
      <c r="M468" s="61"/>
      <c r="N468" s="61"/>
      <c r="O468" s="61"/>
    </row>
    <row r="469" spans="2:15" x14ac:dyDescent="0.25">
      <c r="B469" s="57"/>
      <c r="C469" s="62" t="s">
        <v>717</v>
      </c>
      <c r="D469" s="59"/>
      <c r="E469" s="60"/>
      <c r="F469" s="61"/>
      <c r="G469" s="61"/>
      <c r="H469" s="61"/>
      <c r="I469" s="61">
        <f t="shared" ref="I469:I472" si="154">F469+G469-H469</f>
        <v>0</v>
      </c>
      <c r="J469" s="61"/>
      <c r="K469" s="61">
        <f t="shared" ref="K469:K472" si="155">AVERAGE(F469,I469)*E469</f>
        <v>0</v>
      </c>
      <c r="L469" s="61"/>
      <c r="M469" s="61">
        <f t="shared" ref="M469:M472" si="156">J469+K469-L469</f>
        <v>0</v>
      </c>
      <c r="N469" s="61">
        <f t="shared" ref="N469:N472" si="157">F469-J469</f>
        <v>0</v>
      </c>
      <c r="O469" s="61">
        <f t="shared" ref="O469:O472" si="158">I469-M469</f>
        <v>0</v>
      </c>
    </row>
    <row r="470" spans="2:15" x14ac:dyDescent="0.25">
      <c r="B470" s="57"/>
      <c r="C470" s="180" t="s">
        <v>718</v>
      </c>
      <c r="D470" s="59"/>
      <c r="E470" s="60"/>
      <c r="F470" s="61"/>
      <c r="G470" s="61"/>
      <c r="H470" s="61"/>
      <c r="I470" s="61"/>
      <c r="J470" s="61"/>
      <c r="K470" s="61"/>
      <c r="L470" s="61"/>
      <c r="M470" s="61"/>
      <c r="N470" s="61"/>
      <c r="O470" s="61"/>
    </row>
    <row r="471" spans="2:15" x14ac:dyDescent="0.25">
      <c r="B471" s="57"/>
      <c r="C471" s="62" t="s">
        <v>719</v>
      </c>
      <c r="D471" s="59"/>
      <c r="E471" s="60"/>
      <c r="F471" s="61"/>
      <c r="G471" s="61"/>
      <c r="H471" s="61"/>
      <c r="I471" s="61">
        <f t="shared" si="154"/>
        <v>0</v>
      </c>
      <c r="J471" s="61"/>
      <c r="K471" s="61">
        <f t="shared" si="155"/>
        <v>0</v>
      </c>
      <c r="L471" s="61"/>
      <c r="M471" s="61">
        <f t="shared" si="156"/>
        <v>0</v>
      </c>
      <c r="N471" s="61">
        <f t="shared" si="157"/>
        <v>0</v>
      </c>
      <c r="O471" s="61">
        <f t="shared" si="158"/>
        <v>0</v>
      </c>
    </row>
    <row r="472" spans="2:15" x14ac:dyDescent="0.25">
      <c r="B472" s="57"/>
      <c r="C472" s="62" t="s">
        <v>720</v>
      </c>
      <c r="D472" s="59"/>
      <c r="E472" s="60"/>
      <c r="F472" s="61"/>
      <c r="G472" s="61"/>
      <c r="H472" s="61"/>
      <c r="I472" s="61">
        <f t="shared" si="154"/>
        <v>0</v>
      </c>
      <c r="J472" s="61"/>
      <c r="K472" s="61">
        <f t="shared" si="155"/>
        <v>0</v>
      </c>
      <c r="L472" s="61"/>
      <c r="M472" s="61">
        <f t="shared" si="156"/>
        <v>0</v>
      </c>
      <c r="N472" s="61">
        <f t="shared" si="157"/>
        <v>0</v>
      </c>
      <c r="O472" s="61">
        <f t="shared" si="158"/>
        <v>0</v>
      </c>
    </row>
    <row r="473" spans="2:15" x14ac:dyDescent="0.25">
      <c r="B473" s="57">
        <v>5</v>
      </c>
      <c r="C473" s="180" t="s">
        <v>721</v>
      </c>
      <c r="D473" s="59"/>
      <c r="E473" s="60"/>
      <c r="F473" s="61"/>
      <c r="G473" s="61"/>
      <c r="H473" s="61"/>
      <c r="I473" s="61"/>
      <c r="J473" s="61"/>
      <c r="K473" s="61"/>
      <c r="L473" s="61"/>
      <c r="M473" s="61"/>
      <c r="N473" s="61"/>
      <c r="O473" s="61"/>
    </row>
    <row r="474" spans="2:15" x14ac:dyDescent="0.25">
      <c r="B474" s="57"/>
      <c r="C474" s="62" t="s">
        <v>722</v>
      </c>
      <c r="D474" s="59"/>
      <c r="E474" s="60"/>
      <c r="F474" s="61"/>
      <c r="G474" s="61"/>
      <c r="H474" s="61"/>
      <c r="I474" s="61">
        <f t="shared" ref="I474:I479" si="159">F474+G474-H474</f>
        <v>0</v>
      </c>
      <c r="J474" s="61"/>
      <c r="K474" s="61">
        <f t="shared" ref="K474:K479" si="160">AVERAGE(F474,I474)*E474</f>
        <v>0</v>
      </c>
      <c r="L474" s="61"/>
      <c r="M474" s="61">
        <f t="shared" ref="M474:M479" si="161">J474+K474-L474</f>
        <v>0</v>
      </c>
      <c r="N474" s="61">
        <f t="shared" ref="N474:N479" si="162">F474-J474</f>
        <v>0</v>
      </c>
      <c r="O474" s="61">
        <f t="shared" ref="O474:O479" si="163">I474-M474</f>
        <v>0</v>
      </c>
    </row>
    <row r="475" spans="2:15" x14ac:dyDescent="0.25">
      <c r="B475" s="57"/>
      <c r="C475" s="62" t="s">
        <v>723</v>
      </c>
      <c r="D475" s="59"/>
      <c r="E475" s="60"/>
      <c r="F475" s="61"/>
      <c r="G475" s="61"/>
      <c r="H475" s="61"/>
      <c r="I475" s="61">
        <f t="shared" si="159"/>
        <v>0</v>
      </c>
      <c r="J475" s="61"/>
      <c r="K475" s="61">
        <f t="shared" si="160"/>
        <v>0</v>
      </c>
      <c r="L475" s="61"/>
      <c r="M475" s="61">
        <f t="shared" si="161"/>
        <v>0</v>
      </c>
      <c r="N475" s="61">
        <f t="shared" si="162"/>
        <v>0</v>
      </c>
      <c r="O475" s="61">
        <f t="shared" si="163"/>
        <v>0</v>
      </c>
    </row>
    <row r="476" spans="2:15" x14ac:dyDescent="0.25">
      <c r="B476" s="57"/>
      <c r="C476" s="62" t="s">
        <v>724</v>
      </c>
      <c r="D476" s="59"/>
      <c r="E476" s="60"/>
      <c r="F476" s="61"/>
      <c r="G476" s="61"/>
      <c r="H476" s="61"/>
      <c r="I476" s="61">
        <f t="shared" si="159"/>
        <v>0</v>
      </c>
      <c r="J476" s="61"/>
      <c r="K476" s="61">
        <f t="shared" si="160"/>
        <v>0</v>
      </c>
      <c r="L476" s="61"/>
      <c r="M476" s="61">
        <f t="shared" si="161"/>
        <v>0</v>
      </c>
      <c r="N476" s="61">
        <f t="shared" si="162"/>
        <v>0</v>
      </c>
      <c r="O476" s="61">
        <f t="shared" si="163"/>
        <v>0</v>
      </c>
    </row>
    <row r="477" spans="2:15" x14ac:dyDescent="0.25">
      <c r="B477" s="57"/>
      <c r="C477" s="62" t="s">
        <v>725</v>
      </c>
      <c r="D477" s="59"/>
      <c r="E477" s="60"/>
      <c r="F477" s="61"/>
      <c r="G477" s="61"/>
      <c r="H477" s="61"/>
      <c r="I477" s="61">
        <f t="shared" si="159"/>
        <v>0</v>
      </c>
      <c r="J477" s="61"/>
      <c r="K477" s="61">
        <f t="shared" si="160"/>
        <v>0</v>
      </c>
      <c r="L477" s="61"/>
      <c r="M477" s="61">
        <f t="shared" si="161"/>
        <v>0</v>
      </c>
      <c r="N477" s="61">
        <f t="shared" si="162"/>
        <v>0</v>
      </c>
      <c r="O477" s="61">
        <f t="shared" si="163"/>
        <v>0</v>
      </c>
    </row>
    <row r="478" spans="2:15" x14ac:dyDescent="0.25">
      <c r="B478" s="57">
        <v>6</v>
      </c>
      <c r="C478" s="180" t="s">
        <v>726</v>
      </c>
      <c r="D478" s="59"/>
      <c r="E478" s="60"/>
      <c r="F478" s="61"/>
      <c r="G478" s="61"/>
      <c r="H478" s="61"/>
      <c r="I478" s="61">
        <f t="shared" si="159"/>
        <v>0</v>
      </c>
      <c r="J478" s="61"/>
      <c r="K478" s="61">
        <f t="shared" si="160"/>
        <v>0</v>
      </c>
      <c r="L478" s="61"/>
      <c r="M478" s="61">
        <f t="shared" si="161"/>
        <v>0</v>
      </c>
      <c r="N478" s="61">
        <f t="shared" si="162"/>
        <v>0</v>
      </c>
      <c r="O478" s="61">
        <f t="shared" si="163"/>
        <v>0</v>
      </c>
    </row>
    <row r="479" spans="2:15" x14ac:dyDescent="0.25">
      <c r="B479" s="57">
        <v>7</v>
      </c>
      <c r="C479" s="180" t="s">
        <v>727</v>
      </c>
      <c r="D479" s="59"/>
      <c r="E479" s="60"/>
      <c r="F479" s="61"/>
      <c r="G479" s="61"/>
      <c r="H479" s="61"/>
      <c r="I479" s="61">
        <f t="shared" si="159"/>
        <v>0</v>
      </c>
      <c r="J479" s="61"/>
      <c r="K479" s="61">
        <f t="shared" si="160"/>
        <v>0</v>
      </c>
      <c r="L479" s="61"/>
      <c r="M479" s="61">
        <f t="shared" si="161"/>
        <v>0</v>
      </c>
      <c r="N479" s="61">
        <f t="shared" si="162"/>
        <v>0</v>
      </c>
      <c r="O479" s="61">
        <f t="shared" si="163"/>
        <v>0</v>
      </c>
    </row>
    <row r="480" spans="2:15" x14ac:dyDescent="0.25">
      <c r="B480" s="57">
        <v>8</v>
      </c>
      <c r="C480" s="180" t="s">
        <v>728</v>
      </c>
      <c r="D480" s="59"/>
      <c r="E480" s="60"/>
      <c r="F480" s="61"/>
      <c r="G480" s="61"/>
      <c r="H480" s="61"/>
      <c r="I480" s="61"/>
      <c r="J480" s="61"/>
      <c r="K480" s="61"/>
      <c r="L480" s="61"/>
      <c r="M480" s="61"/>
      <c r="N480" s="61"/>
      <c r="O480" s="61"/>
    </row>
    <row r="481" spans="2:15" x14ac:dyDescent="0.25">
      <c r="B481" s="57"/>
      <c r="C481" s="62" t="s">
        <v>729</v>
      </c>
      <c r="D481" s="59"/>
      <c r="E481" s="60"/>
      <c r="F481" s="61"/>
      <c r="G481" s="61"/>
      <c r="H481" s="61"/>
      <c r="I481" s="61">
        <f t="shared" ref="I481:I485" si="164">F481+G481-H481</f>
        <v>0</v>
      </c>
      <c r="J481" s="61"/>
      <c r="K481" s="61">
        <f t="shared" ref="K481:K485" si="165">AVERAGE(F481,I481)*E481</f>
        <v>0</v>
      </c>
      <c r="L481" s="61"/>
      <c r="M481" s="61">
        <f t="shared" ref="M481:M485" si="166">J481+K481-L481</f>
        <v>0</v>
      </c>
      <c r="N481" s="61">
        <f t="shared" ref="N481:O485" si="167">F481-J481</f>
        <v>0</v>
      </c>
      <c r="O481" s="61">
        <f t="shared" ref="O481:O483" si="168">I481-M481</f>
        <v>0</v>
      </c>
    </row>
    <row r="482" spans="2:15" x14ac:dyDescent="0.25">
      <c r="B482" s="57"/>
      <c r="C482" s="62" t="s">
        <v>730</v>
      </c>
      <c r="D482" s="59"/>
      <c r="E482" s="60"/>
      <c r="F482" s="61"/>
      <c r="G482" s="61"/>
      <c r="H482" s="61"/>
      <c r="I482" s="61">
        <f t="shared" si="164"/>
        <v>0</v>
      </c>
      <c r="J482" s="61"/>
      <c r="K482" s="61">
        <f t="shared" si="165"/>
        <v>0</v>
      </c>
      <c r="L482" s="61"/>
      <c r="M482" s="61">
        <f t="shared" si="166"/>
        <v>0</v>
      </c>
      <c r="N482" s="61">
        <f t="shared" si="167"/>
        <v>0</v>
      </c>
      <c r="O482" s="61">
        <f t="shared" si="168"/>
        <v>0</v>
      </c>
    </row>
    <row r="483" spans="2:15" ht="27.6" x14ac:dyDescent="0.25">
      <c r="B483" s="178">
        <v>9</v>
      </c>
      <c r="C483" s="182" t="s">
        <v>731</v>
      </c>
      <c r="D483" s="59"/>
      <c r="E483" s="60"/>
      <c r="F483" s="61"/>
      <c r="G483" s="61"/>
      <c r="H483" s="61"/>
      <c r="I483" s="61">
        <f t="shared" si="164"/>
        <v>0</v>
      </c>
      <c r="J483" s="61"/>
      <c r="K483" s="61">
        <f t="shared" si="165"/>
        <v>0</v>
      </c>
      <c r="L483" s="61"/>
      <c r="M483" s="61">
        <f t="shared" si="166"/>
        <v>0</v>
      </c>
      <c r="N483" s="61">
        <f t="shared" si="167"/>
        <v>0</v>
      </c>
      <c r="O483" s="61">
        <f t="shared" si="168"/>
        <v>0</v>
      </c>
    </row>
    <row r="484" spans="2:15" x14ac:dyDescent="0.25">
      <c r="B484" s="175">
        <v>10</v>
      </c>
      <c r="C484" s="183" t="s">
        <v>733</v>
      </c>
      <c r="D484" s="176"/>
      <c r="E484" s="60"/>
      <c r="F484" s="61"/>
      <c r="G484" s="61"/>
      <c r="H484" s="61"/>
      <c r="I484" s="61">
        <f t="shared" si="164"/>
        <v>0</v>
      </c>
      <c r="J484" s="61"/>
      <c r="K484" s="61">
        <f t="shared" si="165"/>
        <v>0</v>
      </c>
      <c r="L484" s="61"/>
      <c r="M484" s="61">
        <f t="shared" si="166"/>
        <v>0</v>
      </c>
      <c r="N484" s="61">
        <f t="shared" si="167"/>
        <v>0</v>
      </c>
      <c r="O484" s="61">
        <f t="shared" si="167"/>
        <v>0</v>
      </c>
    </row>
    <row r="485" spans="2:15" x14ac:dyDescent="0.25">
      <c r="B485" s="175">
        <v>11</v>
      </c>
      <c r="C485" s="183" t="s">
        <v>734</v>
      </c>
      <c r="D485" s="176"/>
      <c r="E485" s="60"/>
      <c r="F485" s="61"/>
      <c r="G485" s="61"/>
      <c r="H485" s="61"/>
      <c r="I485" s="61">
        <f t="shared" si="164"/>
        <v>0</v>
      </c>
      <c r="J485" s="61"/>
      <c r="K485" s="61">
        <f t="shared" si="165"/>
        <v>0</v>
      </c>
      <c r="L485" s="61"/>
      <c r="M485" s="61">
        <f t="shared" si="166"/>
        <v>0</v>
      </c>
      <c r="N485" s="61">
        <f t="shared" si="167"/>
        <v>0</v>
      </c>
      <c r="O485" s="61">
        <f t="shared" si="167"/>
        <v>0</v>
      </c>
    </row>
    <row r="486" spans="2:15" x14ac:dyDescent="0.25">
      <c r="B486" s="175">
        <v>12</v>
      </c>
      <c r="C486" s="183" t="s">
        <v>735</v>
      </c>
      <c r="D486" s="176"/>
      <c r="E486" s="60"/>
      <c r="F486" s="61"/>
      <c r="G486" s="61"/>
      <c r="H486" s="61"/>
      <c r="I486" s="61"/>
      <c r="J486" s="61"/>
      <c r="K486" s="61"/>
      <c r="L486" s="61"/>
      <c r="M486" s="61"/>
      <c r="N486" s="61"/>
      <c r="O486" s="61"/>
    </row>
    <row r="487" spans="2:15" x14ac:dyDescent="0.25">
      <c r="B487" s="175"/>
      <c r="C487" s="177" t="s">
        <v>740</v>
      </c>
      <c r="D487" s="176"/>
      <c r="E487" s="60"/>
      <c r="F487" s="61"/>
      <c r="G487" s="61"/>
      <c r="H487" s="61"/>
      <c r="I487" s="61">
        <f t="shared" ref="I487:I488" si="169">F487+G487-H487</f>
        <v>0</v>
      </c>
      <c r="J487" s="61"/>
      <c r="K487" s="61">
        <f t="shared" ref="K487:K488" si="170">AVERAGE(F487,I487)*E487</f>
        <v>0</v>
      </c>
      <c r="L487" s="61"/>
      <c r="M487" s="61">
        <f t="shared" ref="M487:M488" si="171">J487+K487-L487</f>
        <v>0</v>
      </c>
      <c r="N487" s="61">
        <f t="shared" ref="N487:O488" si="172">F487-J487</f>
        <v>0</v>
      </c>
      <c r="O487" s="61">
        <f t="shared" si="172"/>
        <v>0</v>
      </c>
    </row>
    <row r="488" spans="2:15" x14ac:dyDescent="0.25">
      <c r="B488" s="175"/>
      <c r="C488" s="177" t="s">
        <v>741</v>
      </c>
      <c r="D488" s="176"/>
      <c r="E488" s="60"/>
      <c r="F488" s="61"/>
      <c r="G488" s="61"/>
      <c r="H488" s="61"/>
      <c r="I488" s="61">
        <f t="shared" si="169"/>
        <v>0</v>
      </c>
      <c r="J488" s="61"/>
      <c r="K488" s="61">
        <f t="shared" si="170"/>
        <v>0</v>
      </c>
      <c r="L488" s="61"/>
      <c r="M488" s="61">
        <f t="shared" si="171"/>
        <v>0</v>
      </c>
      <c r="N488" s="61">
        <f t="shared" si="172"/>
        <v>0</v>
      </c>
      <c r="O488" s="61">
        <f t="shared" si="172"/>
        <v>0</v>
      </c>
    </row>
    <row r="489" spans="2:15" x14ac:dyDescent="0.25">
      <c r="B489" s="175">
        <v>13</v>
      </c>
      <c r="C489" s="177"/>
      <c r="D489" s="176"/>
      <c r="E489" s="60"/>
      <c r="F489" s="61"/>
      <c r="G489" s="61"/>
      <c r="H489" s="61"/>
      <c r="I489" s="61"/>
      <c r="J489" s="61"/>
      <c r="K489" s="61"/>
      <c r="L489" s="61"/>
      <c r="M489" s="61"/>
      <c r="N489" s="61"/>
      <c r="O489" s="61"/>
    </row>
    <row r="490" spans="2:15" x14ac:dyDescent="0.25">
      <c r="B490" s="175"/>
      <c r="C490" s="177" t="s">
        <v>742</v>
      </c>
      <c r="D490" s="176"/>
      <c r="E490" s="60"/>
      <c r="F490" s="61"/>
      <c r="G490" s="61"/>
      <c r="H490" s="61"/>
      <c r="I490" s="61">
        <f t="shared" ref="I490:I493" si="173">F490+G490-H490</f>
        <v>0</v>
      </c>
      <c r="J490" s="61"/>
      <c r="K490" s="61">
        <f t="shared" ref="K490:K493" si="174">AVERAGE(F490,I490)*E490</f>
        <v>0</v>
      </c>
      <c r="L490" s="61"/>
      <c r="M490" s="61">
        <f t="shared" ref="M490:M493" si="175">J490+K490-L490</f>
        <v>0</v>
      </c>
      <c r="N490" s="61">
        <f t="shared" ref="N490:O493" si="176">F490-J490</f>
        <v>0</v>
      </c>
      <c r="O490" s="61">
        <f t="shared" si="176"/>
        <v>0</v>
      </c>
    </row>
    <row r="491" spans="2:15" x14ac:dyDescent="0.25">
      <c r="B491" s="175"/>
      <c r="C491" s="177" t="s">
        <v>743</v>
      </c>
      <c r="D491" s="176"/>
      <c r="E491" s="60"/>
      <c r="F491" s="61"/>
      <c r="G491" s="61"/>
      <c r="H491" s="61"/>
      <c r="I491" s="61">
        <f t="shared" si="173"/>
        <v>0</v>
      </c>
      <c r="J491" s="61"/>
      <c r="K491" s="61">
        <f t="shared" si="174"/>
        <v>0</v>
      </c>
      <c r="L491" s="61"/>
      <c r="M491" s="61">
        <f t="shared" si="175"/>
        <v>0</v>
      </c>
      <c r="N491" s="61">
        <f t="shared" si="176"/>
        <v>0</v>
      </c>
      <c r="O491" s="61">
        <f t="shared" si="176"/>
        <v>0</v>
      </c>
    </row>
    <row r="492" spans="2:15" ht="27.6" x14ac:dyDescent="0.25">
      <c r="B492" s="175"/>
      <c r="C492" s="177" t="s">
        <v>744</v>
      </c>
      <c r="D492" s="176"/>
      <c r="E492" s="60"/>
      <c r="F492" s="61"/>
      <c r="G492" s="61"/>
      <c r="H492" s="61"/>
      <c r="I492" s="61">
        <f t="shared" si="173"/>
        <v>0</v>
      </c>
      <c r="J492" s="61"/>
      <c r="K492" s="61">
        <f t="shared" si="174"/>
        <v>0</v>
      </c>
      <c r="L492" s="61"/>
      <c r="M492" s="61">
        <f t="shared" si="175"/>
        <v>0</v>
      </c>
      <c r="N492" s="61">
        <f t="shared" si="176"/>
        <v>0</v>
      </c>
      <c r="O492" s="61">
        <f t="shared" si="176"/>
        <v>0</v>
      </c>
    </row>
    <row r="493" spans="2:15" x14ac:dyDescent="0.25">
      <c r="B493" s="175"/>
      <c r="C493" s="177" t="s">
        <v>745</v>
      </c>
      <c r="D493" s="176"/>
      <c r="E493" s="60"/>
      <c r="F493" s="61"/>
      <c r="G493" s="61"/>
      <c r="H493" s="61"/>
      <c r="I493" s="61">
        <f t="shared" si="173"/>
        <v>0</v>
      </c>
      <c r="J493" s="61"/>
      <c r="K493" s="61">
        <f t="shared" si="174"/>
        <v>0</v>
      </c>
      <c r="L493" s="61"/>
      <c r="M493" s="61">
        <f t="shared" si="175"/>
        <v>0</v>
      </c>
      <c r="N493" s="61">
        <f t="shared" si="176"/>
        <v>0</v>
      </c>
      <c r="O493" s="61">
        <f t="shared" si="176"/>
        <v>0</v>
      </c>
    </row>
    <row r="494" spans="2:15" x14ac:dyDescent="0.25">
      <c r="B494" s="175">
        <v>14</v>
      </c>
      <c r="C494" s="183" t="s">
        <v>736</v>
      </c>
      <c r="D494" s="176"/>
      <c r="E494" s="60"/>
      <c r="F494" s="61"/>
      <c r="G494" s="61"/>
      <c r="H494" s="61"/>
      <c r="I494" s="61"/>
      <c r="J494" s="61"/>
      <c r="K494" s="61"/>
      <c r="L494" s="61"/>
      <c r="M494" s="61"/>
      <c r="N494" s="61"/>
      <c r="O494" s="61"/>
    </row>
    <row r="495" spans="2:15" x14ac:dyDescent="0.25">
      <c r="B495" s="175"/>
      <c r="C495" s="177" t="s">
        <v>746</v>
      </c>
      <c r="D495" s="176"/>
      <c r="E495" s="60"/>
      <c r="F495" s="61"/>
      <c r="G495" s="61"/>
      <c r="H495" s="61"/>
      <c r="I495" s="61">
        <f t="shared" ref="I495:I500" si="177">F495+G495-H495</f>
        <v>0</v>
      </c>
      <c r="J495" s="61"/>
      <c r="K495" s="61">
        <f t="shared" ref="K495:K500" si="178">AVERAGE(F495,I495)*E495</f>
        <v>0</v>
      </c>
      <c r="L495" s="61"/>
      <c r="M495" s="61">
        <f t="shared" ref="M495:M500" si="179">J495+K495-L495</f>
        <v>0</v>
      </c>
      <c r="N495" s="61">
        <f t="shared" ref="N495:O500" si="180">F495-J495</f>
        <v>0</v>
      </c>
      <c r="O495" s="61">
        <f t="shared" si="180"/>
        <v>0</v>
      </c>
    </row>
    <row r="496" spans="2:15" x14ac:dyDescent="0.25">
      <c r="B496" s="175"/>
      <c r="C496" s="177" t="s">
        <v>747</v>
      </c>
      <c r="D496" s="176"/>
      <c r="E496" s="60"/>
      <c r="F496" s="61"/>
      <c r="G496" s="61"/>
      <c r="H496" s="61"/>
      <c r="I496" s="61">
        <f t="shared" si="177"/>
        <v>0</v>
      </c>
      <c r="J496" s="61"/>
      <c r="K496" s="61">
        <f t="shared" si="178"/>
        <v>0</v>
      </c>
      <c r="L496" s="61"/>
      <c r="M496" s="61">
        <f t="shared" si="179"/>
        <v>0</v>
      </c>
      <c r="N496" s="61">
        <f t="shared" si="180"/>
        <v>0</v>
      </c>
      <c r="O496" s="61">
        <f t="shared" si="180"/>
        <v>0</v>
      </c>
    </row>
    <row r="497" spans="2:15" x14ac:dyDescent="0.25">
      <c r="B497" s="175"/>
      <c r="C497" s="177" t="s">
        <v>748</v>
      </c>
      <c r="D497" s="176"/>
      <c r="E497" s="60"/>
      <c r="F497" s="61"/>
      <c r="G497" s="61"/>
      <c r="H497" s="61"/>
      <c r="I497" s="61">
        <f t="shared" si="177"/>
        <v>0</v>
      </c>
      <c r="J497" s="61"/>
      <c r="K497" s="61">
        <f t="shared" si="178"/>
        <v>0</v>
      </c>
      <c r="L497" s="61"/>
      <c r="M497" s="61">
        <f t="shared" si="179"/>
        <v>0</v>
      </c>
      <c r="N497" s="61">
        <f t="shared" si="180"/>
        <v>0</v>
      </c>
      <c r="O497" s="61">
        <f t="shared" si="180"/>
        <v>0</v>
      </c>
    </row>
    <row r="498" spans="2:15" x14ac:dyDescent="0.25">
      <c r="B498" s="175">
        <v>15</v>
      </c>
      <c r="C498" s="183" t="s">
        <v>737</v>
      </c>
      <c r="D498" s="176"/>
      <c r="E498" s="60"/>
      <c r="F498" s="61"/>
      <c r="G498" s="61"/>
      <c r="H498" s="61"/>
      <c r="I498" s="61">
        <f t="shared" si="177"/>
        <v>0</v>
      </c>
      <c r="J498" s="61"/>
      <c r="K498" s="61">
        <f t="shared" si="178"/>
        <v>0</v>
      </c>
      <c r="L498" s="61"/>
      <c r="M498" s="61">
        <f t="shared" si="179"/>
        <v>0</v>
      </c>
      <c r="N498" s="61">
        <f t="shared" si="180"/>
        <v>0</v>
      </c>
      <c r="O498" s="61">
        <f t="shared" si="180"/>
        <v>0</v>
      </c>
    </row>
    <row r="499" spans="2:15" x14ac:dyDescent="0.25">
      <c r="B499" s="175">
        <v>16</v>
      </c>
      <c r="C499" s="183" t="s">
        <v>738</v>
      </c>
      <c r="D499" s="59"/>
      <c r="E499" s="60"/>
      <c r="F499" s="61"/>
      <c r="G499" s="61"/>
      <c r="H499" s="61"/>
      <c r="I499" s="61">
        <f t="shared" si="177"/>
        <v>0</v>
      </c>
      <c r="J499" s="61"/>
      <c r="K499" s="61">
        <f t="shared" si="178"/>
        <v>0</v>
      </c>
      <c r="L499" s="61"/>
      <c r="M499" s="61">
        <f t="shared" si="179"/>
        <v>0</v>
      </c>
      <c r="N499" s="61">
        <f t="shared" si="180"/>
        <v>0</v>
      </c>
      <c r="O499" s="61">
        <f t="shared" si="180"/>
        <v>0</v>
      </c>
    </row>
    <row r="500" spans="2:15" x14ac:dyDescent="0.25">
      <c r="B500" s="175">
        <v>17</v>
      </c>
      <c r="C500" s="183" t="s">
        <v>739</v>
      </c>
      <c r="D500" s="59"/>
      <c r="E500" s="63"/>
      <c r="F500" s="61"/>
      <c r="G500" s="61"/>
      <c r="H500" s="61"/>
      <c r="I500" s="61">
        <f t="shared" si="177"/>
        <v>0</v>
      </c>
      <c r="J500" s="61"/>
      <c r="K500" s="61">
        <f t="shared" si="178"/>
        <v>0</v>
      </c>
      <c r="L500" s="61"/>
      <c r="M500" s="61">
        <f t="shared" si="179"/>
        <v>0</v>
      </c>
      <c r="N500" s="61">
        <f t="shared" si="180"/>
        <v>0</v>
      </c>
      <c r="O500" s="61">
        <f t="shared" si="180"/>
        <v>0</v>
      </c>
    </row>
    <row r="501" spans="2:15" ht="14.4" thickBot="1" x14ac:dyDescent="0.3">
      <c r="B501" s="64"/>
      <c r="C501" s="65" t="s">
        <v>108</v>
      </c>
      <c r="D501" s="65"/>
      <c r="E501" s="66"/>
      <c r="F501" s="143">
        <f>SUM(F461:F500)</f>
        <v>0</v>
      </c>
      <c r="G501" s="143">
        <f t="shared" ref="G501:O501" si="181">SUM(G461:G500)</f>
        <v>0</v>
      </c>
      <c r="H501" s="143">
        <f t="shared" si="181"/>
        <v>0</v>
      </c>
      <c r="I501" s="143">
        <f t="shared" si="181"/>
        <v>0</v>
      </c>
      <c r="J501" s="143">
        <f t="shared" si="181"/>
        <v>0</v>
      </c>
      <c r="K501" s="143">
        <f t="shared" si="181"/>
        <v>0</v>
      </c>
      <c r="L501" s="143">
        <f t="shared" si="181"/>
        <v>0</v>
      </c>
      <c r="M501" s="143">
        <f t="shared" si="181"/>
        <v>0</v>
      </c>
      <c r="N501" s="143">
        <f t="shared" si="181"/>
        <v>0</v>
      </c>
      <c r="O501" s="143">
        <f t="shared" si="181"/>
        <v>0</v>
      </c>
    </row>
    <row r="502" spans="2:15" ht="14.4" thickBot="1" x14ac:dyDescent="0.3"/>
    <row r="503" spans="2:15" x14ac:dyDescent="0.25">
      <c r="B503" s="474" t="s">
        <v>184</v>
      </c>
      <c r="C503" s="475"/>
      <c r="D503" s="475"/>
      <c r="E503" s="475"/>
      <c r="F503" s="475"/>
      <c r="G503" s="475"/>
      <c r="H503" s="475"/>
      <c r="I503" s="475"/>
      <c r="J503" s="475"/>
      <c r="K503" s="475"/>
      <c r="L503" s="475"/>
      <c r="M503" s="475"/>
      <c r="N503" s="475"/>
      <c r="O503" s="476"/>
    </row>
    <row r="504" spans="2:15" x14ac:dyDescent="0.25">
      <c r="B504" s="469" t="s">
        <v>2</v>
      </c>
      <c r="C504" s="470" t="s">
        <v>205</v>
      </c>
      <c r="D504" s="472" t="s">
        <v>193</v>
      </c>
      <c r="E504" s="472" t="s">
        <v>194</v>
      </c>
      <c r="F504" s="472" t="s">
        <v>195</v>
      </c>
      <c r="G504" s="472"/>
      <c r="H504" s="472"/>
      <c r="I504" s="472"/>
      <c r="J504" s="472" t="s">
        <v>196</v>
      </c>
      <c r="K504" s="472"/>
      <c r="L504" s="472"/>
      <c r="M504" s="472"/>
      <c r="N504" s="472" t="s">
        <v>197</v>
      </c>
      <c r="O504" s="473"/>
    </row>
    <row r="505" spans="2:15" ht="55.8" thickBot="1" x14ac:dyDescent="0.3">
      <c r="B505" s="477"/>
      <c r="C505" s="478"/>
      <c r="D505" s="479"/>
      <c r="E505" s="479"/>
      <c r="F505" s="210" t="s">
        <v>198</v>
      </c>
      <c r="G505" s="210" t="s">
        <v>107</v>
      </c>
      <c r="H505" s="210" t="s">
        <v>199</v>
      </c>
      <c r="I505" s="210" t="s">
        <v>200</v>
      </c>
      <c r="J505" s="210" t="s">
        <v>201</v>
      </c>
      <c r="K505" s="210" t="s">
        <v>107</v>
      </c>
      <c r="L505" s="210" t="s">
        <v>202</v>
      </c>
      <c r="M505" s="210" t="s">
        <v>203</v>
      </c>
      <c r="N505" s="210" t="s">
        <v>198</v>
      </c>
      <c r="O505" s="55" t="s">
        <v>200</v>
      </c>
    </row>
    <row r="506" spans="2:15" x14ac:dyDescent="0.25">
      <c r="B506" s="57">
        <v>1</v>
      </c>
      <c r="C506" s="180" t="s">
        <v>148</v>
      </c>
      <c r="D506" s="212"/>
      <c r="E506" s="56"/>
      <c r="F506" s="61"/>
      <c r="G506" s="61"/>
      <c r="H506" s="61"/>
      <c r="I506" s="61">
        <f>F506+G506-H506</f>
        <v>0</v>
      </c>
      <c r="J506" s="61"/>
      <c r="K506" s="61">
        <f>AVERAGE(F506,I506)*E506</f>
        <v>0</v>
      </c>
      <c r="L506" s="61"/>
      <c r="M506" s="61">
        <f>J506+K506-L506</f>
        <v>0</v>
      </c>
      <c r="N506" s="61">
        <f>F506-J506</f>
        <v>0</v>
      </c>
      <c r="O506" s="61">
        <f>I506-M506</f>
        <v>0</v>
      </c>
    </row>
    <row r="507" spans="2:15" x14ac:dyDescent="0.25">
      <c r="B507" s="57">
        <v>2</v>
      </c>
      <c r="C507" s="180" t="s">
        <v>749</v>
      </c>
      <c r="D507" s="184"/>
      <c r="E507" s="185"/>
      <c r="F507" s="61"/>
      <c r="G507" s="61"/>
      <c r="H507" s="61"/>
      <c r="I507" s="61">
        <f>F507+G507-H507</f>
        <v>0</v>
      </c>
      <c r="J507" s="61"/>
      <c r="K507" s="61">
        <f>AVERAGE(F507,I507)*E507</f>
        <v>0</v>
      </c>
      <c r="L507" s="61"/>
      <c r="M507" s="61">
        <f>J507+K507-L507</f>
        <v>0</v>
      </c>
      <c r="N507" s="61">
        <f>F507-J507</f>
        <v>0</v>
      </c>
      <c r="O507" s="61">
        <f>I507-M507</f>
        <v>0</v>
      </c>
    </row>
    <row r="508" spans="2:15" x14ac:dyDescent="0.25">
      <c r="B508" s="57">
        <v>3</v>
      </c>
      <c r="C508" s="179" t="s">
        <v>715</v>
      </c>
      <c r="D508" s="59"/>
      <c r="E508" s="60"/>
      <c r="F508" s="61"/>
      <c r="G508" s="61"/>
      <c r="H508" s="61"/>
      <c r="I508" s="61"/>
      <c r="J508" s="61"/>
      <c r="K508" s="61"/>
      <c r="L508" s="61"/>
      <c r="M508" s="61"/>
      <c r="N508" s="61"/>
      <c r="O508" s="61"/>
    </row>
    <row r="509" spans="2:15" x14ac:dyDescent="0.25">
      <c r="B509" s="57"/>
      <c r="C509" s="58" t="s">
        <v>711</v>
      </c>
      <c r="D509" s="59"/>
      <c r="E509" s="60"/>
      <c r="F509" s="61"/>
      <c r="G509" s="61"/>
      <c r="H509" s="61"/>
      <c r="I509" s="61">
        <f t="shared" ref="I509:I512" si="182">F509+G509-H509</f>
        <v>0</v>
      </c>
      <c r="J509" s="61"/>
      <c r="K509" s="61">
        <f t="shared" ref="K509:K512" si="183">AVERAGE(F509,I509)*E509</f>
        <v>0</v>
      </c>
      <c r="L509" s="61"/>
      <c r="M509" s="61">
        <f t="shared" ref="M509:M512" si="184">J509+K509-L509</f>
        <v>0</v>
      </c>
      <c r="N509" s="61">
        <f t="shared" ref="N509:N512" si="185">F509-J509</f>
        <v>0</v>
      </c>
      <c r="O509" s="61">
        <f t="shared" ref="O509:O512" si="186">I509-M509</f>
        <v>0</v>
      </c>
    </row>
    <row r="510" spans="2:15" ht="27.6" x14ac:dyDescent="0.25">
      <c r="B510" s="57"/>
      <c r="C510" s="58" t="s">
        <v>712</v>
      </c>
      <c r="D510" s="59"/>
      <c r="E510" s="60"/>
      <c r="F510" s="61"/>
      <c r="G510" s="61"/>
      <c r="H510" s="61"/>
      <c r="I510" s="61">
        <f t="shared" si="182"/>
        <v>0</v>
      </c>
      <c r="J510" s="61"/>
      <c r="K510" s="61">
        <f t="shared" si="183"/>
        <v>0</v>
      </c>
      <c r="L510" s="61"/>
      <c r="M510" s="61">
        <f t="shared" si="184"/>
        <v>0</v>
      </c>
      <c r="N510" s="61">
        <f t="shared" si="185"/>
        <v>0</v>
      </c>
      <c r="O510" s="61">
        <f t="shared" si="186"/>
        <v>0</v>
      </c>
    </row>
    <row r="511" spans="2:15" x14ac:dyDescent="0.25">
      <c r="B511" s="57"/>
      <c r="C511" s="58" t="s">
        <v>713</v>
      </c>
      <c r="D511" s="59"/>
      <c r="E511" s="60"/>
      <c r="F511" s="61"/>
      <c r="G511" s="61"/>
      <c r="H511" s="61"/>
      <c r="I511" s="61">
        <f t="shared" si="182"/>
        <v>0</v>
      </c>
      <c r="J511" s="61"/>
      <c r="K511" s="61">
        <f t="shared" si="183"/>
        <v>0</v>
      </c>
      <c r="L511" s="61"/>
      <c r="M511" s="61">
        <f t="shared" si="184"/>
        <v>0</v>
      </c>
      <c r="N511" s="61">
        <f t="shared" si="185"/>
        <v>0</v>
      </c>
      <c r="O511" s="61">
        <f t="shared" si="186"/>
        <v>0</v>
      </c>
    </row>
    <row r="512" spans="2:15" x14ac:dyDescent="0.25">
      <c r="B512" s="57"/>
      <c r="C512" s="58" t="s">
        <v>714</v>
      </c>
      <c r="D512" s="59"/>
      <c r="E512" s="60"/>
      <c r="F512" s="61"/>
      <c r="G512" s="61"/>
      <c r="H512" s="61"/>
      <c r="I512" s="61">
        <f t="shared" si="182"/>
        <v>0</v>
      </c>
      <c r="J512" s="61"/>
      <c r="K512" s="61">
        <f t="shared" si="183"/>
        <v>0</v>
      </c>
      <c r="L512" s="61"/>
      <c r="M512" s="61">
        <f t="shared" si="184"/>
        <v>0</v>
      </c>
      <c r="N512" s="61">
        <f t="shared" si="185"/>
        <v>0</v>
      </c>
      <c r="O512" s="61">
        <f t="shared" si="186"/>
        <v>0</v>
      </c>
    </row>
    <row r="513" spans="2:15" x14ac:dyDescent="0.25">
      <c r="B513" s="57">
        <v>4</v>
      </c>
      <c r="C513" s="180" t="s">
        <v>716</v>
      </c>
      <c r="D513" s="59"/>
      <c r="E513" s="60"/>
      <c r="F513" s="61"/>
      <c r="G513" s="61"/>
      <c r="H513" s="61"/>
      <c r="I513" s="61"/>
      <c r="J513" s="61"/>
      <c r="K513" s="61"/>
      <c r="L513" s="61"/>
      <c r="M513" s="61"/>
      <c r="N513" s="61"/>
      <c r="O513" s="61"/>
    </row>
    <row r="514" spans="2:15" x14ac:dyDescent="0.25">
      <c r="B514" s="57"/>
      <c r="C514" s="62" t="s">
        <v>717</v>
      </c>
      <c r="D514" s="59"/>
      <c r="E514" s="60"/>
      <c r="F514" s="61"/>
      <c r="G514" s="61"/>
      <c r="H514" s="61"/>
      <c r="I514" s="61">
        <f t="shared" ref="I514:I517" si="187">F514+G514-H514</f>
        <v>0</v>
      </c>
      <c r="J514" s="61"/>
      <c r="K514" s="61">
        <f t="shared" ref="K514:K517" si="188">AVERAGE(F514,I514)*E514</f>
        <v>0</v>
      </c>
      <c r="L514" s="61"/>
      <c r="M514" s="61">
        <f t="shared" ref="M514:M517" si="189">J514+K514-L514</f>
        <v>0</v>
      </c>
      <c r="N514" s="61">
        <f t="shared" ref="N514:N517" si="190">F514-J514</f>
        <v>0</v>
      </c>
      <c r="O514" s="61">
        <f t="shared" ref="O514:O517" si="191">I514-M514</f>
        <v>0</v>
      </c>
    </row>
    <row r="515" spans="2:15" x14ac:dyDescent="0.25">
      <c r="B515" s="57"/>
      <c r="C515" s="180" t="s">
        <v>718</v>
      </c>
      <c r="D515" s="59"/>
      <c r="E515" s="60"/>
      <c r="F515" s="61"/>
      <c r="G515" s="61"/>
      <c r="H515" s="61"/>
      <c r="I515" s="61"/>
      <c r="J515" s="61"/>
      <c r="K515" s="61"/>
      <c r="L515" s="61"/>
      <c r="M515" s="61"/>
      <c r="N515" s="61"/>
      <c r="O515" s="61"/>
    </row>
    <row r="516" spans="2:15" x14ac:dyDescent="0.25">
      <c r="B516" s="57"/>
      <c r="C516" s="62" t="s">
        <v>719</v>
      </c>
      <c r="D516" s="59"/>
      <c r="E516" s="60"/>
      <c r="F516" s="61"/>
      <c r="G516" s="61"/>
      <c r="H516" s="61"/>
      <c r="I516" s="61">
        <f t="shared" si="187"/>
        <v>0</v>
      </c>
      <c r="J516" s="61"/>
      <c r="K516" s="61">
        <f t="shared" si="188"/>
        <v>0</v>
      </c>
      <c r="L516" s="61"/>
      <c r="M516" s="61">
        <f t="shared" si="189"/>
        <v>0</v>
      </c>
      <c r="N516" s="61">
        <f t="shared" si="190"/>
        <v>0</v>
      </c>
      <c r="O516" s="61">
        <f t="shared" si="191"/>
        <v>0</v>
      </c>
    </row>
    <row r="517" spans="2:15" x14ac:dyDescent="0.25">
      <c r="B517" s="57"/>
      <c r="C517" s="62" t="s">
        <v>720</v>
      </c>
      <c r="D517" s="59"/>
      <c r="E517" s="60"/>
      <c r="F517" s="61"/>
      <c r="G517" s="61"/>
      <c r="H517" s="61"/>
      <c r="I517" s="61">
        <f t="shared" si="187"/>
        <v>0</v>
      </c>
      <c r="J517" s="61"/>
      <c r="K517" s="61">
        <f t="shared" si="188"/>
        <v>0</v>
      </c>
      <c r="L517" s="61"/>
      <c r="M517" s="61">
        <f t="shared" si="189"/>
        <v>0</v>
      </c>
      <c r="N517" s="61">
        <f t="shared" si="190"/>
        <v>0</v>
      </c>
      <c r="O517" s="61">
        <f t="shared" si="191"/>
        <v>0</v>
      </c>
    </row>
    <row r="518" spans="2:15" x14ac:dyDescent="0.25">
      <c r="B518" s="57">
        <v>5</v>
      </c>
      <c r="C518" s="180" t="s">
        <v>721</v>
      </c>
      <c r="D518" s="59"/>
      <c r="E518" s="60"/>
      <c r="F518" s="61"/>
      <c r="G518" s="61"/>
      <c r="H518" s="61"/>
      <c r="I518" s="61"/>
      <c r="J518" s="61"/>
      <c r="K518" s="61"/>
      <c r="L518" s="61"/>
      <c r="M518" s="61"/>
      <c r="N518" s="61"/>
      <c r="O518" s="61"/>
    </row>
    <row r="519" spans="2:15" x14ac:dyDescent="0.25">
      <c r="B519" s="57"/>
      <c r="C519" s="62" t="s">
        <v>722</v>
      </c>
      <c r="D519" s="59"/>
      <c r="E519" s="60"/>
      <c r="F519" s="61"/>
      <c r="G519" s="61"/>
      <c r="H519" s="61"/>
      <c r="I519" s="61">
        <f t="shared" ref="I519:I524" si="192">F519+G519-H519</f>
        <v>0</v>
      </c>
      <c r="J519" s="61"/>
      <c r="K519" s="61">
        <f t="shared" ref="K519:K524" si="193">AVERAGE(F519,I519)*E519</f>
        <v>0</v>
      </c>
      <c r="L519" s="61"/>
      <c r="M519" s="61">
        <f t="shared" ref="M519:M524" si="194">J519+K519-L519</f>
        <v>0</v>
      </c>
      <c r="N519" s="61">
        <f t="shared" ref="N519:N524" si="195">F519-J519</f>
        <v>0</v>
      </c>
      <c r="O519" s="61">
        <f t="shared" ref="O519:O524" si="196">I519-M519</f>
        <v>0</v>
      </c>
    </row>
    <row r="520" spans="2:15" x14ac:dyDescent="0.25">
      <c r="B520" s="57"/>
      <c r="C520" s="62" t="s">
        <v>723</v>
      </c>
      <c r="D520" s="59"/>
      <c r="E520" s="60"/>
      <c r="F520" s="61"/>
      <c r="G520" s="61"/>
      <c r="H520" s="61"/>
      <c r="I520" s="61">
        <f t="shared" si="192"/>
        <v>0</v>
      </c>
      <c r="J520" s="61"/>
      <c r="K520" s="61">
        <f t="shared" si="193"/>
        <v>0</v>
      </c>
      <c r="L520" s="61"/>
      <c r="M520" s="61">
        <f t="shared" si="194"/>
        <v>0</v>
      </c>
      <c r="N520" s="61">
        <f t="shared" si="195"/>
        <v>0</v>
      </c>
      <c r="O520" s="61">
        <f t="shared" si="196"/>
        <v>0</v>
      </c>
    </row>
    <row r="521" spans="2:15" x14ac:dyDescent="0.25">
      <c r="B521" s="57"/>
      <c r="C521" s="62" t="s">
        <v>724</v>
      </c>
      <c r="D521" s="59"/>
      <c r="E521" s="60"/>
      <c r="F521" s="61"/>
      <c r="G521" s="61"/>
      <c r="H521" s="61"/>
      <c r="I521" s="61">
        <f t="shared" si="192"/>
        <v>0</v>
      </c>
      <c r="J521" s="61"/>
      <c r="K521" s="61">
        <f t="shared" si="193"/>
        <v>0</v>
      </c>
      <c r="L521" s="61"/>
      <c r="M521" s="61">
        <f t="shared" si="194"/>
        <v>0</v>
      </c>
      <c r="N521" s="61">
        <f t="shared" si="195"/>
        <v>0</v>
      </c>
      <c r="O521" s="61">
        <f t="shared" si="196"/>
        <v>0</v>
      </c>
    </row>
    <row r="522" spans="2:15" x14ac:dyDescent="0.25">
      <c r="B522" s="57"/>
      <c r="C522" s="62" t="s">
        <v>725</v>
      </c>
      <c r="D522" s="59"/>
      <c r="E522" s="60"/>
      <c r="F522" s="61"/>
      <c r="G522" s="61"/>
      <c r="H522" s="61"/>
      <c r="I522" s="61">
        <f t="shared" si="192"/>
        <v>0</v>
      </c>
      <c r="J522" s="61"/>
      <c r="K522" s="61">
        <f t="shared" si="193"/>
        <v>0</v>
      </c>
      <c r="L522" s="61"/>
      <c r="M522" s="61">
        <f t="shared" si="194"/>
        <v>0</v>
      </c>
      <c r="N522" s="61">
        <f t="shared" si="195"/>
        <v>0</v>
      </c>
      <c r="O522" s="61">
        <f t="shared" si="196"/>
        <v>0</v>
      </c>
    </row>
    <row r="523" spans="2:15" x14ac:dyDescent="0.25">
      <c r="B523" s="57">
        <v>6</v>
      </c>
      <c r="C523" s="180" t="s">
        <v>726</v>
      </c>
      <c r="D523" s="59"/>
      <c r="E523" s="60"/>
      <c r="F523" s="61"/>
      <c r="G523" s="61"/>
      <c r="H523" s="61"/>
      <c r="I523" s="61">
        <f t="shared" si="192"/>
        <v>0</v>
      </c>
      <c r="J523" s="61"/>
      <c r="K523" s="61">
        <f t="shared" si="193"/>
        <v>0</v>
      </c>
      <c r="L523" s="61"/>
      <c r="M523" s="61">
        <f t="shared" si="194"/>
        <v>0</v>
      </c>
      <c r="N523" s="61">
        <f t="shared" si="195"/>
        <v>0</v>
      </c>
      <c r="O523" s="61">
        <f t="shared" si="196"/>
        <v>0</v>
      </c>
    </row>
    <row r="524" spans="2:15" x14ac:dyDescent="0.25">
      <c r="B524" s="57">
        <v>7</v>
      </c>
      <c r="C524" s="180" t="s">
        <v>727</v>
      </c>
      <c r="D524" s="59"/>
      <c r="E524" s="60"/>
      <c r="F524" s="61"/>
      <c r="G524" s="61"/>
      <c r="H524" s="61"/>
      <c r="I524" s="61">
        <f t="shared" si="192"/>
        <v>0</v>
      </c>
      <c r="J524" s="61"/>
      <c r="K524" s="61">
        <f t="shared" si="193"/>
        <v>0</v>
      </c>
      <c r="L524" s="61"/>
      <c r="M524" s="61">
        <f t="shared" si="194"/>
        <v>0</v>
      </c>
      <c r="N524" s="61">
        <f t="shared" si="195"/>
        <v>0</v>
      </c>
      <c r="O524" s="61">
        <f t="shared" si="196"/>
        <v>0</v>
      </c>
    </row>
    <row r="525" spans="2:15" x14ac:dyDescent="0.25">
      <c r="B525" s="57">
        <v>8</v>
      </c>
      <c r="C525" s="180" t="s">
        <v>728</v>
      </c>
      <c r="D525" s="59"/>
      <c r="E525" s="60"/>
      <c r="F525" s="61"/>
      <c r="G525" s="61"/>
      <c r="H525" s="61"/>
      <c r="I525" s="61"/>
      <c r="J525" s="61"/>
      <c r="K525" s="61"/>
      <c r="L525" s="61"/>
      <c r="M525" s="61"/>
      <c r="N525" s="61"/>
      <c r="O525" s="61"/>
    </row>
    <row r="526" spans="2:15" x14ac:dyDescent="0.25">
      <c r="B526" s="57"/>
      <c r="C526" s="62" t="s">
        <v>729</v>
      </c>
      <c r="D526" s="59"/>
      <c r="E526" s="60"/>
      <c r="F526" s="61"/>
      <c r="G526" s="61"/>
      <c r="H526" s="61"/>
      <c r="I526" s="61">
        <f t="shared" ref="I526:I530" si="197">F526+G526-H526</f>
        <v>0</v>
      </c>
      <c r="J526" s="61"/>
      <c r="K526" s="61">
        <f t="shared" ref="K526:K530" si="198">AVERAGE(F526,I526)*E526</f>
        <v>0</v>
      </c>
      <c r="L526" s="61"/>
      <c r="M526" s="61">
        <f t="shared" ref="M526:M530" si="199">J526+K526-L526</f>
        <v>0</v>
      </c>
      <c r="N526" s="61">
        <f t="shared" ref="N526:O530" si="200">F526-J526</f>
        <v>0</v>
      </c>
      <c r="O526" s="61">
        <f t="shared" ref="O526:O528" si="201">I526-M526</f>
        <v>0</v>
      </c>
    </row>
    <row r="527" spans="2:15" x14ac:dyDescent="0.25">
      <c r="B527" s="57"/>
      <c r="C527" s="62" t="s">
        <v>730</v>
      </c>
      <c r="D527" s="59"/>
      <c r="E527" s="60"/>
      <c r="F527" s="61"/>
      <c r="G527" s="61"/>
      <c r="H527" s="61"/>
      <c r="I527" s="61">
        <f t="shared" si="197"/>
        <v>0</v>
      </c>
      <c r="J527" s="61"/>
      <c r="K527" s="61">
        <f t="shared" si="198"/>
        <v>0</v>
      </c>
      <c r="L527" s="61"/>
      <c r="M527" s="61">
        <f t="shared" si="199"/>
        <v>0</v>
      </c>
      <c r="N527" s="61">
        <f t="shared" si="200"/>
        <v>0</v>
      </c>
      <c r="O527" s="61">
        <f t="shared" si="201"/>
        <v>0</v>
      </c>
    </row>
    <row r="528" spans="2:15" ht="27.6" x14ac:dyDescent="0.25">
      <c r="B528" s="178">
        <v>9</v>
      </c>
      <c r="C528" s="182" t="s">
        <v>731</v>
      </c>
      <c r="D528" s="59"/>
      <c r="E528" s="60"/>
      <c r="F528" s="61"/>
      <c r="G528" s="61"/>
      <c r="H528" s="61"/>
      <c r="I528" s="61">
        <f t="shared" si="197"/>
        <v>0</v>
      </c>
      <c r="J528" s="61"/>
      <c r="K528" s="61">
        <f t="shared" si="198"/>
        <v>0</v>
      </c>
      <c r="L528" s="61"/>
      <c r="M528" s="61">
        <f t="shared" si="199"/>
        <v>0</v>
      </c>
      <c r="N528" s="61">
        <f t="shared" si="200"/>
        <v>0</v>
      </c>
      <c r="O528" s="61">
        <f t="shared" si="201"/>
        <v>0</v>
      </c>
    </row>
    <row r="529" spans="2:15" x14ac:dyDescent="0.25">
      <c r="B529" s="175">
        <v>10</v>
      </c>
      <c r="C529" s="183" t="s">
        <v>733</v>
      </c>
      <c r="D529" s="176"/>
      <c r="E529" s="60"/>
      <c r="F529" s="61"/>
      <c r="G529" s="61"/>
      <c r="H529" s="61"/>
      <c r="I529" s="61">
        <f t="shared" si="197"/>
        <v>0</v>
      </c>
      <c r="J529" s="61"/>
      <c r="K529" s="61">
        <f t="shared" si="198"/>
        <v>0</v>
      </c>
      <c r="L529" s="61"/>
      <c r="M529" s="61">
        <f t="shared" si="199"/>
        <v>0</v>
      </c>
      <c r="N529" s="61">
        <f t="shared" si="200"/>
        <v>0</v>
      </c>
      <c r="O529" s="61">
        <f t="shared" si="200"/>
        <v>0</v>
      </c>
    </row>
    <row r="530" spans="2:15" x14ac:dyDescent="0.25">
      <c r="B530" s="175">
        <v>11</v>
      </c>
      <c r="C530" s="183" t="s">
        <v>734</v>
      </c>
      <c r="D530" s="176"/>
      <c r="E530" s="60"/>
      <c r="F530" s="61"/>
      <c r="G530" s="61"/>
      <c r="H530" s="61"/>
      <c r="I530" s="61">
        <f t="shared" si="197"/>
        <v>0</v>
      </c>
      <c r="J530" s="61"/>
      <c r="K530" s="61">
        <f t="shared" si="198"/>
        <v>0</v>
      </c>
      <c r="L530" s="61"/>
      <c r="M530" s="61">
        <f t="shared" si="199"/>
        <v>0</v>
      </c>
      <c r="N530" s="61">
        <f t="shared" si="200"/>
        <v>0</v>
      </c>
      <c r="O530" s="61">
        <f t="shared" si="200"/>
        <v>0</v>
      </c>
    </row>
    <row r="531" spans="2:15" x14ac:dyDescent="0.25">
      <c r="B531" s="175">
        <v>12</v>
      </c>
      <c r="C531" s="183" t="s">
        <v>735</v>
      </c>
      <c r="D531" s="176"/>
      <c r="E531" s="60"/>
      <c r="F531" s="61"/>
      <c r="G531" s="61"/>
      <c r="H531" s="61"/>
      <c r="I531" s="61"/>
      <c r="J531" s="61"/>
      <c r="K531" s="61"/>
      <c r="L531" s="61"/>
      <c r="M531" s="61"/>
      <c r="N531" s="61"/>
      <c r="O531" s="61"/>
    </row>
    <row r="532" spans="2:15" x14ac:dyDescent="0.25">
      <c r="B532" s="175"/>
      <c r="C532" s="177" t="s">
        <v>740</v>
      </c>
      <c r="D532" s="176"/>
      <c r="E532" s="60"/>
      <c r="F532" s="61"/>
      <c r="G532" s="61"/>
      <c r="H532" s="61"/>
      <c r="I532" s="61">
        <f t="shared" ref="I532:I533" si="202">F532+G532-H532</f>
        <v>0</v>
      </c>
      <c r="J532" s="61"/>
      <c r="K532" s="61">
        <f t="shared" ref="K532:K533" si="203">AVERAGE(F532,I532)*E532</f>
        <v>0</v>
      </c>
      <c r="L532" s="61"/>
      <c r="M532" s="61">
        <f t="shared" ref="M532:M533" si="204">J532+K532-L532</f>
        <v>0</v>
      </c>
      <c r="N532" s="61">
        <f t="shared" ref="N532:O533" si="205">F532-J532</f>
        <v>0</v>
      </c>
      <c r="O532" s="61">
        <f t="shared" si="205"/>
        <v>0</v>
      </c>
    </row>
    <row r="533" spans="2:15" x14ac:dyDescent="0.25">
      <c r="B533" s="175"/>
      <c r="C533" s="177" t="s">
        <v>741</v>
      </c>
      <c r="D533" s="176"/>
      <c r="E533" s="60"/>
      <c r="F533" s="61"/>
      <c r="G533" s="61"/>
      <c r="H533" s="61"/>
      <c r="I533" s="61">
        <f t="shared" si="202"/>
        <v>0</v>
      </c>
      <c r="J533" s="61"/>
      <c r="K533" s="61">
        <f t="shared" si="203"/>
        <v>0</v>
      </c>
      <c r="L533" s="61"/>
      <c r="M533" s="61">
        <f t="shared" si="204"/>
        <v>0</v>
      </c>
      <c r="N533" s="61">
        <f t="shared" si="205"/>
        <v>0</v>
      </c>
      <c r="O533" s="61">
        <f t="shared" si="205"/>
        <v>0</v>
      </c>
    </row>
    <row r="534" spans="2:15" x14ac:dyDescent="0.25">
      <c r="B534" s="175">
        <v>13</v>
      </c>
      <c r="C534" s="177"/>
      <c r="D534" s="176"/>
      <c r="E534" s="60"/>
      <c r="F534" s="61"/>
      <c r="G534" s="61"/>
      <c r="H534" s="61"/>
      <c r="I534" s="61"/>
      <c r="J534" s="61"/>
      <c r="K534" s="61"/>
      <c r="L534" s="61"/>
      <c r="M534" s="61"/>
      <c r="N534" s="61"/>
      <c r="O534" s="61"/>
    </row>
    <row r="535" spans="2:15" x14ac:dyDescent="0.25">
      <c r="B535" s="175"/>
      <c r="C535" s="177" t="s">
        <v>742</v>
      </c>
      <c r="D535" s="176"/>
      <c r="E535" s="60"/>
      <c r="F535" s="61"/>
      <c r="G535" s="61"/>
      <c r="H535" s="61"/>
      <c r="I535" s="61">
        <f t="shared" ref="I535:I538" si="206">F535+G535-H535</f>
        <v>0</v>
      </c>
      <c r="J535" s="61"/>
      <c r="K535" s="61">
        <f t="shared" ref="K535:K538" si="207">AVERAGE(F535,I535)*E535</f>
        <v>0</v>
      </c>
      <c r="L535" s="61"/>
      <c r="M535" s="61">
        <f t="shared" ref="M535:M538" si="208">J535+K535-L535</f>
        <v>0</v>
      </c>
      <c r="N535" s="61">
        <f t="shared" ref="N535:O538" si="209">F535-J535</f>
        <v>0</v>
      </c>
      <c r="O535" s="61">
        <f t="shared" si="209"/>
        <v>0</v>
      </c>
    </row>
    <row r="536" spans="2:15" x14ac:dyDescent="0.25">
      <c r="B536" s="175"/>
      <c r="C536" s="177" t="s">
        <v>743</v>
      </c>
      <c r="D536" s="176"/>
      <c r="E536" s="60"/>
      <c r="F536" s="61"/>
      <c r="G536" s="61"/>
      <c r="H536" s="61"/>
      <c r="I536" s="61">
        <f t="shared" si="206"/>
        <v>0</v>
      </c>
      <c r="J536" s="61"/>
      <c r="K536" s="61">
        <f t="shared" si="207"/>
        <v>0</v>
      </c>
      <c r="L536" s="61"/>
      <c r="M536" s="61">
        <f t="shared" si="208"/>
        <v>0</v>
      </c>
      <c r="N536" s="61">
        <f t="shared" si="209"/>
        <v>0</v>
      </c>
      <c r="O536" s="61">
        <f t="shared" si="209"/>
        <v>0</v>
      </c>
    </row>
    <row r="537" spans="2:15" ht="27.6" x14ac:dyDescent="0.25">
      <c r="B537" s="175"/>
      <c r="C537" s="177" t="s">
        <v>744</v>
      </c>
      <c r="D537" s="176"/>
      <c r="E537" s="60"/>
      <c r="F537" s="61"/>
      <c r="G537" s="61"/>
      <c r="H537" s="61"/>
      <c r="I537" s="61">
        <f t="shared" si="206"/>
        <v>0</v>
      </c>
      <c r="J537" s="61"/>
      <c r="K537" s="61">
        <f t="shared" si="207"/>
        <v>0</v>
      </c>
      <c r="L537" s="61"/>
      <c r="M537" s="61">
        <f t="shared" si="208"/>
        <v>0</v>
      </c>
      <c r="N537" s="61">
        <f t="shared" si="209"/>
        <v>0</v>
      </c>
      <c r="O537" s="61">
        <f t="shared" si="209"/>
        <v>0</v>
      </c>
    </row>
    <row r="538" spans="2:15" x14ac:dyDescent="0.25">
      <c r="B538" s="175"/>
      <c r="C538" s="177" t="s">
        <v>745</v>
      </c>
      <c r="D538" s="176"/>
      <c r="E538" s="60"/>
      <c r="F538" s="61"/>
      <c r="G538" s="61"/>
      <c r="H538" s="61"/>
      <c r="I538" s="61">
        <f t="shared" si="206"/>
        <v>0</v>
      </c>
      <c r="J538" s="61"/>
      <c r="K538" s="61">
        <f t="shared" si="207"/>
        <v>0</v>
      </c>
      <c r="L538" s="61"/>
      <c r="M538" s="61">
        <f t="shared" si="208"/>
        <v>0</v>
      </c>
      <c r="N538" s="61">
        <f t="shared" si="209"/>
        <v>0</v>
      </c>
      <c r="O538" s="61">
        <f t="shared" si="209"/>
        <v>0</v>
      </c>
    </row>
    <row r="539" spans="2:15" x14ac:dyDescent="0.25">
      <c r="B539" s="175">
        <v>14</v>
      </c>
      <c r="C539" s="183" t="s">
        <v>736</v>
      </c>
      <c r="D539" s="176"/>
      <c r="E539" s="60"/>
      <c r="F539" s="61"/>
      <c r="G539" s="61"/>
      <c r="H539" s="61"/>
      <c r="I539" s="61"/>
      <c r="J539" s="61"/>
      <c r="K539" s="61"/>
      <c r="L539" s="61"/>
      <c r="M539" s="61"/>
      <c r="N539" s="61"/>
      <c r="O539" s="61"/>
    </row>
    <row r="540" spans="2:15" x14ac:dyDescent="0.25">
      <c r="B540" s="175"/>
      <c r="C540" s="177" t="s">
        <v>746</v>
      </c>
      <c r="D540" s="176"/>
      <c r="E540" s="60"/>
      <c r="F540" s="61"/>
      <c r="G540" s="61"/>
      <c r="H540" s="61"/>
      <c r="I540" s="61">
        <f t="shared" ref="I540:I545" si="210">F540+G540-H540</f>
        <v>0</v>
      </c>
      <c r="J540" s="61"/>
      <c r="K540" s="61">
        <f t="shared" ref="K540:K545" si="211">AVERAGE(F540,I540)*E540</f>
        <v>0</v>
      </c>
      <c r="L540" s="61"/>
      <c r="M540" s="61">
        <f t="shared" ref="M540:M545" si="212">J540+K540-L540</f>
        <v>0</v>
      </c>
      <c r="N540" s="61">
        <f t="shared" ref="N540:O545" si="213">F540-J540</f>
        <v>0</v>
      </c>
      <c r="O540" s="61">
        <f t="shared" si="213"/>
        <v>0</v>
      </c>
    </row>
    <row r="541" spans="2:15" x14ac:dyDescent="0.25">
      <c r="B541" s="175"/>
      <c r="C541" s="177" t="s">
        <v>747</v>
      </c>
      <c r="D541" s="176"/>
      <c r="E541" s="60"/>
      <c r="F541" s="61"/>
      <c r="G541" s="61"/>
      <c r="H541" s="61"/>
      <c r="I541" s="61">
        <f t="shared" si="210"/>
        <v>0</v>
      </c>
      <c r="J541" s="61"/>
      <c r="K541" s="61">
        <f t="shared" si="211"/>
        <v>0</v>
      </c>
      <c r="L541" s="61"/>
      <c r="M541" s="61">
        <f t="shared" si="212"/>
        <v>0</v>
      </c>
      <c r="N541" s="61">
        <f t="shared" si="213"/>
        <v>0</v>
      </c>
      <c r="O541" s="61">
        <f t="shared" si="213"/>
        <v>0</v>
      </c>
    </row>
    <row r="542" spans="2:15" x14ac:dyDescent="0.25">
      <c r="B542" s="175"/>
      <c r="C542" s="177" t="s">
        <v>748</v>
      </c>
      <c r="D542" s="176"/>
      <c r="E542" s="60"/>
      <c r="F542" s="61"/>
      <c r="G542" s="61"/>
      <c r="H542" s="61"/>
      <c r="I542" s="61">
        <f t="shared" si="210"/>
        <v>0</v>
      </c>
      <c r="J542" s="61"/>
      <c r="K542" s="61">
        <f t="shared" si="211"/>
        <v>0</v>
      </c>
      <c r="L542" s="61"/>
      <c r="M542" s="61">
        <f t="shared" si="212"/>
        <v>0</v>
      </c>
      <c r="N542" s="61">
        <f t="shared" si="213"/>
        <v>0</v>
      </c>
      <c r="O542" s="61">
        <f t="shared" si="213"/>
        <v>0</v>
      </c>
    </row>
    <row r="543" spans="2:15" x14ac:dyDescent="0.25">
      <c r="B543" s="175">
        <v>15</v>
      </c>
      <c r="C543" s="183" t="s">
        <v>737</v>
      </c>
      <c r="D543" s="176"/>
      <c r="E543" s="60"/>
      <c r="F543" s="61"/>
      <c r="G543" s="61"/>
      <c r="H543" s="61"/>
      <c r="I543" s="61">
        <f t="shared" si="210"/>
        <v>0</v>
      </c>
      <c r="J543" s="61"/>
      <c r="K543" s="61">
        <f t="shared" si="211"/>
        <v>0</v>
      </c>
      <c r="L543" s="61"/>
      <c r="M543" s="61">
        <f t="shared" si="212"/>
        <v>0</v>
      </c>
      <c r="N543" s="61">
        <f t="shared" si="213"/>
        <v>0</v>
      </c>
      <c r="O543" s="61">
        <f t="shared" si="213"/>
        <v>0</v>
      </c>
    </row>
    <row r="544" spans="2:15" x14ac:dyDescent="0.25">
      <c r="B544" s="175">
        <v>16</v>
      </c>
      <c r="C544" s="183" t="s">
        <v>738</v>
      </c>
      <c r="D544" s="59"/>
      <c r="E544" s="60"/>
      <c r="F544" s="61"/>
      <c r="G544" s="61"/>
      <c r="H544" s="61"/>
      <c r="I544" s="61">
        <f t="shared" si="210"/>
        <v>0</v>
      </c>
      <c r="J544" s="61"/>
      <c r="K544" s="61">
        <f t="shared" si="211"/>
        <v>0</v>
      </c>
      <c r="L544" s="61"/>
      <c r="M544" s="61">
        <f t="shared" si="212"/>
        <v>0</v>
      </c>
      <c r="N544" s="61">
        <f t="shared" si="213"/>
        <v>0</v>
      </c>
      <c r="O544" s="61">
        <f t="shared" si="213"/>
        <v>0</v>
      </c>
    </row>
    <row r="545" spans="2:15" x14ac:dyDescent="0.25">
      <c r="B545" s="175">
        <v>17</v>
      </c>
      <c r="C545" s="183" t="s">
        <v>739</v>
      </c>
      <c r="D545" s="59"/>
      <c r="E545" s="63"/>
      <c r="F545" s="61"/>
      <c r="G545" s="61"/>
      <c r="H545" s="61"/>
      <c r="I545" s="61">
        <f t="shared" si="210"/>
        <v>0</v>
      </c>
      <c r="J545" s="61"/>
      <c r="K545" s="61">
        <f t="shared" si="211"/>
        <v>0</v>
      </c>
      <c r="L545" s="61"/>
      <c r="M545" s="61">
        <f t="shared" si="212"/>
        <v>0</v>
      </c>
      <c r="N545" s="61">
        <f t="shared" si="213"/>
        <v>0</v>
      </c>
      <c r="O545" s="61">
        <f t="shared" si="213"/>
        <v>0</v>
      </c>
    </row>
    <row r="546" spans="2:15" ht="14.4" thickBot="1" x14ac:dyDescent="0.3">
      <c r="B546" s="64"/>
      <c r="C546" s="65" t="s">
        <v>108</v>
      </c>
      <c r="D546" s="65"/>
      <c r="E546" s="66"/>
      <c r="F546" s="143">
        <f>SUM(F506:F545)</f>
        <v>0</v>
      </c>
      <c r="G546" s="143">
        <f t="shared" ref="G546:O546" si="214">SUM(G506:G545)</f>
        <v>0</v>
      </c>
      <c r="H546" s="143">
        <f t="shared" si="214"/>
        <v>0</v>
      </c>
      <c r="I546" s="143">
        <f t="shared" si="214"/>
        <v>0</v>
      </c>
      <c r="J546" s="143">
        <f t="shared" si="214"/>
        <v>0</v>
      </c>
      <c r="K546" s="143">
        <f t="shared" si="214"/>
        <v>0</v>
      </c>
      <c r="L546" s="143">
        <f t="shared" si="214"/>
        <v>0</v>
      </c>
      <c r="M546" s="143">
        <f t="shared" si="214"/>
        <v>0</v>
      </c>
      <c r="N546" s="143">
        <f t="shared" si="214"/>
        <v>0</v>
      </c>
      <c r="O546" s="143">
        <f t="shared" si="214"/>
        <v>0</v>
      </c>
    </row>
    <row r="547" spans="2:15" ht="14.4" thickBot="1" x14ac:dyDescent="0.3"/>
    <row r="548" spans="2:15" x14ac:dyDescent="0.25">
      <c r="B548" s="474" t="s">
        <v>185</v>
      </c>
      <c r="C548" s="475"/>
      <c r="D548" s="475"/>
      <c r="E548" s="475"/>
      <c r="F548" s="475"/>
      <c r="G548" s="475"/>
      <c r="H548" s="475"/>
      <c r="I548" s="475"/>
      <c r="J548" s="475"/>
      <c r="K548" s="475"/>
      <c r="L548" s="475"/>
      <c r="M548" s="475"/>
      <c r="N548" s="475"/>
      <c r="O548" s="476"/>
    </row>
    <row r="549" spans="2:15" x14ac:dyDescent="0.25">
      <c r="B549" s="469" t="s">
        <v>2</v>
      </c>
      <c r="C549" s="470" t="s">
        <v>205</v>
      </c>
      <c r="D549" s="472" t="s">
        <v>193</v>
      </c>
      <c r="E549" s="472" t="s">
        <v>194</v>
      </c>
      <c r="F549" s="472" t="s">
        <v>195</v>
      </c>
      <c r="G549" s="472"/>
      <c r="H549" s="472"/>
      <c r="I549" s="472"/>
      <c r="J549" s="472" t="s">
        <v>196</v>
      </c>
      <c r="K549" s="472"/>
      <c r="L549" s="472"/>
      <c r="M549" s="472"/>
      <c r="N549" s="472" t="s">
        <v>197</v>
      </c>
      <c r="O549" s="473"/>
    </row>
    <row r="550" spans="2:15" ht="55.8" thickBot="1" x14ac:dyDescent="0.3">
      <c r="B550" s="477"/>
      <c r="C550" s="478"/>
      <c r="D550" s="479"/>
      <c r="E550" s="479"/>
      <c r="F550" s="210" t="s">
        <v>198</v>
      </c>
      <c r="G550" s="210" t="s">
        <v>107</v>
      </c>
      <c r="H550" s="210" t="s">
        <v>199</v>
      </c>
      <c r="I550" s="210" t="s">
        <v>200</v>
      </c>
      <c r="J550" s="210" t="s">
        <v>201</v>
      </c>
      <c r="K550" s="210" t="s">
        <v>107</v>
      </c>
      <c r="L550" s="210" t="s">
        <v>202</v>
      </c>
      <c r="M550" s="210" t="s">
        <v>203</v>
      </c>
      <c r="N550" s="210" t="s">
        <v>198</v>
      </c>
      <c r="O550" s="55" t="s">
        <v>200</v>
      </c>
    </row>
    <row r="551" spans="2:15" x14ac:dyDescent="0.25">
      <c r="B551" s="57">
        <v>1</v>
      </c>
      <c r="C551" s="180" t="s">
        <v>148</v>
      </c>
      <c r="D551" s="212"/>
      <c r="E551" s="56"/>
      <c r="F551" s="61"/>
      <c r="G551" s="61"/>
      <c r="H551" s="61"/>
      <c r="I551" s="61">
        <f>F551+G551-H551</f>
        <v>0</v>
      </c>
      <c r="J551" s="61"/>
      <c r="K551" s="61">
        <f>AVERAGE(F551,I551)*E551</f>
        <v>0</v>
      </c>
      <c r="L551" s="61"/>
      <c r="M551" s="61">
        <f>J551+K551-L551</f>
        <v>0</v>
      </c>
      <c r="N551" s="61">
        <f>F551-J551</f>
        <v>0</v>
      </c>
      <c r="O551" s="61">
        <f>I551-M551</f>
        <v>0</v>
      </c>
    </row>
    <row r="552" spans="2:15" x14ac:dyDescent="0.25">
      <c r="B552" s="57">
        <v>2</v>
      </c>
      <c r="C552" s="180" t="s">
        <v>749</v>
      </c>
      <c r="D552" s="184"/>
      <c r="E552" s="185"/>
      <c r="F552" s="61"/>
      <c r="G552" s="61"/>
      <c r="H552" s="61"/>
      <c r="I552" s="61">
        <f>F552+G552-H552</f>
        <v>0</v>
      </c>
      <c r="J552" s="61"/>
      <c r="K552" s="61">
        <f>AVERAGE(F552,I552)*E552</f>
        <v>0</v>
      </c>
      <c r="L552" s="61"/>
      <c r="M552" s="61">
        <f>J552+K552-L552</f>
        <v>0</v>
      </c>
      <c r="N552" s="61">
        <f>F552-J552</f>
        <v>0</v>
      </c>
      <c r="O552" s="61">
        <f>I552-M552</f>
        <v>0</v>
      </c>
    </row>
    <row r="553" spans="2:15" x14ac:dyDescent="0.25">
      <c r="B553" s="57">
        <v>3</v>
      </c>
      <c r="C553" s="179" t="s">
        <v>715</v>
      </c>
      <c r="D553" s="59"/>
      <c r="E553" s="60"/>
      <c r="F553" s="61"/>
      <c r="G553" s="61"/>
      <c r="H553" s="61"/>
      <c r="I553" s="61"/>
      <c r="J553" s="61"/>
      <c r="K553" s="61"/>
      <c r="L553" s="61"/>
      <c r="M553" s="61"/>
      <c r="N553" s="61"/>
      <c r="O553" s="61"/>
    </row>
    <row r="554" spans="2:15" x14ac:dyDescent="0.25">
      <c r="B554" s="57"/>
      <c r="C554" s="58" t="s">
        <v>711</v>
      </c>
      <c r="D554" s="59"/>
      <c r="E554" s="60"/>
      <c r="F554" s="61"/>
      <c r="G554" s="61"/>
      <c r="H554" s="61"/>
      <c r="I554" s="61">
        <f t="shared" ref="I554:I557" si="215">F554+G554-H554</f>
        <v>0</v>
      </c>
      <c r="J554" s="61"/>
      <c r="K554" s="61">
        <f t="shared" ref="K554:K557" si="216">AVERAGE(F554,I554)*E554</f>
        <v>0</v>
      </c>
      <c r="L554" s="61"/>
      <c r="M554" s="61">
        <f t="shared" ref="M554:M557" si="217">J554+K554-L554</f>
        <v>0</v>
      </c>
      <c r="N554" s="61">
        <f t="shared" ref="N554:N557" si="218">F554-J554</f>
        <v>0</v>
      </c>
      <c r="O554" s="61">
        <f t="shared" ref="O554:O557" si="219">I554-M554</f>
        <v>0</v>
      </c>
    </row>
    <row r="555" spans="2:15" ht="27.6" x14ac:dyDescent="0.25">
      <c r="B555" s="57"/>
      <c r="C555" s="58" t="s">
        <v>712</v>
      </c>
      <c r="D555" s="59"/>
      <c r="E555" s="60"/>
      <c r="F555" s="61"/>
      <c r="G555" s="61"/>
      <c r="H555" s="61"/>
      <c r="I555" s="61">
        <f t="shared" si="215"/>
        <v>0</v>
      </c>
      <c r="J555" s="61"/>
      <c r="K555" s="61">
        <f t="shared" si="216"/>
        <v>0</v>
      </c>
      <c r="L555" s="61"/>
      <c r="M555" s="61">
        <f t="shared" si="217"/>
        <v>0</v>
      </c>
      <c r="N555" s="61">
        <f t="shared" si="218"/>
        <v>0</v>
      </c>
      <c r="O555" s="61">
        <f t="shared" si="219"/>
        <v>0</v>
      </c>
    </row>
    <row r="556" spans="2:15" x14ac:dyDescent="0.25">
      <c r="B556" s="57"/>
      <c r="C556" s="58" t="s">
        <v>713</v>
      </c>
      <c r="D556" s="59"/>
      <c r="E556" s="60"/>
      <c r="F556" s="61"/>
      <c r="G556" s="61"/>
      <c r="H556" s="61"/>
      <c r="I556" s="61">
        <f t="shared" si="215"/>
        <v>0</v>
      </c>
      <c r="J556" s="61"/>
      <c r="K556" s="61">
        <f t="shared" si="216"/>
        <v>0</v>
      </c>
      <c r="L556" s="61"/>
      <c r="M556" s="61">
        <f t="shared" si="217"/>
        <v>0</v>
      </c>
      <c r="N556" s="61">
        <f t="shared" si="218"/>
        <v>0</v>
      </c>
      <c r="O556" s="61">
        <f t="shared" si="219"/>
        <v>0</v>
      </c>
    </row>
    <row r="557" spans="2:15" x14ac:dyDescent="0.25">
      <c r="B557" s="57"/>
      <c r="C557" s="58" t="s">
        <v>714</v>
      </c>
      <c r="D557" s="59"/>
      <c r="E557" s="60"/>
      <c r="F557" s="61"/>
      <c r="G557" s="61"/>
      <c r="H557" s="61"/>
      <c r="I557" s="61">
        <f t="shared" si="215"/>
        <v>0</v>
      </c>
      <c r="J557" s="61"/>
      <c r="K557" s="61">
        <f t="shared" si="216"/>
        <v>0</v>
      </c>
      <c r="L557" s="61"/>
      <c r="M557" s="61">
        <f t="shared" si="217"/>
        <v>0</v>
      </c>
      <c r="N557" s="61">
        <f t="shared" si="218"/>
        <v>0</v>
      </c>
      <c r="O557" s="61">
        <f t="shared" si="219"/>
        <v>0</v>
      </c>
    </row>
    <row r="558" spans="2:15" x14ac:dyDescent="0.25">
      <c r="B558" s="57">
        <v>4</v>
      </c>
      <c r="C558" s="180" t="s">
        <v>716</v>
      </c>
      <c r="D558" s="59"/>
      <c r="E558" s="60"/>
      <c r="F558" s="61"/>
      <c r="G558" s="61"/>
      <c r="H558" s="61"/>
      <c r="I558" s="61"/>
      <c r="J558" s="61"/>
      <c r="K558" s="61"/>
      <c r="L558" s="61"/>
      <c r="M558" s="61"/>
      <c r="N558" s="61"/>
      <c r="O558" s="61"/>
    </row>
    <row r="559" spans="2:15" x14ac:dyDescent="0.25">
      <c r="B559" s="57"/>
      <c r="C559" s="62" t="s">
        <v>717</v>
      </c>
      <c r="D559" s="59"/>
      <c r="E559" s="60"/>
      <c r="F559" s="61"/>
      <c r="G559" s="61"/>
      <c r="H559" s="61"/>
      <c r="I559" s="61">
        <f t="shared" ref="I559:I562" si="220">F559+G559-H559</f>
        <v>0</v>
      </c>
      <c r="J559" s="61"/>
      <c r="K559" s="61">
        <f t="shared" ref="K559:K562" si="221">AVERAGE(F559,I559)*E559</f>
        <v>0</v>
      </c>
      <c r="L559" s="61"/>
      <c r="M559" s="61">
        <f t="shared" ref="M559:M562" si="222">J559+K559-L559</f>
        <v>0</v>
      </c>
      <c r="N559" s="61">
        <f t="shared" ref="N559:N562" si="223">F559-J559</f>
        <v>0</v>
      </c>
      <c r="O559" s="61">
        <f t="shared" ref="O559:O562" si="224">I559-M559</f>
        <v>0</v>
      </c>
    </row>
    <row r="560" spans="2:15" x14ac:dyDescent="0.25">
      <c r="B560" s="57"/>
      <c r="C560" s="180" t="s">
        <v>718</v>
      </c>
      <c r="D560" s="59"/>
      <c r="E560" s="186"/>
      <c r="F560" s="61"/>
      <c r="G560" s="61"/>
      <c r="H560" s="61"/>
      <c r="I560" s="61"/>
      <c r="J560" s="61"/>
      <c r="K560" s="61"/>
      <c r="L560" s="61"/>
      <c r="M560" s="61"/>
      <c r="N560" s="61"/>
      <c r="O560" s="61"/>
    </row>
    <row r="561" spans="2:15" x14ac:dyDescent="0.25">
      <c r="B561" s="57"/>
      <c r="C561" s="62" t="s">
        <v>719</v>
      </c>
      <c r="D561" s="59"/>
      <c r="E561" s="60"/>
      <c r="F561" s="61"/>
      <c r="G561" s="61"/>
      <c r="H561" s="61"/>
      <c r="I561" s="61">
        <f t="shared" si="220"/>
        <v>0</v>
      </c>
      <c r="J561" s="61"/>
      <c r="K561" s="61">
        <f t="shared" si="221"/>
        <v>0</v>
      </c>
      <c r="L561" s="61"/>
      <c r="M561" s="61">
        <f t="shared" si="222"/>
        <v>0</v>
      </c>
      <c r="N561" s="61">
        <f t="shared" si="223"/>
        <v>0</v>
      </c>
      <c r="O561" s="61">
        <f t="shared" si="224"/>
        <v>0</v>
      </c>
    </row>
    <row r="562" spans="2:15" x14ac:dyDescent="0.25">
      <c r="B562" s="57"/>
      <c r="C562" s="62" t="s">
        <v>720</v>
      </c>
      <c r="D562" s="59"/>
      <c r="E562" s="60"/>
      <c r="F562" s="61"/>
      <c r="G562" s="61"/>
      <c r="H562" s="61"/>
      <c r="I562" s="61">
        <f t="shared" si="220"/>
        <v>0</v>
      </c>
      <c r="J562" s="61"/>
      <c r="K562" s="61">
        <f t="shared" si="221"/>
        <v>0</v>
      </c>
      <c r="L562" s="61"/>
      <c r="M562" s="61">
        <f t="shared" si="222"/>
        <v>0</v>
      </c>
      <c r="N562" s="61">
        <f t="shared" si="223"/>
        <v>0</v>
      </c>
      <c r="O562" s="61">
        <f t="shared" si="224"/>
        <v>0</v>
      </c>
    </row>
    <row r="563" spans="2:15" x14ac:dyDescent="0.25">
      <c r="B563" s="57">
        <v>5</v>
      </c>
      <c r="C563" s="180" t="s">
        <v>721</v>
      </c>
      <c r="D563" s="59"/>
      <c r="E563" s="60"/>
      <c r="F563" s="61"/>
      <c r="G563" s="61"/>
      <c r="H563" s="61"/>
      <c r="I563" s="61"/>
      <c r="J563" s="61"/>
      <c r="K563" s="61"/>
      <c r="L563" s="61"/>
      <c r="M563" s="61"/>
      <c r="N563" s="61"/>
      <c r="O563" s="61"/>
    </row>
    <row r="564" spans="2:15" x14ac:dyDescent="0.25">
      <c r="B564" s="57"/>
      <c r="C564" s="62" t="s">
        <v>722</v>
      </c>
      <c r="D564" s="59"/>
      <c r="E564" s="60"/>
      <c r="F564" s="61"/>
      <c r="G564" s="61"/>
      <c r="H564" s="61"/>
      <c r="I564" s="61">
        <f t="shared" ref="I564:I569" si="225">F564+G564-H564</f>
        <v>0</v>
      </c>
      <c r="J564" s="61"/>
      <c r="K564" s="61">
        <f t="shared" ref="K564:K569" si="226">AVERAGE(F564,I564)*E564</f>
        <v>0</v>
      </c>
      <c r="L564" s="61"/>
      <c r="M564" s="61">
        <f t="shared" ref="M564:M569" si="227">J564+K564-L564</f>
        <v>0</v>
      </c>
      <c r="N564" s="61">
        <f t="shared" ref="N564:N569" si="228">F564-J564</f>
        <v>0</v>
      </c>
      <c r="O564" s="61">
        <f t="shared" ref="O564:O569" si="229">I564-M564</f>
        <v>0</v>
      </c>
    </row>
    <row r="565" spans="2:15" x14ac:dyDescent="0.25">
      <c r="B565" s="57"/>
      <c r="C565" s="62" t="s">
        <v>723</v>
      </c>
      <c r="D565" s="59"/>
      <c r="E565" s="60"/>
      <c r="F565" s="61"/>
      <c r="G565" s="61"/>
      <c r="H565" s="61"/>
      <c r="I565" s="61">
        <f t="shared" si="225"/>
        <v>0</v>
      </c>
      <c r="J565" s="61"/>
      <c r="K565" s="61">
        <f t="shared" si="226"/>
        <v>0</v>
      </c>
      <c r="L565" s="61"/>
      <c r="M565" s="61">
        <f t="shared" si="227"/>
        <v>0</v>
      </c>
      <c r="N565" s="61">
        <f t="shared" si="228"/>
        <v>0</v>
      </c>
      <c r="O565" s="61">
        <f t="shared" si="229"/>
        <v>0</v>
      </c>
    </row>
    <row r="566" spans="2:15" x14ac:dyDescent="0.25">
      <c r="B566" s="57"/>
      <c r="C566" s="62" t="s">
        <v>724</v>
      </c>
      <c r="D566" s="59"/>
      <c r="E566" s="60"/>
      <c r="F566" s="61"/>
      <c r="G566" s="61"/>
      <c r="H566" s="61"/>
      <c r="I566" s="61">
        <f t="shared" si="225"/>
        <v>0</v>
      </c>
      <c r="J566" s="61"/>
      <c r="K566" s="61">
        <f t="shared" si="226"/>
        <v>0</v>
      </c>
      <c r="L566" s="61"/>
      <c r="M566" s="61">
        <f t="shared" si="227"/>
        <v>0</v>
      </c>
      <c r="N566" s="61">
        <f t="shared" si="228"/>
        <v>0</v>
      </c>
      <c r="O566" s="61">
        <f t="shared" si="229"/>
        <v>0</v>
      </c>
    </row>
    <row r="567" spans="2:15" x14ac:dyDescent="0.25">
      <c r="B567" s="57"/>
      <c r="C567" s="62" t="s">
        <v>725</v>
      </c>
      <c r="D567" s="59"/>
      <c r="E567" s="60"/>
      <c r="F567" s="61"/>
      <c r="G567" s="61"/>
      <c r="H567" s="61"/>
      <c r="I567" s="61">
        <f t="shared" si="225"/>
        <v>0</v>
      </c>
      <c r="J567" s="61"/>
      <c r="K567" s="61">
        <f t="shared" si="226"/>
        <v>0</v>
      </c>
      <c r="L567" s="61"/>
      <c r="M567" s="61">
        <f t="shared" si="227"/>
        <v>0</v>
      </c>
      <c r="N567" s="61">
        <f t="shared" si="228"/>
        <v>0</v>
      </c>
      <c r="O567" s="61">
        <f t="shared" si="229"/>
        <v>0</v>
      </c>
    </row>
    <row r="568" spans="2:15" x14ac:dyDescent="0.25">
      <c r="B568" s="57">
        <v>6</v>
      </c>
      <c r="C568" s="180" t="s">
        <v>726</v>
      </c>
      <c r="D568" s="59"/>
      <c r="E568" s="60"/>
      <c r="F568" s="61"/>
      <c r="G568" s="61"/>
      <c r="H568" s="61"/>
      <c r="I568" s="61">
        <f t="shared" si="225"/>
        <v>0</v>
      </c>
      <c r="J568" s="61"/>
      <c r="K568" s="61">
        <f t="shared" si="226"/>
        <v>0</v>
      </c>
      <c r="L568" s="61"/>
      <c r="M568" s="61">
        <f t="shared" si="227"/>
        <v>0</v>
      </c>
      <c r="N568" s="61">
        <f t="shared" si="228"/>
        <v>0</v>
      </c>
      <c r="O568" s="61">
        <f t="shared" si="229"/>
        <v>0</v>
      </c>
    </row>
    <row r="569" spans="2:15" x14ac:dyDescent="0.25">
      <c r="B569" s="57">
        <v>7</v>
      </c>
      <c r="C569" s="180" t="s">
        <v>727</v>
      </c>
      <c r="D569" s="59"/>
      <c r="E569" s="60"/>
      <c r="F569" s="61"/>
      <c r="G569" s="61"/>
      <c r="H569" s="61"/>
      <c r="I569" s="61">
        <f t="shared" si="225"/>
        <v>0</v>
      </c>
      <c r="J569" s="61"/>
      <c r="K569" s="61">
        <f t="shared" si="226"/>
        <v>0</v>
      </c>
      <c r="L569" s="61"/>
      <c r="M569" s="61">
        <f t="shared" si="227"/>
        <v>0</v>
      </c>
      <c r="N569" s="61">
        <f t="shared" si="228"/>
        <v>0</v>
      </c>
      <c r="O569" s="61">
        <f t="shared" si="229"/>
        <v>0</v>
      </c>
    </row>
    <row r="570" spans="2:15" x14ac:dyDescent="0.25">
      <c r="B570" s="57">
        <v>8</v>
      </c>
      <c r="C570" s="180" t="s">
        <v>728</v>
      </c>
      <c r="D570" s="59"/>
      <c r="E570" s="60"/>
      <c r="F570" s="61"/>
      <c r="G570" s="61"/>
      <c r="H570" s="61"/>
      <c r="I570" s="61"/>
      <c r="J570" s="61"/>
      <c r="K570" s="61"/>
      <c r="L570" s="61"/>
      <c r="M570" s="61"/>
      <c r="N570" s="61"/>
      <c r="O570" s="61"/>
    </row>
    <row r="571" spans="2:15" x14ac:dyDescent="0.25">
      <c r="B571" s="57"/>
      <c r="C571" s="62" t="s">
        <v>729</v>
      </c>
      <c r="D571" s="59"/>
      <c r="E571" s="60"/>
      <c r="F571" s="61"/>
      <c r="G571" s="61"/>
      <c r="H571" s="61"/>
      <c r="I571" s="61">
        <f t="shared" ref="I571:I575" si="230">F571+G571-H571</f>
        <v>0</v>
      </c>
      <c r="J571" s="61"/>
      <c r="K571" s="61">
        <f t="shared" ref="K571:K575" si="231">AVERAGE(F571,I571)*E571</f>
        <v>0</v>
      </c>
      <c r="L571" s="61"/>
      <c r="M571" s="61">
        <f t="shared" ref="M571:M575" si="232">J571+K571-L571</f>
        <v>0</v>
      </c>
      <c r="N571" s="61">
        <f t="shared" ref="N571:O575" si="233">F571-J571</f>
        <v>0</v>
      </c>
      <c r="O571" s="61">
        <f t="shared" ref="O571:O573" si="234">I571-M571</f>
        <v>0</v>
      </c>
    </row>
    <row r="572" spans="2:15" x14ac:dyDescent="0.25">
      <c r="B572" s="57"/>
      <c r="C572" s="62" t="s">
        <v>730</v>
      </c>
      <c r="D572" s="59"/>
      <c r="E572" s="60"/>
      <c r="F572" s="61"/>
      <c r="G572" s="61"/>
      <c r="H572" s="61"/>
      <c r="I572" s="61">
        <f t="shared" si="230"/>
        <v>0</v>
      </c>
      <c r="J572" s="61"/>
      <c r="K572" s="61">
        <f t="shared" si="231"/>
        <v>0</v>
      </c>
      <c r="L572" s="61"/>
      <c r="M572" s="61">
        <f t="shared" si="232"/>
        <v>0</v>
      </c>
      <c r="N572" s="61">
        <f t="shared" si="233"/>
        <v>0</v>
      </c>
      <c r="O572" s="61">
        <f t="shared" si="234"/>
        <v>0</v>
      </c>
    </row>
    <row r="573" spans="2:15" ht="27.6" x14ac:dyDescent="0.25">
      <c r="B573" s="178">
        <v>9</v>
      </c>
      <c r="C573" s="182" t="s">
        <v>731</v>
      </c>
      <c r="D573" s="59"/>
      <c r="E573" s="60"/>
      <c r="F573" s="61"/>
      <c r="G573" s="61"/>
      <c r="H573" s="61"/>
      <c r="I573" s="61">
        <f t="shared" si="230"/>
        <v>0</v>
      </c>
      <c r="J573" s="61"/>
      <c r="K573" s="61">
        <f t="shared" si="231"/>
        <v>0</v>
      </c>
      <c r="L573" s="61"/>
      <c r="M573" s="61">
        <f t="shared" si="232"/>
        <v>0</v>
      </c>
      <c r="N573" s="61">
        <f t="shared" si="233"/>
        <v>0</v>
      </c>
      <c r="O573" s="61">
        <f t="shared" si="234"/>
        <v>0</v>
      </c>
    </row>
    <row r="574" spans="2:15" x14ac:dyDescent="0.25">
      <c r="B574" s="175">
        <v>10</v>
      </c>
      <c r="C574" s="183" t="s">
        <v>733</v>
      </c>
      <c r="D574" s="176"/>
      <c r="E574" s="60"/>
      <c r="F574" s="61"/>
      <c r="G574" s="61"/>
      <c r="H574" s="61"/>
      <c r="I574" s="61">
        <f t="shared" si="230"/>
        <v>0</v>
      </c>
      <c r="J574" s="61"/>
      <c r="K574" s="61">
        <f t="shared" si="231"/>
        <v>0</v>
      </c>
      <c r="L574" s="61"/>
      <c r="M574" s="61">
        <f t="shared" si="232"/>
        <v>0</v>
      </c>
      <c r="N574" s="61">
        <f t="shared" si="233"/>
        <v>0</v>
      </c>
      <c r="O574" s="61">
        <f t="shared" si="233"/>
        <v>0</v>
      </c>
    </row>
    <row r="575" spans="2:15" x14ac:dyDescent="0.25">
      <c r="B575" s="175">
        <v>11</v>
      </c>
      <c r="C575" s="183" t="s">
        <v>734</v>
      </c>
      <c r="D575" s="176"/>
      <c r="E575" s="60"/>
      <c r="F575" s="61"/>
      <c r="G575" s="61"/>
      <c r="H575" s="61"/>
      <c r="I575" s="61">
        <f t="shared" si="230"/>
        <v>0</v>
      </c>
      <c r="J575" s="61"/>
      <c r="K575" s="61">
        <f t="shared" si="231"/>
        <v>0</v>
      </c>
      <c r="L575" s="61"/>
      <c r="M575" s="61">
        <f t="shared" si="232"/>
        <v>0</v>
      </c>
      <c r="N575" s="61">
        <f t="shared" si="233"/>
        <v>0</v>
      </c>
      <c r="O575" s="61">
        <f t="shared" si="233"/>
        <v>0</v>
      </c>
    </row>
    <row r="576" spans="2:15" x14ac:dyDescent="0.25">
      <c r="B576" s="175">
        <v>12</v>
      </c>
      <c r="C576" s="183" t="s">
        <v>735</v>
      </c>
      <c r="D576" s="176"/>
      <c r="E576" s="60"/>
      <c r="F576" s="61"/>
      <c r="G576" s="61"/>
      <c r="H576" s="61"/>
      <c r="I576" s="61"/>
      <c r="J576" s="61"/>
      <c r="K576" s="61"/>
      <c r="L576" s="61"/>
      <c r="M576" s="61"/>
      <c r="N576" s="61"/>
      <c r="O576" s="61"/>
    </row>
    <row r="577" spans="2:15" x14ac:dyDescent="0.25">
      <c r="B577" s="175"/>
      <c r="C577" s="177" t="s">
        <v>740</v>
      </c>
      <c r="D577" s="176"/>
      <c r="E577" s="60"/>
      <c r="F577" s="61"/>
      <c r="G577" s="61"/>
      <c r="H577" s="61"/>
      <c r="I577" s="61">
        <f t="shared" ref="I577:I578" si="235">F577+G577-H577</f>
        <v>0</v>
      </c>
      <c r="J577" s="61"/>
      <c r="K577" s="61">
        <f t="shared" ref="K577:K578" si="236">AVERAGE(F577,I577)*E577</f>
        <v>0</v>
      </c>
      <c r="L577" s="61"/>
      <c r="M577" s="61">
        <f t="shared" ref="M577:M578" si="237">J577+K577-L577</f>
        <v>0</v>
      </c>
      <c r="N577" s="61">
        <f t="shared" ref="N577:O578" si="238">F577-J577</f>
        <v>0</v>
      </c>
      <c r="O577" s="61">
        <f t="shared" si="238"/>
        <v>0</v>
      </c>
    </row>
    <row r="578" spans="2:15" x14ac:dyDescent="0.25">
      <c r="B578" s="175"/>
      <c r="C578" s="177" t="s">
        <v>741</v>
      </c>
      <c r="D578" s="176"/>
      <c r="E578" s="60"/>
      <c r="F578" s="61"/>
      <c r="G578" s="61"/>
      <c r="H578" s="61"/>
      <c r="I578" s="61">
        <f t="shared" si="235"/>
        <v>0</v>
      </c>
      <c r="J578" s="61"/>
      <c r="K578" s="61">
        <f t="shared" si="236"/>
        <v>0</v>
      </c>
      <c r="L578" s="61"/>
      <c r="M578" s="61">
        <f t="shared" si="237"/>
        <v>0</v>
      </c>
      <c r="N578" s="61">
        <f t="shared" si="238"/>
        <v>0</v>
      </c>
      <c r="O578" s="61">
        <f t="shared" si="238"/>
        <v>0</v>
      </c>
    </row>
    <row r="579" spans="2:15" x14ac:dyDescent="0.25">
      <c r="B579" s="175">
        <v>13</v>
      </c>
      <c r="C579" s="177"/>
      <c r="D579" s="176"/>
      <c r="E579" s="60"/>
      <c r="F579" s="61"/>
      <c r="G579" s="61"/>
      <c r="H579" s="61"/>
      <c r="I579" s="61"/>
      <c r="J579" s="61"/>
      <c r="K579" s="61"/>
      <c r="L579" s="61"/>
      <c r="M579" s="61"/>
      <c r="N579" s="61"/>
      <c r="O579" s="61"/>
    </row>
    <row r="580" spans="2:15" x14ac:dyDescent="0.25">
      <c r="B580" s="175"/>
      <c r="C580" s="177" t="s">
        <v>742</v>
      </c>
      <c r="D580" s="176"/>
      <c r="E580" s="60"/>
      <c r="F580" s="61"/>
      <c r="G580" s="61"/>
      <c r="H580" s="61"/>
      <c r="I580" s="61">
        <f t="shared" ref="I580:I583" si="239">F580+G580-H580</f>
        <v>0</v>
      </c>
      <c r="J580" s="61"/>
      <c r="K580" s="61">
        <f t="shared" ref="K580:K583" si="240">AVERAGE(F580,I580)*E580</f>
        <v>0</v>
      </c>
      <c r="L580" s="61"/>
      <c r="M580" s="61">
        <f t="shared" ref="M580:M583" si="241">J580+K580-L580</f>
        <v>0</v>
      </c>
      <c r="N580" s="61">
        <f t="shared" ref="N580:O583" si="242">F580-J580</f>
        <v>0</v>
      </c>
      <c r="O580" s="61">
        <f t="shared" si="242"/>
        <v>0</v>
      </c>
    </row>
    <row r="581" spans="2:15" x14ac:dyDescent="0.25">
      <c r="B581" s="175"/>
      <c r="C581" s="177" t="s">
        <v>743</v>
      </c>
      <c r="D581" s="176"/>
      <c r="E581" s="60"/>
      <c r="F581" s="61"/>
      <c r="G581" s="61"/>
      <c r="H581" s="61"/>
      <c r="I581" s="61">
        <f t="shared" si="239"/>
        <v>0</v>
      </c>
      <c r="J581" s="61"/>
      <c r="K581" s="61">
        <f t="shared" si="240"/>
        <v>0</v>
      </c>
      <c r="L581" s="61"/>
      <c r="M581" s="61">
        <f t="shared" si="241"/>
        <v>0</v>
      </c>
      <c r="N581" s="61">
        <f t="shared" si="242"/>
        <v>0</v>
      </c>
      <c r="O581" s="61">
        <f t="shared" si="242"/>
        <v>0</v>
      </c>
    </row>
    <row r="582" spans="2:15" ht="27.6" x14ac:dyDescent="0.25">
      <c r="B582" s="175"/>
      <c r="C582" s="177" t="s">
        <v>744</v>
      </c>
      <c r="D582" s="176"/>
      <c r="E582" s="60"/>
      <c r="F582" s="61"/>
      <c r="G582" s="61"/>
      <c r="H582" s="61"/>
      <c r="I582" s="61">
        <f t="shared" si="239"/>
        <v>0</v>
      </c>
      <c r="J582" s="61"/>
      <c r="K582" s="61">
        <f t="shared" si="240"/>
        <v>0</v>
      </c>
      <c r="L582" s="61"/>
      <c r="M582" s="61">
        <f t="shared" si="241"/>
        <v>0</v>
      </c>
      <c r="N582" s="61">
        <f t="shared" si="242"/>
        <v>0</v>
      </c>
      <c r="O582" s="61">
        <f t="shared" si="242"/>
        <v>0</v>
      </c>
    </row>
    <row r="583" spans="2:15" x14ac:dyDescent="0.25">
      <c r="B583" s="175"/>
      <c r="C583" s="177" t="s">
        <v>745</v>
      </c>
      <c r="D583" s="176"/>
      <c r="E583" s="60"/>
      <c r="F583" s="61"/>
      <c r="G583" s="61"/>
      <c r="H583" s="61"/>
      <c r="I583" s="61">
        <f t="shared" si="239"/>
        <v>0</v>
      </c>
      <c r="J583" s="61"/>
      <c r="K583" s="61">
        <f t="shared" si="240"/>
        <v>0</v>
      </c>
      <c r="L583" s="61"/>
      <c r="M583" s="61">
        <f t="shared" si="241"/>
        <v>0</v>
      </c>
      <c r="N583" s="61">
        <f t="shared" si="242"/>
        <v>0</v>
      </c>
      <c r="O583" s="61">
        <f t="shared" si="242"/>
        <v>0</v>
      </c>
    </row>
    <row r="584" spans="2:15" x14ac:dyDescent="0.25">
      <c r="B584" s="175">
        <v>14</v>
      </c>
      <c r="C584" s="183" t="s">
        <v>736</v>
      </c>
      <c r="D584" s="176"/>
      <c r="E584" s="60"/>
      <c r="F584" s="61"/>
      <c r="G584" s="61"/>
      <c r="H584" s="61"/>
      <c r="I584" s="61"/>
      <c r="J584" s="61"/>
      <c r="K584" s="61"/>
      <c r="L584" s="61"/>
      <c r="M584" s="61"/>
      <c r="N584" s="61"/>
      <c r="O584" s="61"/>
    </row>
    <row r="585" spans="2:15" x14ac:dyDescent="0.25">
      <c r="B585" s="175"/>
      <c r="C585" s="177" t="s">
        <v>746</v>
      </c>
      <c r="D585" s="176"/>
      <c r="E585" s="60"/>
      <c r="F585" s="61"/>
      <c r="G585" s="61"/>
      <c r="H585" s="61"/>
      <c r="I585" s="61">
        <f t="shared" ref="I585:I590" si="243">F585+G585-H585</f>
        <v>0</v>
      </c>
      <c r="J585" s="61"/>
      <c r="K585" s="61">
        <f t="shared" ref="K585:K590" si="244">AVERAGE(F585,I585)*E585</f>
        <v>0</v>
      </c>
      <c r="L585" s="61"/>
      <c r="M585" s="61">
        <f t="shared" ref="M585:M590" si="245">J585+K585-L585</f>
        <v>0</v>
      </c>
      <c r="N585" s="61">
        <f t="shared" ref="N585:O590" si="246">F585-J585</f>
        <v>0</v>
      </c>
      <c r="O585" s="61">
        <f t="shared" si="246"/>
        <v>0</v>
      </c>
    </row>
    <row r="586" spans="2:15" x14ac:dyDescent="0.25">
      <c r="B586" s="175"/>
      <c r="C586" s="177" t="s">
        <v>747</v>
      </c>
      <c r="D586" s="176"/>
      <c r="E586" s="60"/>
      <c r="F586" s="61"/>
      <c r="G586" s="61"/>
      <c r="H586" s="61"/>
      <c r="I586" s="61">
        <f t="shared" si="243"/>
        <v>0</v>
      </c>
      <c r="J586" s="61"/>
      <c r="K586" s="61">
        <f t="shared" si="244"/>
        <v>0</v>
      </c>
      <c r="L586" s="61"/>
      <c r="M586" s="61">
        <f t="shared" si="245"/>
        <v>0</v>
      </c>
      <c r="N586" s="61">
        <f t="shared" si="246"/>
        <v>0</v>
      </c>
      <c r="O586" s="61">
        <f t="shared" si="246"/>
        <v>0</v>
      </c>
    </row>
    <row r="587" spans="2:15" x14ac:dyDescent="0.25">
      <c r="B587" s="175"/>
      <c r="C587" s="177" t="s">
        <v>748</v>
      </c>
      <c r="D587" s="176"/>
      <c r="E587" s="60"/>
      <c r="F587" s="61"/>
      <c r="G587" s="61"/>
      <c r="H587" s="61"/>
      <c r="I587" s="61">
        <f t="shared" si="243"/>
        <v>0</v>
      </c>
      <c r="J587" s="61"/>
      <c r="K587" s="61">
        <f t="shared" si="244"/>
        <v>0</v>
      </c>
      <c r="L587" s="61"/>
      <c r="M587" s="61">
        <f t="shared" si="245"/>
        <v>0</v>
      </c>
      <c r="N587" s="61">
        <f t="shared" si="246"/>
        <v>0</v>
      </c>
      <c r="O587" s="61">
        <f t="shared" si="246"/>
        <v>0</v>
      </c>
    </row>
    <row r="588" spans="2:15" x14ac:dyDescent="0.25">
      <c r="B588" s="175">
        <v>15</v>
      </c>
      <c r="C588" s="183" t="s">
        <v>737</v>
      </c>
      <c r="D588" s="176"/>
      <c r="E588" s="60"/>
      <c r="F588" s="61"/>
      <c r="G588" s="61"/>
      <c r="H588" s="61"/>
      <c r="I588" s="61">
        <f t="shared" si="243"/>
        <v>0</v>
      </c>
      <c r="J588" s="61"/>
      <c r="K588" s="61">
        <f t="shared" si="244"/>
        <v>0</v>
      </c>
      <c r="L588" s="61"/>
      <c r="M588" s="61">
        <f t="shared" si="245"/>
        <v>0</v>
      </c>
      <c r="N588" s="61">
        <f t="shared" si="246"/>
        <v>0</v>
      </c>
      <c r="O588" s="61">
        <f t="shared" si="246"/>
        <v>0</v>
      </c>
    </row>
    <row r="589" spans="2:15" x14ac:dyDescent="0.25">
      <c r="B589" s="175">
        <v>16</v>
      </c>
      <c r="C589" s="183" t="s">
        <v>738</v>
      </c>
      <c r="D589" s="59"/>
      <c r="E589" s="60"/>
      <c r="F589" s="61"/>
      <c r="G589" s="61"/>
      <c r="H589" s="61"/>
      <c r="I589" s="61">
        <f t="shared" si="243"/>
        <v>0</v>
      </c>
      <c r="J589" s="61"/>
      <c r="K589" s="61">
        <f t="shared" si="244"/>
        <v>0</v>
      </c>
      <c r="L589" s="61"/>
      <c r="M589" s="61">
        <f t="shared" si="245"/>
        <v>0</v>
      </c>
      <c r="N589" s="61">
        <f t="shared" si="246"/>
        <v>0</v>
      </c>
      <c r="O589" s="61">
        <f t="shared" si="246"/>
        <v>0</v>
      </c>
    </row>
    <row r="590" spans="2:15" x14ac:dyDescent="0.25">
      <c r="B590" s="175">
        <v>17</v>
      </c>
      <c r="C590" s="183" t="s">
        <v>739</v>
      </c>
      <c r="D590" s="59"/>
      <c r="E590" s="63"/>
      <c r="F590" s="61"/>
      <c r="G590" s="61"/>
      <c r="H590" s="61"/>
      <c r="I590" s="61">
        <f t="shared" si="243"/>
        <v>0</v>
      </c>
      <c r="J590" s="61"/>
      <c r="K590" s="61">
        <f t="shared" si="244"/>
        <v>0</v>
      </c>
      <c r="L590" s="61"/>
      <c r="M590" s="61">
        <f t="shared" si="245"/>
        <v>0</v>
      </c>
      <c r="N590" s="61">
        <f t="shared" si="246"/>
        <v>0</v>
      </c>
      <c r="O590" s="61">
        <f t="shared" si="246"/>
        <v>0</v>
      </c>
    </row>
    <row r="591" spans="2:15" ht="14.4" thickBot="1" x14ac:dyDescent="0.3">
      <c r="B591" s="64"/>
      <c r="C591" s="65" t="s">
        <v>108</v>
      </c>
      <c r="D591" s="65"/>
      <c r="E591" s="66"/>
      <c r="F591" s="143">
        <f>SUM(F551:F590)</f>
        <v>0</v>
      </c>
      <c r="G591" s="143">
        <f t="shared" ref="G591:O591" si="247">SUM(G551:G590)</f>
        <v>0</v>
      </c>
      <c r="H591" s="143">
        <f t="shared" si="247"/>
        <v>0</v>
      </c>
      <c r="I591" s="143">
        <f t="shared" si="247"/>
        <v>0</v>
      </c>
      <c r="J591" s="143">
        <f t="shared" si="247"/>
        <v>0</v>
      </c>
      <c r="K591" s="143">
        <f t="shared" si="247"/>
        <v>0</v>
      </c>
      <c r="L591" s="143">
        <f t="shared" si="247"/>
        <v>0</v>
      </c>
      <c r="M591" s="143">
        <f t="shared" si="247"/>
        <v>0</v>
      </c>
      <c r="N591" s="143">
        <f t="shared" si="247"/>
        <v>0</v>
      </c>
      <c r="O591" s="143">
        <f t="shared" si="247"/>
        <v>0</v>
      </c>
    </row>
    <row r="592" spans="2:15" ht="14.4" thickBot="1" x14ac:dyDescent="0.3"/>
    <row r="593" spans="2:15" x14ac:dyDescent="0.25">
      <c r="B593" s="474" t="s">
        <v>186</v>
      </c>
      <c r="C593" s="475"/>
      <c r="D593" s="475"/>
      <c r="E593" s="475"/>
      <c r="F593" s="475"/>
      <c r="G593" s="475"/>
      <c r="H593" s="475"/>
      <c r="I593" s="475"/>
      <c r="J593" s="475"/>
      <c r="K593" s="475"/>
      <c r="L593" s="475"/>
      <c r="M593" s="475"/>
      <c r="N593" s="475"/>
      <c r="O593" s="476"/>
    </row>
    <row r="594" spans="2:15" x14ac:dyDescent="0.25">
      <c r="B594" s="469" t="s">
        <v>2</v>
      </c>
      <c r="C594" s="470" t="s">
        <v>205</v>
      </c>
      <c r="D594" s="472" t="s">
        <v>193</v>
      </c>
      <c r="E594" s="472" t="s">
        <v>194</v>
      </c>
      <c r="F594" s="472" t="s">
        <v>195</v>
      </c>
      <c r="G594" s="472"/>
      <c r="H594" s="472"/>
      <c r="I594" s="472"/>
      <c r="J594" s="472" t="s">
        <v>196</v>
      </c>
      <c r="K594" s="472"/>
      <c r="L594" s="472"/>
      <c r="M594" s="472"/>
      <c r="N594" s="472" t="s">
        <v>197</v>
      </c>
      <c r="O594" s="473"/>
    </row>
    <row r="595" spans="2:15" ht="55.8" thickBot="1" x14ac:dyDescent="0.3">
      <c r="B595" s="477"/>
      <c r="C595" s="478"/>
      <c r="D595" s="479"/>
      <c r="E595" s="479"/>
      <c r="F595" s="210" t="s">
        <v>198</v>
      </c>
      <c r="G595" s="210" t="s">
        <v>107</v>
      </c>
      <c r="H595" s="210" t="s">
        <v>199</v>
      </c>
      <c r="I595" s="210" t="s">
        <v>200</v>
      </c>
      <c r="J595" s="210" t="s">
        <v>201</v>
      </c>
      <c r="K595" s="210" t="s">
        <v>107</v>
      </c>
      <c r="L595" s="210" t="s">
        <v>202</v>
      </c>
      <c r="M595" s="210" t="s">
        <v>203</v>
      </c>
      <c r="N595" s="210" t="s">
        <v>198</v>
      </c>
      <c r="O595" s="55" t="s">
        <v>200</v>
      </c>
    </row>
    <row r="596" spans="2:15" x14ac:dyDescent="0.25">
      <c r="B596" s="57">
        <v>1</v>
      </c>
      <c r="C596" s="180" t="s">
        <v>148</v>
      </c>
      <c r="D596" s="212"/>
      <c r="E596" s="56"/>
      <c r="F596" s="61"/>
      <c r="G596" s="61"/>
      <c r="H596" s="61"/>
      <c r="I596" s="61">
        <f>F596+G596-H596</f>
        <v>0</v>
      </c>
      <c r="J596" s="61"/>
      <c r="K596" s="61">
        <f>AVERAGE(F596,I596)*E596</f>
        <v>0</v>
      </c>
      <c r="L596" s="61"/>
      <c r="M596" s="61">
        <f>J596+K596-L596</f>
        <v>0</v>
      </c>
      <c r="N596" s="61">
        <f>F596-J596</f>
        <v>0</v>
      </c>
      <c r="O596" s="61">
        <f>I596-M596</f>
        <v>0</v>
      </c>
    </row>
    <row r="597" spans="2:15" x14ac:dyDescent="0.25">
      <c r="B597" s="57">
        <v>2</v>
      </c>
      <c r="C597" s="180" t="s">
        <v>749</v>
      </c>
      <c r="D597" s="184"/>
      <c r="E597" s="185"/>
      <c r="F597" s="61"/>
      <c r="G597" s="61"/>
      <c r="H597" s="61"/>
      <c r="I597" s="61">
        <f>F597+G597-H597</f>
        <v>0</v>
      </c>
      <c r="J597" s="61"/>
      <c r="K597" s="61">
        <f>AVERAGE(F597,I597)*E597</f>
        <v>0</v>
      </c>
      <c r="L597" s="61"/>
      <c r="M597" s="61">
        <f>J597+K597-L597</f>
        <v>0</v>
      </c>
      <c r="N597" s="61">
        <f>F597-J597</f>
        <v>0</v>
      </c>
      <c r="O597" s="61">
        <f>I597-M597</f>
        <v>0</v>
      </c>
    </row>
    <row r="598" spans="2:15" x14ac:dyDescent="0.25">
      <c r="B598" s="57">
        <v>3</v>
      </c>
      <c r="C598" s="179" t="s">
        <v>715</v>
      </c>
      <c r="D598" s="59"/>
      <c r="E598" s="60"/>
      <c r="F598" s="61"/>
      <c r="G598" s="61"/>
      <c r="H598" s="61"/>
      <c r="I598" s="61"/>
      <c r="J598" s="61"/>
      <c r="K598" s="61"/>
      <c r="L598" s="61"/>
      <c r="M598" s="61"/>
      <c r="N598" s="61"/>
      <c r="O598" s="61"/>
    </row>
    <row r="599" spans="2:15" x14ac:dyDescent="0.25">
      <c r="B599" s="57"/>
      <c r="C599" s="58" t="s">
        <v>711</v>
      </c>
      <c r="D599" s="59"/>
      <c r="E599" s="60"/>
      <c r="F599" s="61"/>
      <c r="G599" s="61"/>
      <c r="H599" s="61"/>
      <c r="I599" s="61">
        <f t="shared" ref="I599:I602" si="248">F599+G599-H599</f>
        <v>0</v>
      </c>
      <c r="J599" s="61"/>
      <c r="K599" s="61">
        <f t="shared" ref="K599:K602" si="249">AVERAGE(F599,I599)*E599</f>
        <v>0</v>
      </c>
      <c r="L599" s="61"/>
      <c r="M599" s="61">
        <f t="shared" ref="M599:M602" si="250">J599+K599-L599</f>
        <v>0</v>
      </c>
      <c r="N599" s="61">
        <f t="shared" ref="N599:N602" si="251">F599-J599</f>
        <v>0</v>
      </c>
      <c r="O599" s="61">
        <f t="shared" ref="O599:O602" si="252">I599-M599</f>
        <v>0</v>
      </c>
    </row>
    <row r="600" spans="2:15" ht="27.6" x14ac:dyDescent="0.25">
      <c r="B600" s="57"/>
      <c r="C600" s="58" t="s">
        <v>712</v>
      </c>
      <c r="D600" s="59"/>
      <c r="E600" s="60"/>
      <c r="F600" s="61"/>
      <c r="G600" s="61"/>
      <c r="H600" s="61"/>
      <c r="I600" s="61">
        <f t="shared" si="248"/>
        <v>0</v>
      </c>
      <c r="J600" s="61"/>
      <c r="K600" s="61">
        <f t="shared" si="249"/>
        <v>0</v>
      </c>
      <c r="L600" s="61"/>
      <c r="M600" s="61">
        <f t="shared" si="250"/>
        <v>0</v>
      </c>
      <c r="N600" s="61">
        <f t="shared" si="251"/>
        <v>0</v>
      </c>
      <c r="O600" s="61">
        <f t="shared" si="252"/>
        <v>0</v>
      </c>
    </row>
    <row r="601" spans="2:15" x14ac:dyDescent="0.25">
      <c r="B601" s="57"/>
      <c r="C601" s="58" t="s">
        <v>713</v>
      </c>
      <c r="D601" s="59"/>
      <c r="E601" s="60"/>
      <c r="F601" s="61"/>
      <c r="G601" s="61"/>
      <c r="H601" s="61"/>
      <c r="I601" s="61">
        <f t="shared" si="248"/>
        <v>0</v>
      </c>
      <c r="J601" s="61"/>
      <c r="K601" s="61">
        <f t="shared" si="249"/>
        <v>0</v>
      </c>
      <c r="L601" s="61"/>
      <c r="M601" s="61">
        <f t="shared" si="250"/>
        <v>0</v>
      </c>
      <c r="N601" s="61">
        <f t="shared" si="251"/>
        <v>0</v>
      </c>
      <c r="O601" s="61">
        <f t="shared" si="252"/>
        <v>0</v>
      </c>
    </row>
    <row r="602" spans="2:15" x14ac:dyDescent="0.25">
      <c r="B602" s="57"/>
      <c r="C602" s="58" t="s">
        <v>714</v>
      </c>
      <c r="D602" s="59"/>
      <c r="E602" s="60"/>
      <c r="F602" s="61"/>
      <c r="G602" s="61"/>
      <c r="H602" s="61"/>
      <c r="I602" s="61">
        <f t="shared" si="248"/>
        <v>0</v>
      </c>
      <c r="J602" s="61"/>
      <c r="K602" s="61">
        <f t="shared" si="249"/>
        <v>0</v>
      </c>
      <c r="L602" s="61"/>
      <c r="M602" s="61">
        <f t="shared" si="250"/>
        <v>0</v>
      </c>
      <c r="N602" s="61">
        <f t="shared" si="251"/>
        <v>0</v>
      </c>
      <c r="O602" s="61">
        <f t="shared" si="252"/>
        <v>0</v>
      </c>
    </row>
    <row r="603" spans="2:15" x14ac:dyDescent="0.25">
      <c r="B603" s="57">
        <v>4</v>
      </c>
      <c r="C603" s="180" t="s">
        <v>716</v>
      </c>
      <c r="D603" s="59"/>
      <c r="E603" s="60"/>
      <c r="F603" s="61"/>
      <c r="G603" s="61"/>
      <c r="H603" s="61"/>
      <c r="I603" s="61"/>
      <c r="J603" s="61"/>
      <c r="K603" s="61"/>
      <c r="L603" s="61"/>
      <c r="M603" s="61"/>
      <c r="N603" s="61"/>
      <c r="O603" s="61"/>
    </row>
    <row r="604" spans="2:15" x14ac:dyDescent="0.25">
      <c r="B604" s="57"/>
      <c r="C604" s="62" t="s">
        <v>717</v>
      </c>
      <c r="D604" s="59"/>
      <c r="E604" s="60"/>
      <c r="F604" s="61"/>
      <c r="G604" s="61"/>
      <c r="H604" s="61"/>
      <c r="I604" s="61">
        <f t="shared" ref="I604:I607" si="253">F604+G604-H604</f>
        <v>0</v>
      </c>
      <c r="J604" s="61"/>
      <c r="K604" s="61">
        <f t="shared" ref="K604:K607" si="254">AVERAGE(F604,I604)*E604</f>
        <v>0</v>
      </c>
      <c r="L604" s="61"/>
      <c r="M604" s="61">
        <f t="shared" ref="M604:M607" si="255">J604+K604-L604</f>
        <v>0</v>
      </c>
      <c r="N604" s="61">
        <f t="shared" ref="N604:N607" si="256">F604-J604</f>
        <v>0</v>
      </c>
      <c r="O604" s="61">
        <f t="shared" ref="O604:O607" si="257">I604-M604</f>
        <v>0</v>
      </c>
    </row>
    <row r="605" spans="2:15" x14ac:dyDescent="0.25">
      <c r="B605" s="57"/>
      <c r="C605" s="180" t="s">
        <v>718</v>
      </c>
      <c r="D605" s="59"/>
      <c r="E605" s="60"/>
      <c r="F605" s="61"/>
      <c r="G605" s="61"/>
      <c r="H605" s="61"/>
      <c r="I605" s="61"/>
      <c r="J605" s="61"/>
      <c r="K605" s="61"/>
      <c r="L605" s="61"/>
      <c r="M605" s="61"/>
      <c r="N605" s="61"/>
      <c r="O605" s="61"/>
    </row>
    <row r="606" spans="2:15" x14ac:dyDescent="0.25">
      <c r="B606" s="57"/>
      <c r="C606" s="62" t="s">
        <v>719</v>
      </c>
      <c r="D606" s="59"/>
      <c r="E606" s="60"/>
      <c r="F606" s="61"/>
      <c r="G606" s="61"/>
      <c r="H606" s="61"/>
      <c r="I606" s="61">
        <f t="shared" si="253"/>
        <v>0</v>
      </c>
      <c r="J606" s="61"/>
      <c r="K606" s="61">
        <f t="shared" si="254"/>
        <v>0</v>
      </c>
      <c r="L606" s="61"/>
      <c r="M606" s="61">
        <f t="shared" si="255"/>
        <v>0</v>
      </c>
      <c r="N606" s="61">
        <f t="shared" si="256"/>
        <v>0</v>
      </c>
      <c r="O606" s="61">
        <f t="shared" si="257"/>
        <v>0</v>
      </c>
    </row>
    <row r="607" spans="2:15" x14ac:dyDescent="0.25">
      <c r="B607" s="57"/>
      <c r="C607" s="62" t="s">
        <v>720</v>
      </c>
      <c r="D607" s="59"/>
      <c r="E607" s="60"/>
      <c r="F607" s="61"/>
      <c r="G607" s="61"/>
      <c r="H607" s="61"/>
      <c r="I607" s="61">
        <f t="shared" si="253"/>
        <v>0</v>
      </c>
      <c r="J607" s="61"/>
      <c r="K607" s="61">
        <f t="shared" si="254"/>
        <v>0</v>
      </c>
      <c r="L607" s="61"/>
      <c r="M607" s="61">
        <f t="shared" si="255"/>
        <v>0</v>
      </c>
      <c r="N607" s="61">
        <f t="shared" si="256"/>
        <v>0</v>
      </c>
      <c r="O607" s="61">
        <f t="shared" si="257"/>
        <v>0</v>
      </c>
    </row>
    <row r="608" spans="2:15" x14ac:dyDescent="0.25">
      <c r="B608" s="57">
        <v>5</v>
      </c>
      <c r="C608" s="180" t="s">
        <v>721</v>
      </c>
      <c r="D608" s="59"/>
      <c r="E608" s="60"/>
      <c r="F608" s="61"/>
      <c r="G608" s="61"/>
      <c r="H608" s="61"/>
      <c r="I608" s="61"/>
      <c r="J608" s="61"/>
      <c r="K608" s="61"/>
      <c r="L608" s="61"/>
      <c r="M608" s="61"/>
      <c r="N608" s="61"/>
      <c r="O608" s="61"/>
    </row>
    <row r="609" spans="2:15" x14ac:dyDescent="0.25">
      <c r="B609" s="57"/>
      <c r="C609" s="62" t="s">
        <v>722</v>
      </c>
      <c r="D609" s="59"/>
      <c r="E609" s="60"/>
      <c r="F609" s="61"/>
      <c r="G609" s="61"/>
      <c r="H609" s="61"/>
      <c r="I609" s="61">
        <f t="shared" ref="I609:I614" si="258">F609+G609-H609</f>
        <v>0</v>
      </c>
      <c r="J609" s="61"/>
      <c r="K609" s="61">
        <f t="shared" ref="K609:K614" si="259">AVERAGE(F609,I609)*E609</f>
        <v>0</v>
      </c>
      <c r="L609" s="61"/>
      <c r="M609" s="61">
        <f t="shared" ref="M609:M614" si="260">J609+K609-L609</f>
        <v>0</v>
      </c>
      <c r="N609" s="61">
        <f t="shared" ref="N609:N614" si="261">F609-J609</f>
        <v>0</v>
      </c>
      <c r="O609" s="61">
        <f t="shared" ref="O609:O614" si="262">I609-M609</f>
        <v>0</v>
      </c>
    </row>
    <row r="610" spans="2:15" x14ac:dyDescent="0.25">
      <c r="B610" s="57"/>
      <c r="C610" s="62" t="s">
        <v>723</v>
      </c>
      <c r="D610" s="59"/>
      <c r="E610" s="60"/>
      <c r="F610" s="61"/>
      <c r="G610" s="61"/>
      <c r="H610" s="61"/>
      <c r="I610" s="61">
        <f t="shared" si="258"/>
        <v>0</v>
      </c>
      <c r="J610" s="61"/>
      <c r="K610" s="61">
        <f t="shared" si="259"/>
        <v>0</v>
      </c>
      <c r="L610" s="61"/>
      <c r="M610" s="61">
        <f t="shared" si="260"/>
        <v>0</v>
      </c>
      <c r="N610" s="61">
        <f t="shared" si="261"/>
        <v>0</v>
      </c>
      <c r="O610" s="61">
        <f t="shared" si="262"/>
        <v>0</v>
      </c>
    </row>
    <row r="611" spans="2:15" x14ac:dyDescent="0.25">
      <c r="B611" s="57"/>
      <c r="C611" s="62" t="s">
        <v>724</v>
      </c>
      <c r="D611" s="59"/>
      <c r="E611" s="60"/>
      <c r="F611" s="61"/>
      <c r="G611" s="61"/>
      <c r="H611" s="61"/>
      <c r="I611" s="61">
        <f t="shared" si="258"/>
        <v>0</v>
      </c>
      <c r="J611" s="61"/>
      <c r="K611" s="61">
        <f t="shared" si="259"/>
        <v>0</v>
      </c>
      <c r="L611" s="61"/>
      <c r="M611" s="61">
        <f t="shared" si="260"/>
        <v>0</v>
      </c>
      <c r="N611" s="61">
        <f t="shared" si="261"/>
        <v>0</v>
      </c>
      <c r="O611" s="61">
        <f t="shared" si="262"/>
        <v>0</v>
      </c>
    </row>
    <row r="612" spans="2:15" x14ac:dyDescent="0.25">
      <c r="B612" s="57"/>
      <c r="C612" s="62" t="s">
        <v>725</v>
      </c>
      <c r="D612" s="59"/>
      <c r="E612" s="60"/>
      <c r="F612" s="61"/>
      <c r="G612" s="61"/>
      <c r="H612" s="61"/>
      <c r="I612" s="61">
        <f t="shared" si="258"/>
        <v>0</v>
      </c>
      <c r="J612" s="61"/>
      <c r="K612" s="61">
        <f t="shared" si="259"/>
        <v>0</v>
      </c>
      <c r="L612" s="61"/>
      <c r="M612" s="61">
        <f t="shared" si="260"/>
        <v>0</v>
      </c>
      <c r="N612" s="61">
        <f t="shared" si="261"/>
        <v>0</v>
      </c>
      <c r="O612" s="61">
        <f t="shared" si="262"/>
        <v>0</v>
      </c>
    </row>
    <row r="613" spans="2:15" x14ac:dyDescent="0.25">
      <c r="B613" s="57">
        <v>6</v>
      </c>
      <c r="C613" s="180" t="s">
        <v>726</v>
      </c>
      <c r="D613" s="59"/>
      <c r="E613" s="60"/>
      <c r="F613" s="61"/>
      <c r="G613" s="61"/>
      <c r="H613" s="61"/>
      <c r="I613" s="61">
        <f t="shared" si="258"/>
        <v>0</v>
      </c>
      <c r="J613" s="61"/>
      <c r="K613" s="61">
        <f t="shared" si="259"/>
        <v>0</v>
      </c>
      <c r="L613" s="61"/>
      <c r="M613" s="61">
        <f t="shared" si="260"/>
        <v>0</v>
      </c>
      <c r="N613" s="61">
        <f t="shared" si="261"/>
        <v>0</v>
      </c>
      <c r="O613" s="61">
        <f t="shared" si="262"/>
        <v>0</v>
      </c>
    </row>
    <row r="614" spans="2:15" x14ac:dyDescent="0.25">
      <c r="B614" s="57">
        <v>7</v>
      </c>
      <c r="C614" s="180" t="s">
        <v>727</v>
      </c>
      <c r="D614" s="59"/>
      <c r="E614" s="60"/>
      <c r="F614" s="61"/>
      <c r="G614" s="61"/>
      <c r="H614" s="61"/>
      <c r="I614" s="61">
        <f t="shared" si="258"/>
        <v>0</v>
      </c>
      <c r="J614" s="61"/>
      <c r="K614" s="61">
        <f t="shared" si="259"/>
        <v>0</v>
      </c>
      <c r="L614" s="61"/>
      <c r="M614" s="61">
        <f t="shared" si="260"/>
        <v>0</v>
      </c>
      <c r="N614" s="61">
        <f t="shared" si="261"/>
        <v>0</v>
      </c>
      <c r="O614" s="61">
        <f t="shared" si="262"/>
        <v>0</v>
      </c>
    </row>
    <row r="615" spans="2:15" x14ac:dyDescent="0.25">
      <c r="B615" s="57">
        <v>8</v>
      </c>
      <c r="C615" s="180" t="s">
        <v>728</v>
      </c>
      <c r="D615" s="59"/>
      <c r="E615" s="60"/>
      <c r="F615" s="61"/>
      <c r="G615" s="61"/>
      <c r="H615" s="61"/>
      <c r="I615" s="61"/>
      <c r="J615" s="61"/>
      <c r="K615" s="61"/>
      <c r="L615" s="61"/>
      <c r="M615" s="61"/>
      <c r="N615" s="61"/>
      <c r="O615" s="61"/>
    </row>
    <row r="616" spans="2:15" x14ac:dyDescent="0.25">
      <c r="B616" s="57"/>
      <c r="C616" s="62" t="s">
        <v>729</v>
      </c>
      <c r="D616" s="59"/>
      <c r="E616" s="60"/>
      <c r="F616" s="61"/>
      <c r="G616" s="61"/>
      <c r="H616" s="61"/>
      <c r="I616" s="61">
        <f t="shared" ref="I616:I620" si="263">F616+G616-H616</f>
        <v>0</v>
      </c>
      <c r="J616" s="61"/>
      <c r="K616" s="61">
        <f t="shared" ref="K616:K620" si="264">AVERAGE(F616,I616)*E616</f>
        <v>0</v>
      </c>
      <c r="L616" s="61"/>
      <c r="M616" s="61">
        <f t="shared" ref="M616:M620" si="265">J616+K616-L616</f>
        <v>0</v>
      </c>
      <c r="N616" s="61">
        <f t="shared" ref="N616:O620" si="266">F616-J616</f>
        <v>0</v>
      </c>
      <c r="O616" s="61">
        <f t="shared" ref="O616:O618" si="267">I616-M616</f>
        <v>0</v>
      </c>
    </row>
    <row r="617" spans="2:15" x14ac:dyDescent="0.25">
      <c r="B617" s="57"/>
      <c r="C617" s="62" t="s">
        <v>730</v>
      </c>
      <c r="D617" s="59"/>
      <c r="E617" s="60"/>
      <c r="F617" s="61"/>
      <c r="G617" s="61"/>
      <c r="H617" s="61"/>
      <c r="I617" s="61">
        <f t="shared" si="263"/>
        <v>0</v>
      </c>
      <c r="J617" s="61"/>
      <c r="K617" s="61">
        <f t="shared" si="264"/>
        <v>0</v>
      </c>
      <c r="L617" s="61"/>
      <c r="M617" s="61">
        <f t="shared" si="265"/>
        <v>0</v>
      </c>
      <c r="N617" s="61">
        <f t="shared" si="266"/>
        <v>0</v>
      </c>
      <c r="O617" s="61">
        <f t="shared" si="267"/>
        <v>0</v>
      </c>
    </row>
    <row r="618" spans="2:15" ht="27.6" x14ac:dyDescent="0.25">
      <c r="B618" s="178">
        <v>9</v>
      </c>
      <c r="C618" s="182" t="s">
        <v>731</v>
      </c>
      <c r="D618" s="59"/>
      <c r="E618" s="60"/>
      <c r="F618" s="61"/>
      <c r="G618" s="61"/>
      <c r="H618" s="61"/>
      <c r="I618" s="61">
        <f t="shared" si="263"/>
        <v>0</v>
      </c>
      <c r="J618" s="61"/>
      <c r="K618" s="61">
        <f t="shared" si="264"/>
        <v>0</v>
      </c>
      <c r="L618" s="61"/>
      <c r="M618" s="61">
        <f t="shared" si="265"/>
        <v>0</v>
      </c>
      <c r="N618" s="61">
        <f t="shared" si="266"/>
        <v>0</v>
      </c>
      <c r="O618" s="61">
        <f t="shared" si="267"/>
        <v>0</v>
      </c>
    </row>
    <row r="619" spans="2:15" x14ac:dyDescent="0.25">
      <c r="B619" s="175">
        <v>10</v>
      </c>
      <c r="C619" s="183" t="s">
        <v>733</v>
      </c>
      <c r="D619" s="176"/>
      <c r="E619" s="60"/>
      <c r="F619" s="61"/>
      <c r="G619" s="61"/>
      <c r="H619" s="61"/>
      <c r="I619" s="61">
        <f t="shared" si="263"/>
        <v>0</v>
      </c>
      <c r="J619" s="61"/>
      <c r="K619" s="61">
        <f t="shared" si="264"/>
        <v>0</v>
      </c>
      <c r="L619" s="61"/>
      <c r="M619" s="61">
        <f t="shared" si="265"/>
        <v>0</v>
      </c>
      <c r="N619" s="61">
        <f t="shared" si="266"/>
        <v>0</v>
      </c>
      <c r="O619" s="61">
        <f t="shared" si="266"/>
        <v>0</v>
      </c>
    </row>
    <row r="620" spans="2:15" x14ac:dyDescent="0.25">
      <c r="B620" s="175">
        <v>11</v>
      </c>
      <c r="C620" s="183" t="s">
        <v>734</v>
      </c>
      <c r="D620" s="176"/>
      <c r="E620" s="60"/>
      <c r="F620" s="61"/>
      <c r="G620" s="61"/>
      <c r="H620" s="61"/>
      <c r="I620" s="61">
        <f t="shared" si="263"/>
        <v>0</v>
      </c>
      <c r="J620" s="61"/>
      <c r="K620" s="61">
        <f t="shared" si="264"/>
        <v>0</v>
      </c>
      <c r="L620" s="61"/>
      <c r="M620" s="61">
        <f t="shared" si="265"/>
        <v>0</v>
      </c>
      <c r="N620" s="61">
        <f t="shared" si="266"/>
        <v>0</v>
      </c>
      <c r="O620" s="61">
        <f t="shared" si="266"/>
        <v>0</v>
      </c>
    </row>
    <row r="621" spans="2:15" x14ac:dyDescent="0.25">
      <c r="B621" s="175">
        <v>12</v>
      </c>
      <c r="C621" s="183" t="s">
        <v>735</v>
      </c>
      <c r="D621" s="176"/>
      <c r="E621" s="60"/>
      <c r="F621" s="61"/>
      <c r="G621" s="61"/>
      <c r="H621" s="61"/>
      <c r="I621" s="61"/>
      <c r="J621" s="61"/>
      <c r="K621" s="61"/>
      <c r="L621" s="61"/>
      <c r="M621" s="61"/>
      <c r="N621" s="61"/>
      <c r="O621" s="61"/>
    </row>
    <row r="622" spans="2:15" x14ac:dyDescent="0.25">
      <c r="B622" s="175"/>
      <c r="C622" s="177" t="s">
        <v>740</v>
      </c>
      <c r="D622" s="176"/>
      <c r="E622" s="60"/>
      <c r="F622" s="61"/>
      <c r="G622" s="61"/>
      <c r="H622" s="61"/>
      <c r="I622" s="61">
        <f t="shared" ref="I622:I623" si="268">F622+G622-H622</f>
        <v>0</v>
      </c>
      <c r="J622" s="61"/>
      <c r="K622" s="61">
        <f t="shared" ref="K622:K623" si="269">AVERAGE(F622,I622)*E622</f>
        <v>0</v>
      </c>
      <c r="L622" s="61"/>
      <c r="M622" s="61">
        <f t="shared" ref="M622:M623" si="270">J622+K622-L622</f>
        <v>0</v>
      </c>
      <c r="N622" s="61">
        <f t="shared" ref="N622:O623" si="271">F622-J622</f>
        <v>0</v>
      </c>
      <c r="O622" s="61">
        <f t="shared" si="271"/>
        <v>0</v>
      </c>
    </row>
    <row r="623" spans="2:15" x14ac:dyDescent="0.25">
      <c r="B623" s="175"/>
      <c r="C623" s="177" t="s">
        <v>741</v>
      </c>
      <c r="D623" s="176"/>
      <c r="E623" s="60"/>
      <c r="F623" s="61"/>
      <c r="G623" s="61"/>
      <c r="H623" s="61"/>
      <c r="I623" s="61">
        <f t="shared" si="268"/>
        <v>0</v>
      </c>
      <c r="J623" s="61"/>
      <c r="K623" s="61">
        <f t="shared" si="269"/>
        <v>0</v>
      </c>
      <c r="L623" s="61"/>
      <c r="M623" s="61">
        <f t="shared" si="270"/>
        <v>0</v>
      </c>
      <c r="N623" s="61">
        <f t="shared" si="271"/>
        <v>0</v>
      </c>
      <c r="O623" s="61">
        <f t="shared" si="271"/>
        <v>0</v>
      </c>
    </row>
    <row r="624" spans="2:15" x14ac:dyDescent="0.25">
      <c r="B624" s="175">
        <v>13</v>
      </c>
      <c r="C624" s="177"/>
      <c r="D624" s="176"/>
      <c r="E624" s="60"/>
      <c r="F624" s="61"/>
      <c r="G624" s="61"/>
      <c r="H624" s="61"/>
      <c r="I624" s="61"/>
      <c r="J624" s="61"/>
      <c r="K624" s="61"/>
      <c r="L624" s="61"/>
      <c r="M624" s="61"/>
      <c r="N624" s="61"/>
      <c r="O624" s="61"/>
    </row>
    <row r="625" spans="2:15" x14ac:dyDescent="0.25">
      <c r="B625" s="175"/>
      <c r="C625" s="177" t="s">
        <v>742</v>
      </c>
      <c r="D625" s="176"/>
      <c r="E625" s="60"/>
      <c r="F625" s="61"/>
      <c r="G625" s="61"/>
      <c r="H625" s="61"/>
      <c r="I625" s="61">
        <f t="shared" ref="I625:I628" si="272">F625+G625-H625</f>
        <v>0</v>
      </c>
      <c r="J625" s="61"/>
      <c r="K625" s="61">
        <f t="shared" ref="K625:K628" si="273">AVERAGE(F625,I625)*E625</f>
        <v>0</v>
      </c>
      <c r="L625" s="61"/>
      <c r="M625" s="61">
        <f t="shared" ref="M625:M628" si="274">J625+K625-L625</f>
        <v>0</v>
      </c>
      <c r="N625" s="61">
        <f t="shared" ref="N625:O628" si="275">F625-J625</f>
        <v>0</v>
      </c>
      <c r="O625" s="61">
        <f t="shared" si="275"/>
        <v>0</v>
      </c>
    </row>
    <row r="626" spans="2:15" x14ac:dyDescent="0.25">
      <c r="B626" s="175"/>
      <c r="C626" s="177" t="s">
        <v>743</v>
      </c>
      <c r="D626" s="176"/>
      <c r="E626" s="60"/>
      <c r="F626" s="61"/>
      <c r="G626" s="61"/>
      <c r="H626" s="61"/>
      <c r="I626" s="61">
        <f t="shared" si="272"/>
        <v>0</v>
      </c>
      <c r="J626" s="61"/>
      <c r="K626" s="61">
        <f t="shared" si="273"/>
        <v>0</v>
      </c>
      <c r="L626" s="61"/>
      <c r="M626" s="61">
        <f t="shared" si="274"/>
        <v>0</v>
      </c>
      <c r="N626" s="61">
        <f t="shared" si="275"/>
        <v>0</v>
      </c>
      <c r="O626" s="61">
        <f t="shared" si="275"/>
        <v>0</v>
      </c>
    </row>
    <row r="627" spans="2:15" ht="27.6" x14ac:dyDescent="0.25">
      <c r="B627" s="175"/>
      <c r="C627" s="177" t="s">
        <v>744</v>
      </c>
      <c r="D627" s="176"/>
      <c r="E627" s="60"/>
      <c r="F627" s="61"/>
      <c r="G627" s="61"/>
      <c r="H627" s="61"/>
      <c r="I627" s="61">
        <f t="shared" si="272"/>
        <v>0</v>
      </c>
      <c r="J627" s="61"/>
      <c r="K627" s="61">
        <f t="shared" si="273"/>
        <v>0</v>
      </c>
      <c r="L627" s="61"/>
      <c r="M627" s="61">
        <f t="shared" si="274"/>
        <v>0</v>
      </c>
      <c r="N627" s="61">
        <f t="shared" si="275"/>
        <v>0</v>
      </c>
      <c r="O627" s="61">
        <f t="shared" si="275"/>
        <v>0</v>
      </c>
    </row>
    <row r="628" spans="2:15" x14ac:dyDescent="0.25">
      <c r="B628" s="175"/>
      <c r="C628" s="177" t="s">
        <v>745</v>
      </c>
      <c r="D628" s="176"/>
      <c r="E628" s="60"/>
      <c r="F628" s="61"/>
      <c r="G628" s="61"/>
      <c r="H628" s="61"/>
      <c r="I628" s="61">
        <f t="shared" si="272"/>
        <v>0</v>
      </c>
      <c r="J628" s="61"/>
      <c r="K628" s="61">
        <f t="shared" si="273"/>
        <v>0</v>
      </c>
      <c r="L628" s="61"/>
      <c r="M628" s="61">
        <f t="shared" si="274"/>
        <v>0</v>
      </c>
      <c r="N628" s="61">
        <f t="shared" si="275"/>
        <v>0</v>
      </c>
      <c r="O628" s="61">
        <f t="shared" si="275"/>
        <v>0</v>
      </c>
    </row>
    <row r="629" spans="2:15" x14ac:dyDescent="0.25">
      <c r="B629" s="175">
        <v>14</v>
      </c>
      <c r="C629" s="183" t="s">
        <v>736</v>
      </c>
      <c r="D629" s="176"/>
      <c r="E629" s="60"/>
      <c r="F629" s="61"/>
      <c r="G629" s="61"/>
      <c r="H629" s="61"/>
      <c r="I629" s="61"/>
      <c r="J629" s="61"/>
      <c r="K629" s="61"/>
      <c r="L629" s="61"/>
      <c r="M629" s="61"/>
      <c r="N629" s="61"/>
      <c r="O629" s="61"/>
    </row>
    <row r="630" spans="2:15" x14ac:dyDescent="0.25">
      <c r="B630" s="175"/>
      <c r="C630" s="177" t="s">
        <v>746</v>
      </c>
      <c r="D630" s="176"/>
      <c r="E630" s="60"/>
      <c r="F630" s="61"/>
      <c r="G630" s="61"/>
      <c r="H630" s="61"/>
      <c r="I630" s="61">
        <f t="shared" ref="I630:I635" si="276">F630+G630-H630</f>
        <v>0</v>
      </c>
      <c r="J630" s="61"/>
      <c r="K630" s="61">
        <f t="shared" ref="K630:K635" si="277">AVERAGE(F630,I630)*E630</f>
        <v>0</v>
      </c>
      <c r="L630" s="61"/>
      <c r="M630" s="61">
        <f t="shared" ref="M630:M635" si="278">J630+K630-L630</f>
        <v>0</v>
      </c>
      <c r="N630" s="61">
        <f t="shared" ref="N630:O635" si="279">F630-J630</f>
        <v>0</v>
      </c>
      <c r="O630" s="61">
        <f t="shared" si="279"/>
        <v>0</v>
      </c>
    </row>
    <row r="631" spans="2:15" x14ac:dyDescent="0.25">
      <c r="B631" s="175"/>
      <c r="C631" s="177" t="s">
        <v>747</v>
      </c>
      <c r="D631" s="176"/>
      <c r="E631" s="60"/>
      <c r="F631" s="61"/>
      <c r="G631" s="61"/>
      <c r="H631" s="61"/>
      <c r="I631" s="61">
        <f t="shared" si="276"/>
        <v>0</v>
      </c>
      <c r="J631" s="61"/>
      <c r="K631" s="61">
        <f t="shared" si="277"/>
        <v>0</v>
      </c>
      <c r="L631" s="61"/>
      <c r="M631" s="61">
        <f t="shared" si="278"/>
        <v>0</v>
      </c>
      <c r="N631" s="61">
        <f t="shared" si="279"/>
        <v>0</v>
      </c>
      <c r="O631" s="61">
        <f t="shared" si="279"/>
        <v>0</v>
      </c>
    </row>
    <row r="632" spans="2:15" x14ac:dyDescent="0.25">
      <c r="B632" s="175"/>
      <c r="C632" s="177" t="s">
        <v>748</v>
      </c>
      <c r="D632" s="176"/>
      <c r="E632" s="60"/>
      <c r="F632" s="61"/>
      <c r="G632" s="61"/>
      <c r="H632" s="61"/>
      <c r="I632" s="61">
        <f t="shared" si="276"/>
        <v>0</v>
      </c>
      <c r="J632" s="61"/>
      <c r="K632" s="61">
        <f t="shared" si="277"/>
        <v>0</v>
      </c>
      <c r="L632" s="61"/>
      <c r="M632" s="61">
        <f t="shared" si="278"/>
        <v>0</v>
      </c>
      <c r="N632" s="61">
        <f t="shared" si="279"/>
        <v>0</v>
      </c>
      <c r="O632" s="61">
        <f t="shared" si="279"/>
        <v>0</v>
      </c>
    </row>
    <row r="633" spans="2:15" x14ac:dyDescent="0.25">
      <c r="B633" s="175">
        <v>15</v>
      </c>
      <c r="C633" s="183" t="s">
        <v>737</v>
      </c>
      <c r="D633" s="176"/>
      <c r="E633" s="60"/>
      <c r="F633" s="61"/>
      <c r="G633" s="61"/>
      <c r="H633" s="61"/>
      <c r="I633" s="61">
        <f t="shared" si="276"/>
        <v>0</v>
      </c>
      <c r="J633" s="61"/>
      <c r="K633" s="61">
        <f t="shared" si="277"/>
        <v>0</v>
      </c>
      <c r="L633" s="61"/>
      <c r="M633" s="61">
        <f t="shared" si="278"/>
        <v>0</v>
      </c>
      <c r="N633" s="61">
        <f t="shared" si="279"/>
        <v>0</v>
      </c>
      <c r="O633" s="61">
        <f t="shared" si="279"/>
        <v>0</v>
      </c>
    </row>
    <row r="634" spans="2:15" x14ac:dyDescent="0.25">
      <c r="B634" s="175">
        <v>16</v>
      </c>
      <c r="C634" s="183" t="s">
        <v>738</v>
      </c>
      <c r="D634" s="59"/>
      <c r="E634" s="60"/>
      <c r="F634" s="61"/>
      <c r="G634" s="61"/>
      <c r="H634" s="61"/>
      <c r="I634" s="61">
        <f t="shared" si="276"/>
        <v>0</v>
      </c>
      <c r="J634" s="61"/>
      <c r="K634" s="61">
        <f t="shared" si="277"/>
        <v>0</v>
      </c>
      <c r="L634" s="61"/>
      <c r="M634" s="61">
        <f t="shared" si="278"/>
        <v>0</v>
      </c>
      <c r="N634" s="61">
        <f t="shared" si="279"/>
        <v>0</v>
      </c>
      <c r="O634" s="61">
        <f t="shared" si="279"/>
        <v>0</v>
      </c>
    </row>
    <row r="635" spans="2:15" x14ac:dyDescent="0.25">
      <c r="B635" s="175">
        <v>17</v>
      </c>
      <c r="C635" s="183" t="s">
        <v>739</v>
      </c>
      <c r="D635" s="59"/>
      <c r="E635" s="63"/>
      <c r="F635" s="61"/>
      <c r="G635" s="61"/>
      <c r="H635" s="61"/>
      <c r="I635" s="61">
        <f t="shared" si="276"/>
        <v>0</v>
      </c>
      <c r="J635" s="61"/>
      <c r="K635" s="61">
        <f t="shared" si="277"/>
        <v>0</v>
      </c>
      <c r="L635" s="61"/>
      <c r="M635" s="61">
        <f t="shared" si="278"/>
        <v>0</v>
      </c>
      <c r="N635" s="61">
        <f t="shared" si="279"/>
        <v>0</v>
      </c>
      <c r="O635" s="61">
        <f t="shared" si="279"/>
        <v>0</v>
      </c>
    </row>
    <row r="636" spans="2:15" ht="14.4" thickBot="1" x14ac:dyDescent="0.3">
      <c r="B636" s="64"/>
      <c r="C636" s="65" t="s">
        <v>108</v>
      </c>
      <c r="D636" s="65"/>
      <c r="E636" s="66"/>
      <c r="F636" s="143">
        <f>SUM(F596:F635)</f>
        <v>0</v>
      </c>
      <c r="G636" s="143">
        <f t="shared" ref="G636:O636" si="280">SUM(G596:G635)</f>
        <v>0</v>
      </c>
      <c r="H636" s="143">
        <f t="shared" si="280"/>
        <v>0</v>
      </c>
      <c r="I636" s="143">
        <f t="shared" si="280"/>
        <v>0</v>
      </c>
      <c r="J636" s="143">
        <f t="shared" si="280"/>
        <v>0</v>
      </c>
      <c r="K636" s="143">
        <f t="shared" si="280"/>
        <v>0</v>
      </c>
      <c r="L636" s="143">
        <f t="shared" si="280"/>
        <v>0</v>
      </c>
      <c r="M636" s="143">
        <f t="shared" si="280"/>
        <v>0</v>
      </c>
      <c r="N636" s="143">
        <f t="shared" si="280"/>
        <v>0</v>
      </c>
      <c r="O636" s="143">
        <f t="shared" si="280"/>
        <v>0</v>
      </c>
    </row>
    <row r="638" spans="2:15" x14ac:dyDescent="0.25">
      <c r="B638" s="24" t="s">
        <v>600</v>
      </c>
      <c r="H638" s="27"/>
      <c r="I638" s="27"/>
    </row>
    <row r="639" spans="2:15" ht="14.4" thickBot="1" x14ac:dyDescent="0.3">
      <c r="K639" s="27"/>
      <c r="O639" s="24" t="s">
        <v>4</v>
      </c>
    </row>
    <row r="640" spans="2:15" x14ac:dyDescent="0.25">
      <c r="B640" s="474" t="s">
        <v>160</v>
      </c>
      <c r="C640" s="475"/>
      <c r="D640" s="475"/>
      <c r="E640" s="475"/>
      <c r="F640" s="475"/>
      <c r="G640" s="475"/>
      <c r="H640" s="475"/>
      <c r="I640" s="475"/>
      <c r="J640" s="475"/>
      <c r="K640" s="475"/>
      <c r="L640" s="475"/>
      <c r="M640" s="475"/>
      <c r="N640" s="475"/>
      <c r="O640" s="476"/>
    </row>
    <row r="641" spans="2:15" x14ac:dyDescent="0.25">
      <c r="B641" s="469" t="s">
        <v>2</v>
      </c>
      <c r="C641" s="470" t="s">
        <v>205</v>
      </c>
      <c r="D641" s="472" t="s">
        <v>193</v>
      </c>
      <c r="E641" s="472" t="s">
        <v>194</v>
      </c>
      <c r="F641" s="472" t="s">
        <v>195</v>
      </c>
      <c r="G641" s="472"/>
      <c r="H641" s="472"/>
      <c r="I641" s="472"/>
      <c r="J641" s="472" t="s">
        <v>196</v>
      </c>
      <c r="K641" s="472"/>
      <c r="L641" s="472"/>
      <c r="M641" s="472"/>
      <c r="N641" s="472" t="s">
        <v>197</v>
      </c>
      <c r="O641" s="473"/>
    </row>
    <row r="642" spans="2:15" ht="55.8" thickBot="1" x14ac:dyDescent="0.3">
      <c r="B642" s="477"/>
      <c r="C642" s="478"/>
      <c r="D642" s="479"/>
      <c r="E642" s="479"/>
      <c r="F642" s="210" t="s">
        <v>198</v>
      </c>
      <c r="G642" s="210" t="s">
        <v>107</v>
      </c>
      <c r="H642" s="210" t="s">
        <v>199</v>
      </c>
      <c r="I642" s="210" t="s">
        <v>200</v>
      </c>
      <c r="J642" s="210" t="s">
        <v>201</v>
      </c>
      <c r="K642" s="210" t="s">
        <v>107</v>
      </c>
      <c r="L642" s="210" t="s">
        <v>202</v>
      </c>
      <c r="M642" s="210" t="s">
        <v>203</v>
      </c>
      <c r="N642" s="210" t="s">
        <v>198</v>
      </c>
      <c r="O642" s="55" t="s">
        <v>200</v>
      </c>
    </row>
    <row r="643" spans="2:15" x14ac:dyDescent="0.25">
      <c r="B643" s="57">
        <v>1</v>
      </c>
      <c r="C643" s="180" t="s">
        <v>148</v>
      </c>
      <c r="D643" s="212"/>
      <c r="E643" s="56"/>
      <c r="F643" s="61"/>
      <c r="G643" s="61"/>
      <c r="H643" s="61"/>
      <c r="I643" s="61">
        <f>F643+G643-H643</f>
        <v>0</v>
      </c>
      <c r="J643" s="61"/>
      <c r="K643" s="61">
        <f>AVERAGE(F643,I643)*E643</f>
        <v>0</v>
      </c>
      <c r="L643" s="61"/>
      <c r="M643" s="61">
        <f>J643+K643-L643</f>
        <v>0</v>
      </c>
      <c r="N643" s="61">
        <f>F643-J643</f>
        <v>0</v>
      </c>
      <c r="O643" s="61">
        <f>I643-M643</f>
        <v>0</v>
      </c>
    </row>
    <row r="644" spans="2:15" x14ac:dyDescent="0.25">
      <c r="B644" s="57">
        <v>2</v>
      </c>
      <c r="C644" s="180" t="s">
        <v>749</v>
      </c>
      <c r="D644" s="184"/>
      <c r="E644" s="185"/>
      <c r="F644" s="61"/>
      <c r="G644" s="61"/>
      <c r="H644" s="61"/>
      <c r="I644" s="61">
        <f>F644+G644-H644</f>
        <v>0</v>
      </c>
      <c r="J644" s="61"/>
      <c r="K644" s="61">
        <f>AVERAGE(F644,I644)*E644</f>
        <v>0</v>
      </c>
      <c r="L644" s="61"/>
      <c r="M644" s="61">
        <f>J644+K644-L644</f>
        <v>0</v>
      </c>
      <c r="N644" s="61">
        <f>F644-J644</f>
        <v>0</v>
      </c>
      <c r="O644" s="61">
        <f>I644-M644</f>
        <v>0</v>
      </c>
    </row>
    <row r="645" spans="2:15" x14ac:dyDescent="0.25">
      <c r="B645" s="57">
        <v>3</v>
      </c>
      <c r="C645" s="179" t="s">
        <v>715</v>
      </c>
      <c r="D645" s="59"/>
      <c r="E645" s="60"/>
      <c r="F645" s="61"/>
      <c r="G645" s="61"/>
      <c r="H645" s="61"/>
      <c r="I645" s="61"/>
      <c r="J645" s="61"/>
      <c r="K645" s="61"/>
      <c r="L645" s="61"/>
      <c r="M645" s="61"/>
      <c r="N645" s="61"/>
      <c r="O645" s="61"/>
    </row>
    <row r="646" spans="2:15" x14ac:dyDescent="0.25">
      <c r="B646" s="57"/>
      <c r="C646" s="58" t="s">
        <v>711</v>
      </c>
      <c r="D646" s="59"/>
      <c r="E646" s="60"/>
      <c r="F646" s="61"/>
      <c r="G646" s="61"/>
      <c r="H646" s="61"/>
      <c r="I646" s="61">
        <f t="shared" ref="I646:I649" si="281">F646+G646-H646</f>
        <v>0</v>
      </c>
      <c r="J646" s="61"/>
      <c r="K646" s="61">
        <f t="shared" ref="K646:K649" si="282">AVERAGE(F646,I646)*E646</f>
        <v>0</v>
      </c>
      <c r="L646" s="61"/>
      <c r="M646" s="61">
        <f t="shared" ref="M646:M649" si="283">J646+K646-L646</f>
        <v>0</v>
      </c>
      <c r="N646" s="61">
        <f t="shared" ref="N646:N649" si="284">F646-J646</f>
        <v>0</v>
      </c>
      <c r="O646" s="61">
        <f t="shared" ref="O646:O649" si="285">I646-M646</f>
        <v>0</v>
      </c>
    </row>
    <row r="647" spans="2:15" ht="27.6" x14ac:dyDescent="0.25">
      <c r="B647" s="57"/>
      <c r="C647" s="58" t="s">
        <v>712</v>
      </c>
      <c r="D647" s="59"/>
      <c r="E647" s="60"/>
      <c r="F647" s="61"/>
      <c r="G647" s="61"/>
      <c r="H647" s="61"/>
      <c r="I647" s="61">
        <f t="shared" si="281"/>
        <v>0</v>
      </c>
      <c r="J647" s="61"/>
      <c r="K647" s="61">
        <f t="shared" si="282"/>
        <v>0</v>
      </c>
      <c r="L647" s="61"/>
      <c r="M647" s="61">
        <f t="shared" si="283"/>
        <v>0</v>
      </c>
      <c r="N647" s="61">
        <f t="shared" si="284"/>
        <v>0</v>
      </c>
      <c r="O647" s="61">
        <f t="shared" si="285"/>
        <v>0</v>
      </c>
    </row>
    <row r="648" spans="2:15" x14ac:dyDescent="0.25">
      <c r="B648" s="57"/>
      <c r="C648" s="58" t="s">
        <v>713</v>
      </c>
      <c r="D648" s="59"/>
      <c r="E648" s="60"/>
      <c r="F648" s="61"/>
      <c r="G648" s="61"/>
      <c r="H648" s="61"/>
      <c r="I648" s="61">
        <f t="shared" si="281"/>
        <v>0</v>
      </c>
      <c r="J648" s="61"/>
      <c r="K648" s="61">
        <f t="shared" si="282"/>
        <v>0</v>
      </c>
      <c r="L648" s="61"/>
      <c r="M648" s="61">
        <f t="shared" si="283"/>
        <v>0</v>
      </c>
      <c r="N648" s="61">
        <f t="shared" si="284"/>
        <v>0</v>
      </c>
      <c r="O648" s="61">
        <f t="shared" si="285"/>
        <v>0</v>
      </c>
    </row>
    <row r="649" spans="2:15" x14ac:dyDescent="0.25">
      <c r="B649" s="57"/>
      <c r="C649" s="58" t="s">
        <v>714</v>
      </c>
      <c r="D649" s="59"/>
      <c r="E649" s="60"/>
      <c r="F649" s="61"/>
      <c r="G649" s="61"/>
      <c r="H649" s="61"/>
      <c r="I649" s="61">
        <f t="shared" si="281"/>
        <v>0</v>
      </c>
      <c r="J649" s="61"/>
      <c r="K649" s="61">
        <f t="shared" si="282"/>
        <v>0</v>
      </c>
      <c r="L649" s="61"/>
      <c r="M649" s="61">
        <f t="shared" si="283"/>
        <v>0</v>
      </c>
      <c r="N649" s="61">
        <f t="shared" si="284"/>
        <v>0</v>
      </c>
      <c r="O649" s="61">
        <f t="shared" si="285"/>
        <v>0</v>
      </c>
    </row>
    <row r="650" spans="2:15" x14ac:dyDescent="0.25">
      <c r="B650" s="57">
        <v>4</v>
      </c>
      <c r="C650" s="180" t="s">
        <v>716</v>
      </c>
      <c r="D650" s="59"/>
      <c r="E650" s="60"/>
      <c r="F650" s="61"/>
      <c r="G650" s="61"/>
      <c r="H650" s="61"/>
      <c r="I650" s="61"/>
      <c r="J650" s="61"/>
      <c r="K650" s="61"/>
      <c r="L650" s="61"/>
      <c r="M650" s="61"/>
      <c r="N650" s="61"/>
      <c r="O650" s="61"/>
    </row>
    <row r="651" spans="2:15" x14ac:dyDescent="0.25">
      <c r="B651" s="57"/>
      <c r="C651" s="62" t="s">
        <v>717</v>
      </c>
      <c r="D651" s="59"/>
      <c r="E651" s="60"/>
      <c r="F651" s="61"/>
      <c r="G651" s="61"/>
      <c r="H651" s="61"/>
      <c r="I651" s="61">
        <f t="shared" ref="I651:I654" si="286">F651+G651-H651</f>
        <v>0</v>
      </c>
      <c r="J651" s="61"/>
      <c r="K651" s="61">
        <f t="shared" ref="K651:K654" si="287">AVERAGE(F651,I651)*E651</f>
        <v>0</v>
      </c>
      <c r="L651" s="61"/>
      <c r="M651" s="61">
        <f t="shared" ref="M651:M654" si="288">J651+K651-L651</f>
        <v>0</v>
      </c>
      <c r="N651" s="61">
        <f t="shared" ref="N651:N654" si="289">F651-J651</f>
        <v>0</v>
      </c>
      <c r="O651" s="61">
        <f t="shared" ref="O651:O654" si="290">I651-M651</f>
        <v>0</v>
      </c>
    </row>
    <row r="652" spans="2:15" x14ac:dyDescent="0.25">
      <c r="B652" s="57"/>
      <c r="C652" s="180" t="s">
        <v>718</v>
      </c>
      <c r="D652" s="59"/>
      <c r="E652" s="60"/>
      <c r="F652" s="61"/>
      <c r="G652" s="61"/>
      <c r="H652" s="61"/>
      <c r="I652" s="61"/>
      <c r="J652" s="61"/>
      <c r="K652" s="61"/>
      <c r="L652" s="61"/>
      <c r="M652" s="61"/>
      <c r="N652" s="61"/>
      <c r="O652" s="61"/>
    </row>
    <row r="653" spans="2:15" x14ac:dyDescent="0.25">
      <c r="B653" s="57"/>
      <c r="C653" s="62" t="s">
        <v>719</v>
      </c>
      <c r="D653" s="59"/>
      <c r="E653" s="60"/>
      <c r="F653" s="61"/>
      <c r="G653" s="61"/>
      <c r="H653" s="61"/>
      <c r="I653" s="61">
        <f t="shared" si="286"/>
        <v>0</v>
      </c>
      <c r="J653" s="61"/>
      <c r="K653" s="61">
        <f t="shared" si="287"/>
        <v>0</v>
      </c>
      <c r="L653" s="61"/>
      <c r="M653" s="61">
        <f t="shared" si="288"/>
        <v>0</v>
      </c>
      <c r="N653" s="61">
        <f t="shared" si="289"/>
        <v>0</v>
      </c>
      <c r="O653" s="61">
        <f t="shared" si="290"/>
        <v>0</v>
      </c>
    </row>
    <row r="654" spans="2:15" x14ac:dyDescent="0.25">
      <c r="B654" s="57"/>
      <c r="C654" s="62" t="s">
        <v>720</v>
      </c>
      <c r="D654" s="59"/>
      <c r="E654" s="60"/>
      <c r="F654" s="61"/>
      <c r="G654" s="61"/>
      <c r="H654" s="61"/>
      <c r="I654" s="61">
        <f t="shared" si="286"/>
        <v>0</v>
      </c>
      <c r="J654" s="61"/>
      <c r="K654" s="61">
        <f t="shared" si="287"/>
        <v>0</v>
      </c>
      <c r="L654" s="61"/>
      <c r="M654" s="61">
        <f t="shared" si="288"/>
        <v>0</v>
      </c>
      <c r="N654" s="61">
        <f t="shared" si="289"/>
        <v>0</v>
      </c>
      <c r="O654" s="61">
        <f t="shared" si="290"/>
        <v>0</v>
      </c>
    </row>
    <row r="655" spans="2:15" x14ac:dyDescent="0.25">
      <c r="B655" s="57">
        <v>5</v>
      </c>
      <c r="C655" s="180" t="s">
        <v>721</v>
      </c>
      <c r="D655" s="59"/>
      <c r="E655" s="60"/>
      <c r="F655" s="61"/>
      <c r="G655" s="61"/>
      <c r="H655" s="61"/>
      <c r="I655" s="61"/>
      <c r="J655" s="61"/>
      <c r="K655" s="61"/>
      <c r="L655" s="61"/>
      <c r="M655" s="61"/>
      <c r="N655" s="61"/>
      <c r="O655" s="61"/>
    </row>
    <row r="656" spans="2:15" x14ac:dyDescent="0.25">
      <c r="B656" s="57"/>
      <c r="C656" s="62" t="s">
        <v>722</v>
      </c>
      <c r="D656" s="59"/>
      <c r="E656" s="60"/>
      <c r="F656" s="61"/>
      <c r="G656" s="61"/>
      <c r="H656" s="61"/>
      <c r="I656" s="61">
        <f t="shared" ref="I656:I661" si="291">F656+G656-H656</f>
        <v>0</v>
      </c>
      <c r="J656" s="61"/>
      <c r="K656" s="61">
        <f t="shared" ref="K656:K661" si="292">AVERAGE(F656,I656)*E656</f>
        <v>0</v>
      </c>
      <c r="L656" s="61"/>
      <c r="M656" s="61">
        <f t="shared" ref="M656:M661" si="293">J656+K656-L656</f>
        <v>0</v>
      </c>
      <c r="N656" s="61">
        <f t="shared" ref="N656:N661" si="294">F656-J656</f>
        <v>0</v>
      </c>
      <c r="O656" s="61">
        <f t="shared" ref="O656:O661" si="295">I656-M656</f>
        <v>0</v>
      </c>
    </row>
    <row r="657" spans="2:15" x14ac:dyDescent="0.25">
      <c r="B657" s="57"/>
      <c r="C657" s="62" t="s">
        <v>723</v>
      </c>
      <c r="D657" s="59"/>
      <c r="E657" s="60"/>
      <c r="F657" s="61"/>
      <c r="G657" s="61"/>
      <c r="H657" s="61"/>
      <c r="I657" s="61">
        <f t="shared" si="291"/>
        <v>0</v>
      </c>
      <c r="J657" s="61"/>
      <c r="K657" s="61">
        <f t="shared" si="292"/>
        <v>0</v>
      </c>
      <c r="L657" s="61"/>
      <c r="M657" s="61">
        <f t="shared" si="293"/>
        <v>0</v>
      </c>
      <c r="N657" s="61">
        <f t="shared" si="294"/>
        <v>0</v>
      </c>
      <c r="O657" s="61">
        <f t="shared" si="295"/>
        <v>0</v>
      </c>
    </row>
    <row r="658" spans="2:15" x14ac:dyDescent="0.25">
      <c r="B658" s="57"/>
      <c r="C658" s="62" t="s">
        <v>724</v>
      </c>
      <c r="D658" s="59"/>
      <c r="E658" s="60"/>
      <c r="F658" s="61"/>
      <c r="G658" s="61"/>
      <c r="H658" s="61"/>
      <c r="I658" s="61">
        <f t="shared" si="291"/>
        <v>0</v>
      </c>
      <c r="J658" s="61"/>
      <c r="K658" s="61">
        <f t="shared" si="292"/>
        <v>0</v>
      </c>
      <c r="L658" s="61"/>
      <c r="M658" s="61">
        <f t="shared" si="293"/>
        <v>0</v>
      </c>
      <c r="N658" s="61">
        <f t="shared" si="294"/>
        <v>0</v>
      </c>
      <c r="O658" s="61">
        <f t="shared" si="295"/>
        <v>0</v>
      </c>
    </row>
    <row r="659" spans="2:15" x14ac:dyDescent="0.25">
      <c r="B659" s="57"/>
      <c r="C659" s="62" t="s">
        <v>725</v>
      </c>
      <c r="D659" s="59"/>
      <c r="E659" s="60"/>
      <c r="F659" s="61"/>
      <c r="G659" s="61"/>
      <c r="H659" s="61"/>
      <c r="I659" s="61">
        <f t="shared" si="291"/>
        <v>0</v>
      </c>
      <c r="J659" s="61"/>
      <c r="K659" s="61">
        <f t="shared" si="292"/>
        <v>0</v>
      </c>
      <c r="L659" s="61"/>
      <c r="M659" s="61">
        <f t="shared" si="293"/>
        <v>0</v>
      </c>
      <c r="N659" s="61">
        <f t="shared" si="294"/>
        <v>0</v>
      </c>
      <c r="O659" s="61">
        <f t="shared" si="295"/>
        <v>0</v>
      </c>
    </row>
    <row r="660" spans="2:15" x14ac:dyDescent="0.25">
      <c r="B660" s="57">
        <v>6</v>
      </c>
      <c r="C660" s="180" t="s">
        <v>726</v>
      </c>
      <c r="D660" s="59"/>
      <c r="E660" s="60"/>
      <c r="F660" s="61"/>
      <c r="G660" s="61"/>
      <c r="H660" s="61"/>
      <c r="I660" s="61">
        <f t="shared" si="291"/>
        <v>0</v>
      </c>
      <c r="J660" s="61"/>
      <c r="K660" s="61">
        <f t="shared" si="292"/>
        <v>0</v>
      </c>
      <c r="L660" s="61"/>
      <c r="M660" s="61">
        <f t="shared" si="293"/>
        <v>0</v>
      </c>
      <c r="N660" s="61">
        <f t="shared" si="294"/>
        <v>0</v>
      </c>
      <c r="O660" s="61">
        <f t="shared" si="295"/>
        <v>0</v>
      </c>
    </row>
    <row r="661" spans="2:15" x14ac:dyDescent="0.25">
      <c r="B661" s="57">
        <v>7</v>
      </c>
      <c r="C661" s="180" t="s">
        <v>727</v>
      </c>
      <c r="D661" s="59"/>
      <c r="E661" s="60"/>
      <c r="F661" s="61"/>
      <c r="G661" s="61"/>
      <c r="H661" s="61"/>
      <c r="I661" s="61">
        <f t="shared" si="291"/>
        <v>0</v>
      </c>
      <c r="J661" s="61"/>
      <c r="K661" s="61">
        <f t="shared" si="292"/>
        <v>0</v>
      </c>
      <c r="L661" s="61"/>
      <c r="M661" s="61">
        <f t="shared" si="293"/>
        <v>0</v>
      </c>
      <c r="N661" s="61">
        <f t="shared" si="294"/>
        <v>0</v>
      </c>
      <c r="O661" s="61">
        <f t="shared" si="295"/>
        <v>0</v>
      </c>
    </row>
    <row r="662" spans="2:15" x14ac:dyDescent="0.25">
      <c r="B662" s="57">
        <v>8</v>
      </c>
      <c r="C662" s="180" t="s">
        <v>728</v>
      </c>
      <c r="D662" s="59"/>
      <c r="E662" s="60"/>
      <c r="F662" s="61"/>
      <c r="G662" s="61"/>
      <c r="H662" s="61"/>
      <c r="I662" s="61"/>
      <c r="J662" s="61"/>
      <c r="K662" s="61"/>
      <c r="L662" s="61"/>
      <c r="M662" s="61"/>
      <c r="N662" s="61"/>
      <c r="O662" s="61"/>
    </row>
    <row r="663" spans="2:15" x14ac:dyDescent="0.25">
      <c r="B663" s="57"/>
      <c r="C663" s="62" t="s">
        <v>729</v>
      </c>
      <c r="D663" s="59"/>
      <c r="E663" s="60"/>
      <c r="F663" s="61"/>
      <c r="G663" s="61"/>
      <c r="H663" s="61"/>
      <c r="I663" s="61">
        <f t="shared" ref="I663:I667" si="296">F663+G663-H663</f>
        <v>0</v>
      </c>
      <c r="J663" s="61"/>
      <c r="K663" s="61">
        <f t="shared" ref="K663:K667" si="297">AVERAGE(F663,I663)*E663</f>
        <v>0</v>
      </c>
      <c r="L663" s="61"/>
      <c r="M663" s="61">
        <f t="shared" ref="M663:M667" si="298">J663+K663-L663</f>
        <v>0</v>
      </c>
      <c r="N663" s="61">
        <f t="shared" ref="N663:O667" si="299">F663-J663</f>
        <v>0</v>
      </c>
      <c r="O663" s="61">
        <f t="shared" ref="O663:O665" si="300">I663-M663</f>
        <v>0</v>
      </c>
    </row>
    <row r="664" spans="2:15" x14ac:dyDescent="0.25">
      <c r="B664" s="57"/>
      <c r="C664" s="62" t="s">
        <v>730</v>
      </c>
      <c r="D664" s="59"/>
      <c r="E664" s="60"/>
      <c r="F664" s="61"/>
      <c r="G664" s="61"/>
      <c r="H664" s="61"/>
      <c r="I664" s="61">
        <f t="shared" si="296"/>
        <v>0</v>
      </c>
      <c r="J664" s="61"/>
      <c r="K664" s="61">
        <f t="shared" si="297"/>
        <v>0</v>
      </c>
      <c r="L664" s="61"/>
      <c r="M664" s="61">
        <f t="shared" si="298"/>
        <v>0</v>
      </c>
      <c r="N664" s="61">
        <f t="shared" si="299"/>
        <v>0</v>
      </c>
      <c r="O664" s="61">
        <f t="shared" si="300"/>
        <v>0</v>
      </c>
    </row>
    <row r="665" spans="2:15" ht="27.6" x14ac:dyDescent="0.25">
      <c r="B665" s="178">
        <v>9</v>
      </c>
      <c r="C665" s="182" t="s">
        <v>731</v>
      </c>
      <c r="D665" s="59"/>
      <c r="E665" s="60"/>
      <c r="F665" s="61"/>
      <c r="G665" s="61"/>
      <c r="H665" s="61"/>
      <c r="I665" s="61">
        <f t="shared" si="296"/>
        <v>0</v>
      </c>
      <c r="J665" s="61"/>
      <c r="K665" s="61">
        <f t="shared" si="297"/>
        <v>0</v>
      </c>
      <c r="L665" s="61"/>
      <c r="M665" s="61">
        <f t="shared" si="298"/>
        <v>0</v>
      </c>
      <c r="N665" s="61">
        <f t="shared" si="299"/>
        <v>0</v>
      </c>
      <c r="O665" s="61">
        <f t="shared" si="300"/>
        <v>0</v>
      </c>
    </row>
    <row r="666" spans="2:15" x14ac:dyDescent="0.25">
      <c r="B666" s="175">
        <v>10</v>
      </c>
      <c r="C666" s="183" t="s">
        <v>733</v>
      </c>
      <c r="D666" s="176"/>
      <c r="E666" s="60"/>
      <c r="F666" s="61"/>
      <c r="G666" s="61"/>
      <c r="H666" s="61"/>
      <c r="I666" s="61">
        <f t="shared" si="296"/>
        <v>0</v>
      </c>
      <c r="J666" s="61"/>
      <c r="K666" s="61">
        <f t="shared" si="297"/>
        <v>0</v>
      </c>
      <c r="L666" s="61"/>
      <c r="M666" s="61">
        <f t="shared" si="298"/>
        <v>0</v>
      </c>
      <c r="N666" s="61">
        <f t="shared" si="299"/>
        <v>0</v>
      </c>
      <c r="O666" s="61">
        <f t="shared" si="299"/>
        <v>0</v>
      </c>
    </row>
    <row r="667" spans="2:15" x14ac:dyDescent="0.25">
      <c r="B667" s="175">
        <v>11</v>
      </c>
      <c r="C667" s="183" t="s">
        <v>734</v>
      </c>
      <c r="D667" s="176"/>
      <c r="E667" s="60"/>
      <c r="F667" s="61"/>
      <c r="G667" s="61"/>
      <c r="H667" s="61"/>
      <c r="I667" s="61">
        <f t="shared" si="296"/>
        <v>0</v>
      </c>
      <c r="J667" s="61"/>
      <c r="K667" s="61">
        <f t="shared" si="297"/>
        <v>0</v>
      </c>
      <c r="L667" s="61"/>
      <c r="M667" s="61">
        <f t="shared" si="298"/>
        <v>0</v>
      </c>
      <c r="N667" s="61">
        <f t="shared" si="299"/>
        <v>0</v>
      </c>
      <c r="O667" s="61">
        <f t="shared" si="299"/>
        <v>0</v>
      </c>
    </row>
    <row r="668" spans="2:15" x14ac:dyDescent="0.25">
      <c r="B668" s="175">
        <v>12</v>
      </c>
      <c r="C668" s="183" t="s">
        <v>735</v>
      </c>
      <c r="D668" s="176"/>
      <c r="E668" s="60"/>
      <c r="F668" s="61"/>
      <c r="G668" s="61"/>
      <c r="H668" s="61"/>
      <c r="I668" s="61"/>
      <c r="J668" s="61"/>
      <c r="K668" s="61"/>
      <c r="L668" s="61"/>
      <c r="M668" s="61"/>
      <c r="N668" s="61"/>
      <c r="O668" s="61"/>
    </row>
    <row r="669" spans="2:15" x14ac:dyDescent="0.25">
      <c r="B669" s="175"/>
      <c r="C669" s="177" t="s">
        <v>740</v>
      </c>
      <c r="D669" s="176"/>
      <c r="E669" s="60"/>
      <c r="F669" s="61"/>
      <c r="G669" s="61"/>
      <c r="H669" s="61"/>
      <c r="I669" s="61">
        <f t="shared" ref="I669:I670" si="301">F669+G669-H669</f>
        <v>0</v>
      </c>
      <c r="J669" s="61"/>
      <c r="K669" s="61">
        <f t="shared" ref="K669:K670" si="302">AVERAGE(F669,I669)*E669</f>
        <v>0</v>
      </c>
      <c r="L669" s="61"/>
      <c r="M669" s="61">
        <f t="shared" ref="M669:M670" si="303">J669+K669-L669</f>
        <v>0</v>
      </c>
      <c r="N669" s="61">
        <f t="shared" ref="N669:O670" si="304">F669-J669</f>
        <v>0</v>
      </c>
      <c r="O669" s="61">
        <f t="shared" si="304"/>
        <v>0</v>
      </c>
    </row>
    <row r="670" spans="2:15" x14ac:dyDescent="0.25">
      <c r="B670" s="175"/>
      <c r="C670" s="177" t="s">
        <v>741</v>
      </c>
      <c r="D670" s="176"/>
      <c r="E670" s="60"/>
      <c r="F670" s="61"/>
      <c r="G670" s="61"/>
      <c r="H670" s="61"/>
      <c r="I670" s="61">
        <f t="shared" si="301"/>
        <v>0</v>
      </c>
      <c r="J670" s="61"/>
      <c r="K670" s="61">
        <f t="shared" si="302"/>
        <v>0</v>
      </c>
      <c r="L670" s="61"/>
      <c r="M670" s="61">
        <f t="shared" si="303"/>
        <v>0</v>
      </c>
      <c r="N670" s="61">
        <f t="shared" si="304"/>
        <v>0</v>
      </c>
      <c r="O670" s="61">
        <f t="shared" si="304"/>
        <v>0</v>
      </c>
    </row>
    <row r="671" spans="2:15" x14ac:dyDescent="0.25">
      <c r="B671" s="175">
        <v>13</v>
      </c>
      <c r="C671" s="177"/>
      <c r="D671" s="176"/>
      <c r="E671" s="60"/>
      <c r="F671" s="61"/>
      <c r="G671" s="61"/>
      <c r="H671" s="61"/>
      <c r="I671" s="61"/>
      <c r="J671" s="61"/>
      <c r="K671" s="61"/>
      <c r="L671" s="61"/>
      <c r="M671" s="61"/>
      <c r="N671" s="61"/>
      <c r="O671" s="61"/>
    </row>
    <row r="672" spans="2:15" x14ac:dyDescent="0.25">
      <c r="B672" s="175"/>
      <c r="C672" s="177" t="s">
        <v>742</v>
      </c>
      <c r="D672" s="176"/>
      <c r="E672" s="60"/>
      <c r="F672" s="61"/>
      <c r="G672" s="61"/>
      <c r="H672" s="61"/>
      <c r="I672" s="61">
        <f t="shared" ref="I672:I675" si="305">F672+G672-H672</f>
        <v>0</v>
      </c>
      <c r="J672" s="61"/>
      <c r="K672" s="61">
        <f t="shared" ref="K672:K675" si="306">AVERAGE(F672,I672)*E672</f>
        <v>0</v>
      </c>
      <c r="L672" s="61"/>
      <c r="M672" s="61">
        <f t="shared" ref="M672:M675" si="307">J672+K672-L672</f>
        <v>0</v>
      </c>
      <c r="N672" s="61">
        <f t="shared" ref="N672:O675" si="308">F672-J672</f>
        <v>0</v>
      </c>
      <c r="O672" s="61">
        <f t="shared" si="308"/>
        <v>0</v>
      </c>
    </row>
    <row r="673" spans="2:15" x14ac:dyDescent="0.25">
      <c r="B673" s="175"/>
      <c r="C673" s="177" t="s">
        <v>743</v>
      </c>
      <c r="D673" s="176"/>
      <c r="E673" s="60"/>
      <c r="F673" s="61"/>
      <c r="G673" s="61"/>
      <c r="H673" s="61"/>
      <c r="I673" s="61">
        <f t="shared" si="305"/>
        <v>0</v>
      </c>
      <c r="J673" s="61"/>
      <c r="K673" s="61">
        <f t="shared" si="306"/>
        <v>0</v>
      </c>
      <c r="L673" s="61"/>
      <c r="M673" s="61">
        <f t="shared" si="307"/>
        <v>0</v>
      </c>
      <c r="N673" s="61">
        <f t="shared" si="308"/>
        <v>0</v>
      </c>
      <c r="O673" s="61">
        <f t="shared" si="308"/>
        <v>0</v>
      </c>
    </row>
    <row r="674" spans="2:15" ht="27.6" x14ac:dyDescent="0.25">
      <c r="B674" s="175"/>
      <c r="C674" s="177" t="s">
        <v>744</v>
      </c>
      <c r="D674" s="176"/>
      <c r="E674" s="60"/>
      <c r="F674" s="61"/>
      <c r="G674" s="61"/>
      <c r="H674" s="61"/>
      <c r="I674" s="61">
        <f t="shared" si="305"/>
        <v>0</v>
      </c>
      <c r="J674" s="61"/>
      <c r="K674" s="61">
        <f t="shared" si="306"/>
        <v>0</v>
      </c>
      <c r="L674" s="61"/>
      <c r="M674" s="61">
        <f t="shared" si="307"/>
        <v>0</v>
      </c>
      <c r="N674" s="61">
        <f t="shared" si="308"/>
        <v>0</v>
      </c>
      <c r="O674" s="61">
        <f t="shared" si="308"/>
        <v>0</v>
      </c>
    </row>
    <row r="675" spans="2:15" x14ac:dyDescent="0.25">
      <c r="B675" s="175"/>
      <c r="C675" s="177" t="s">
        <v>745</v>
      </c>
      <c r="D675" s="176"/>
      <c r="E675" s="60"/>
      <c r="F675" s="61"/>
      <c r="G675" s="61"/>
      <c r="H675" s="61"/>
      <c r="I675" s="61">
        <f t="shared" si="305"/>
        <v>0</v>
      </c>
      <c r="J675" s="61"/>
      <c r="K675" s="61">
        <f t="shared" si="306"/>
        <v>0</v>
      </c>
      <c r="L675" s="61"/>
      <c r="M675" s="61">
        <f t="shared" si="307"/>
        <v>0</v>
      </c>
      <c r="N675" s="61">
        <f t="shared" si="308"/>
        <v>0</v>
      </c>
      <c r="O675" s="61">
        <f t="shared" si="308"/>
        <v>0</v>
      </c>
    </row>
    <row r="676" spans="2:15" x14ac:dyDescent="0.25">
      <c r="B676" s="175">
        <v>14</v>
      </c>
      <c r="C676" s="183" t="s">
        <v>736</v>
      </c>
      <c r="D676" s="176"/>
      <c r="E676" s="60"/>
      <c r="F676" s="61"/>
      <c r="G676" s="61"/>
      <c r="H676" s="61"/>
      <c r="I676" s="61"/>
      <c r="J676" s="61"/>
      <c r="K676" s="61"/>
      <c r="L676" s="61"/>
      <c r="M676" s="61"/>
      <c r="N676" s="61"/>
      <c r="O676" s="61"/>
    </row>
    <row r="677" spans="2:15" x14ac:dyDescent="0.25">
      <c r="B677" s="175"/>
      <c r="C677" s="177" t="s">
        <v>746</v>
      </c>
      <c r="D677" s="176"/>
      <c r="E677" s="60"/>
      <c r="F677" s="61"/>
      <c r="G677" s="61"/>
      <c r="H677" s="61"/>
      <c r="I677" s="61">
        <f t="shared" ref="I677:I682" si="309">F677+G677-H677</f>
        <v>0</v>
      </c>
      <c r="J677" s="61"/>
      <c r="K677" s="61">
        <f t="shared" ref="K677:K682" si="310">AVERAGE(F677,I677)*E677</f>
        <v>0</v>
      </c>
      <c r="L677" s="61"/>
      <c r="M677" s="61">
        <f t="shared" ref="M677:M682" si="311">J677+K677-L677</f>
        <v>0</v>
      </c>
      <c r="N677" s="61">
        <f t="shared" ref="N677:O682" si="312">F677-J677</f>
        <v>0</v>
      </c>
      <c r="O677" s="61">
        <f t="shared" si="312"/>
        <v>0</v>
      </c>
    </row>
    <row r="678" spans="2:15" x14ac:dyDescent="0.25">
      <c r="B678" s="175"/>
      <c r="C678" s="177" t="s">
        <v>747</v>
      </c>
      <c r="D678" s="176"/>
      <c r="E678" s="60"/>
      <c r="F678" s="61"/>
      <c r="G678" s="61"/>
      <c r="H678" s="61"/>
      <c r="I678" s="61">
        <f t="shared" si="309"/>
        <v>0</v>
      </c>
      <c r="J678" s="61"/>
      <c r="K678" s="61">
        <f t="shared" si="310"/>
        <v>0</v>
      </c>
      <c r="L678" s="61"/>
      <c r="M678" s="61">
        <f t="shared" si="311"/>
        <v>0</v>
      </c>
      <c r="N678" s="61">
        <f t="shared" si="312"/>
        <v>0</v>
      </c>
      <c r="O678" s="61">
        <f t="shared" si="312"/>
        <v>0</v>
      </c>
    </row>
    <row r="679" spans="2:15" x14ac:dyDescent="0.25">
      <c r="B679" s="175"/>
      <c r="C679" s="177" t="s">
        <v>748</v>
      </c>
      <c r="D679" s="176"/>
      <c r="E679" s="60"/>
      <c r="F679" s="61"/>
      <c r="G679" s="61"/>
      <c r="H679" s="61"/>
      <c r="I679" s="61">
        <f t="shared" si="309"/>
        <v>0</v>
      </c>
      <c r="J679" s="61"/>
      <c r="K679" s="61">
        <f t="shared" si="310"/>
        <v>0</v>
      </c>
      <c r="L679" s="61"/>
      <c r="M679" s="61">
        <f t="shared" si="311"/>
        <v>0</v>
      </c>
      <c r="N679" s="61">
        <f t="shared" si="312"/>
        <v>0</v>
      </c>
      <c r="O679" s="61">
        <f t="shared" si="312"/>
        <v>0</v>
      </c>
    </row>
    <row r="680" spans="2:15" x14ac:dyDescent="0.25">
      <c r="B680" s="175">
        <v>15</v>
      </c>
      <c r="C680" s="183" t="s">
        <v>737</v>
      </c>
      <c r="D680" s="176"/>
      <c r="E680" s="60"/>
      <c r="F680" s="61"/>
      <c r="G680" s="61"/>
      <c r="H680" s="61"/>
      <c r="I680" s="61">
        <f t="shared" si="309"/>
        <v>0</v>
      </c>
      <c r="J680" s="61"/>
      <c r="K680" s="61">
        <f t="shared" si="310"/>
        <v>0</v>
      </c>
      <c r="L680" s="61"/>
      <c r="M680" s="61">
        <f t="shared" si="311"/>
        <v>0</v>
      </c>
      <c r="N680" s="61">
        <f t="shared" si="312"/>
        <v>0</v>
      </c>
      <c r="O680" s="61">
        <f t="shared" si="312"/>
        <v>0</v>
      </c>
    </row>
    <row r="681" spans="2:15" x14ac:dyDescent="0.25">
      <c r="B681" s="175">
        <v>16</v>
      </c>
      <c r="C681" s="183" t="s">
        <v>738</v>
      </c>
      <c r="D681" s="59"/>
      <c r="E681" s="60"/>
      <c r="F681" s="61"/>
      <c r="G681" s="61"/>
      <c r="H681" s="61"/>
      <c r="I681" s="61">
        <f t="shared" si="309"/>
        <v>0</v>
      </c>
      <c r="J681" s="61"/>
      <c r="K681" s="61">
        <f t="shared" si="310"/>
        <v>0</v>
      </c>
      <c r="L681" s="61"/>
      <c r="M681" s="61">
        <f t="shared" si="311"/>
        <v>0</v>
      </c>
      <c r="N681" s="61">
        <f t="shared" si="312"/>
        <v>0</v>
      </c>
      <c r="O681" s="61">
        <f t="shared" si="312"/>
        <v>0</v>
      </c>
    </row>
    <row r="682" spans="2:15" x14ac:dyDescent="0.25">
      <c r="B682" s="175">
        <v>17</v>
      </c>
      <c r="C682" s="183" t="s">
        <v>739</v>
      </c>
      <c r="D682" s="59"/>
      <c r="E682" s="63"/>
      <c r="F682" s="61"/>
      <c r="G682" s="61"/>
      <c r="H682" s="61"/>
      <c r="I682" s="61">
        <f t="shared" si="309"/>
        <v>0</v>
      </c>
      <c r="J682" s="61"/>
      <c r="K682" s="61">
        <f t="shared" si="310"/>
        <v>0</v>
      </c>
      <c r="L682" s="61"/>
      <c r="M682" s="61">
        <f t="shared" si="311"/>
        <v>0</v>
      </c>
      <c r="N682" s="61">
        <f t="shared" si="312"/>
        <v>0</v>
      </c>
      <c r="O682" s="61">
        <f t="shared" si="312"/>
        <v>0</v>
      </c>
    </row>
    <row r="683" spans="2:15" ht="14.4" thickBot="1" x14ac:dyDescent="0.3">
      <c r="B683" s="64"/>
      <c r="C683" s="65" t="s">
        <v>108</v>
      </c>
      <c r="D683" s="65"/>
      <c r="E683" s="66"/>
      <c r="F683" s="143">
        <f>SUM(F643:F682)</f>
        <v>0</v>
      </c>
      <c r="G683" s="143">
        <f t="shared" ref="G683:O683" si="313">SUM(G643:G682)</f>
        <v>0</v>
      </c>
      <c r="H683" s="143">
        <f t="shared" si="313"/>
        <v>0</v>
      </c>
      <c r="I683" s="143">
        <f t="shared" si="313"/>
        <v>0</v>
      </c>
      <c r="J683" s="143">
        <f t="shared" si="313"/>
        <v>0</v>
      </c>
      <c r="K683" s="143">
        <f t="shared" si="313"/>
        <v>0</v>
      </c>
      <c r="L683" s="143">
        <f t="shared" si="313"/>
        <v>0</v>
      </c>
      <c r="M683" s="143">
        <f t="shared" si="313"/>
        <v>0</v>
      </c>
      <c r="N683" s="143">
        <f t="shared" si="313"/>
        <v>0</v>
      </c>
      <c r="O683" s="143">
        <f t="shared" si="313"/>
        <v>0</v>
      </c>
    </row>
    <row r="684" spans="2:15" ht="14.4" thickBot="1" x14ac:dyDescent="0.3"/>
    <row r="685" spans="2:15" x14ac:dyDescent="0.25">
      <c r="B685" s="474" t="s">
        <v>641</v>
      </c>
      <c r="C685" s="475"/>
      <c r="D685" s="475"/>
      <c r="E685" s="475"/>
      <c r="F685" s="475"/>
      <c r="G685" s="475"/>
      <c r="H685" s="475"/>
      <c r="I685" s="475"/>
      <c r="J685" s="475"/>
      <c r="K685" s="475"/>
      <c r="L685" s="475"/>
      <c r="M685" s="475"/>
      <c r="N685" s="475"/>
      <c r="O685" s="476"/>
    </row>
    <row r="686" spans="2:15" x14ac:dyDescent="0.25">
      <c r="B686" s="469" t="s">
        <v>2</v>
      </c>
      <c r="C686" s="470" t="s">
        <v>205</v>
      </c>
      <c r="D686" s="472" t="s">
        <v>193</v>
      </c>
      <c r="E686" s="472" t="s">
        <v>194</v>
      </c>
      <c r="F686" s="472" t="s">
        <v>195</v>
      </c>
      <c r="G686" s="472"/>
      <c r="H686" s="472"/>
      <c r="I686" s="472"/>
      <c r="J686" s="472" t="s">
        <v>196</v>
      </c>
      <c r="K686" s="472"/>
      <c r="L686" s="472"/>
      <c r="M686" s="472"/>
      <c r="N686" s="472" t="s">
        <v>197</v>
      </c>
      <c r="O686" s="473"/>
    </row>
    <row r="687" spans="2:15" ht="55.8" thickBot="1" x14ac:dyDescent="0.3">
      <c r="B687" s="477"/>
      <c r="C687" s="478"/>
      <c r="D687" s="479"/>
      <c r="E687" s="479"/>
      <c r="F687" s="210" t="s">
        <v>198</v>
      </c>
      <c r="G687" s="210" t="s">
        <v>107</v>
      </c>
      <c r="H687" s="210" t="s">
        <v>199</v>
      </c>
      <c r="I687" s="210" t="s">
        <v>200</v>
      </c>
      <c r="J687" s="210" t="s">
        <v>201</v>
      </c>
      <c r="K687" s="210" t="s">
        <v>107</v>
      </c>
      <c r="L687" s="210" t="s">
        <v>202</v>
      </c>
      <c r="M687" s="210" t="s">
        <v>203</v>
      </c>
      <c r="N687" s="210" t="s">
        <v>198</v>
      </c>
      <c r="O687" s="55" t="s">
        <v>200</v>
      </c>
    </row>
    <row r="688" spans="2:15" x14ac:dyDescent="0.25">
      <c r="B688" s="57">
        <v>1</v>
      </c>
      <c r="C688" s="180" t="s">
        <v>148</v>
      </c>
      <c r="D688" s="212"/>
      <c r="E688" s="56"/>
      <c r="F688" s="61"/>
      <c r="G688" s="61"/>
      <c r="H688" s="61"/>
      <c r="I688" s="61">
        <f>F688+G688-H688</f>
        <v>0</v>
      </c>
      <c r="J688" s="61"/>
      <c r="K688" s="61">
        <f>AVERAGE(F688,I688)*E688</f>
        <v>0</v>
      </c>
      <c r="L688" s="61"/>
      <c r="M688" s="61">
        <f>J688+K688-L688</f>
        <v>0</v>
      </c>
      <c r="N688" s="61">
        <f>F688-J688</f>
        <v>0</v>
      </c>
      <c r="O688" s="61">
        <f>I688-M688</f>
        <v>0</v>
      </c>
    </row>
    <row r="689" spans="2:15" x14ac:dyDescent="0.25">
      <c r="B689" s="57">
        <v>2</v>
      </c>
      <c r="C689" s="180" t="s">
        <v>749</v>
      </c>
      <c r="D689" s="184"/>
      <c r="E689" s="185"/>
      <c r="F689" s="61"/>
      <c r="G689" s="61"/>
      <c r="H689" s="61"/>
      <c r="I689" s="61">
        <f>F689+G689-H689</f>
        <v>0</v>
      </c>
      <c r="J689" s="61"/>
      <c r="K689" s="61">
        <f>AVERAGE(F689,I689)*E689</f>
        <v>0</v>
      </c>
      <c r="L689" s="61"/>
      <c r="M689" s="61">
        <f>J689+K689-L689</f>
        <v>0</v>
      </c>
      <c r="N689" s="61">
        <f>F689-J689</f>
        <v>0</v>
      </c>
      <c r="O689" s="61">
        <f>I689-M689</f>
        <v>0</v>
      </c>
    </row>
    <row r="690" spans="2:15" x14ac:dyDescent="0.25">
      <c r="B690" s="57">
        <v>3</v>
      </c>
      <c r="C690" s="179" t="s">
        <v>715</v>
      </c>
      <c r="D690" s="59"/>
      <c r="E690" s="60"/>
      <c r="F690" s="61"/>
      <c r="G690" s="61"/>
      <c r="H690" s="61"/>
      <c r="I690" s="61"/>
      <c r="J690" s="61"/>
      <c r="K690" s="61"/>
      <c r="L690" s="61"/>
      <c r="M690" s="61"/>
      <c r="N690" s="61"/>
      <c r="O690" s="61"/>
    </row>
    <row r="691" spans="2:15" x14ac:dyDescent="0.25">
      <c r="B691" s="57"/>
      <c r="C691" s="58" t="s">
        <v>711</v>
      </c>
      <c r="D691" s="59"/>
      <c r="E691" s="60"/>
      <c r="F691" s="61"/>
      <c r="G691" s="61"/>
      <c r="H691" s="61"/>
      <c r="I691" s="61">
        <f t="shared" ref="I691:I694" si="314">F691+G691-H691</f>
        <v>0</v>
      </c>
      <c r="J691" s="61"/>
      <c r="K691" s="61">
        <f t="shared" ref="K691:K694" si="315">AVERAGE(F691,I691)*E691</f>
        <v>0</v>
      </c>
      <c r="L691" s="61"/>
      <c r="M691" s="61">
        <f t="shared" ref="M691:M694" si="316">J691+K691-L691</f>
        <v>0</v>
      </c>
      <c r="N691" s="61">
        <f t="shared" ref="N691:N694" si="317">F691-J691</f>
        <v>0</v>
      </c>
      <c r="O691" s="61">
        <f t="shared" ref="O691:O694" si="318">I691-M691</f>
        <v>0</v>
      </c>
    </row>
    <row r="692" spans="2:15" ht="27.6" x14ac:dyDescent="0.25">
      <c r="B692" s="57"/>
      <c r="C692" s="58" t="s">
        <v>712</v>
      </c>
      <c r="D692" s="59"/>
      <c r="E692" s="60"/>
      <c r="F692" s="61"/>
      <c r="G692" s="61"/>
      <c r="H692" s="61"/>
      <c r="I692" s="61">
        <f t="shared" si="314"/>
        <v>0</v>
      </c>
      <c r="J692" s="61"/>
      <c r="K692" s="61">
        <f t="shared" si="315"/>
        <v>0</v>
      </c>
      <c r="L692" s="61"/>
      <c r="M692" s="61">
        <f t="shared" si="316"/>
        <v>0</v>
      </c>
      <c r="N692" s="61">
        <f t="shared" si="317"/>
        <v>0</v>
      </c>
      <c r="O692" s="61">
        <f t="shared" si="318"/>
        <v>0</v>
      </c>
    </row>
    <row r="693" spans="2:15" x14ac:dyDescent="0.25">
      <c r="B693" s="57"/>
      <c r="C693" s="58" t="s">
        <v>713</v>
      </c>
      <c r="D693" s="59"/>
      <c r="E693" s="60"/>
      <c r="F693" s="61"/>
      <c r="G693" s="61"/>
      <c r="H693" s="61"/>
      <c r="I693" s="61">
        <f t="shared" si="314"/>
        <v>0</v>
      </c>
      <c r="J693" s="61"/>
      <c r="K693" s="61">
        <f t="shared" si="315"/>
        <v>0</v>
      </c>
      <c r="L693" s="61"/>
      <c r="M693" s="61">
        <f t="shared" si="316"/>
        <v>0</v>
      </c>
      <c r="N693" s="61">
        <f t="shared" si="317"/>
        <v>0</v>
      </c>
      <c r="O693" s="61">
        <f t="shared" si="318"/>
        <v>0</v>
      </c>
    </row>
    <row r="694" spans="2:15" x14ac:dyDescent="0.25">
      <c r="B694" s="57"/>
      <c r="C694" s="58" t="s">
        <v>714</v>
      </c>
      <c r="D694" s="59"/>
      <c r="E694" s="60"/>
      <c r="F694" s="61"/>
      <c r="G694" s="61"/>
      <c r="H694" s="61"/>
      <c r="I694" s="61">
        <f t="shared" si="314"/>
        <v>0</v>
      </c>
      <c r="J694" s="61"/>
      <c r="K694" s="61">
        <f t="shared" si="315"/>
        <v>0</v>
      </c>
      <c r="L694" s="61"/>
      <c r="M694" s="61">
        <f t="shared" si="316"/>
        <v>0</v>
      </c>
      <c r="N694" s="61">
        <f t="shared" si="317"/>
        <v>0</v>
      </c>
      <c r="O694" s="61">
        <f t="shared" si="318"/>
        <v>0</v>
      </c>
    </row>
    <row r="695" spans="2:15" x14ac:dyDescent="0.25">
      <c r="B695" s="57">
        <v>4</v>
      </c>
      <c r="C695" s="180" t="s">
        <v>716</v>
      </c>
      <c r="D695" s="59"/>
      <c r="E695" s="60"/>
      <c r="F695" s="61"/>
      <c r="G695" s="61"/>
      <c r="H695" s="61"/>
      <c r="I695" s="61"/>
      <c r="J695" s="61"/>
      <c r="K695" s="61"/>
      <c r="L695" s="61"/>
      <c r="M695" s="61"/>
      <c r="N695" s="61"/>
      <c r="O695" s="61"/>
    </row>
    <row r="696" spans="2:15" x14ac:dyDescent="0.25">
      <c r="B696" s="57"/>
      <c r="C696" s="62" t="s">
        <v>717</v>
      </c>
      <c r="D696" s="59"/>
      <c r="E696" s="60"/>
      <c r="F696" s="61"/>
      <c r="G696" s="61"/>
      <c r="H696" s="61"/>
      <c r="I696" s="61">
        <f t="shared" ref="I696:I699" si="319">F696+G696-H696</f>
        <v>0</v>
      </c>
      <c r="J696" s="61"/>
      <c r="K696" s="61">
        <f t="shared" ref="K696:K699" si="320">AVERAGE(F696,I696)*E696</f>
        <v>0</v>
      </c>
      <c r="L696" s="61"/>
      <c r="M696" s="61">
        <f t="shared" ref="M696:M699" si="321">J696+K696-L696</f>
        <v>0</v>
      </c>
      <c r="N696" s="61">
        <f t="shared" ref="N696:N699" si="322">F696-J696</f>
        <v>0</v>
      </c>
      <c r="O696" s="61">
        <f t="shared" ref="O696:O699" si="323">I696-M696</f>
        <v>0</v>
      </c>
    </row>
    <row r="697" spans="2:15" x14ac:dyDescent="0.25">
      <c r="B697" s="57"/>
      <c r="C697" s="180" t="s">
        <v>718</v>
      </c>
      <c r="D697" s="59"/>
      <c r="E697" s="60"/>
      <c r="F697" s="61"/>
      <c r="G697" s="61"/>
      <c r="H697" s="61"/>
      <c r="I697" s="61"/>
      <c r="J697" s="61"/>
      <c r="K697" s="61"/>
      <c r="L697" s="61"/>
      <c r="M697" s="61"/>
      <c r="N697" s="61"/>
      <c r="O697" s="61"/>
    </row>
    <row r="698" spans="2:15" x14ac:dyDescent="0.25">
      <c r="B698" s="57"/>
      <c r="C698" s="62" t="s">
        <v>719</v>
      </c>
      <c r="D698" s="59"/>
      <c r="E698" s="60"/>
      <c r="F698" s="61"/>
      <c r="G698" s="61"/>
      <c r="H698" s="61"/>
      <c r="I698" s="61">
        <f t="shared" si="319"/>
        <v>0</v>
      </c>
      <c r="J698" s="61"/>
      <c r="K698" s="61">
        <f t="shared" si="320"/>
        <v>0</v>
      </c>
      <c r="L698" s="61"/>
      <c r="M698" s="61">
        <f t="shared" si="321"/>
        <v>0</v>
      </c>
      <c r="N698" s="61">
        <f t="shared" si="322"/>
        <v>0</v>
      </c>
      <c r="O698" s="61">
        <f t="shared" si="323"/>
        <v>0</v>
      </c>
    </row>
    <row r="699" spans="2:15" x14ac:dyDescent="0.25">
      <c r="B699" s="57"/>
      <c r="C699" s="62" t="s">
        <v>720</v>
      </c>
      <c r="D699" s="59"/>
      <c r="E699" s="60"/>
      <c r="F699" s="61"/>
      <c r="G699" s="61"/>
      <c r="H699" s="61"/>
      <c r="I699" s="61">
        <f t="shared" si="319"/>
        <v>0</v>
      </c>
      <c r="J699" s="61"/>
      <c r="K699" s="61">
        <f t="shared" si="320"/>
        <v>0</v>
      </c>
      <c r="L699" s="61"/>
      <c r="M699" s="61">
        <f t="shared" si="321"/>
        <v>0</v>
      </c>
      <c r="N699" s="61">
        <f t="shared" si="322"/>
        <v>0</v>
      </c>
      <c r="O699" s="61">
        <f t="shared" si="323"/>
        <v>0</v>
      </c>
    </row>
    <row r="700" spans="2:15" x14ac:dyDescent="0.25">
      <c r="B700" s="57">
        <v>5</v>
      </c>
      <c r="C700" s="180" t="s">
        <v>721</v>
      </c>
      <c r="D700" s="59"/>
      <c r="E700" s="60"/>
      <c r="F700" s="61"/>
      <c r="G700" s="61"/>
      <c r="H700" s="61"/>
      <c r="I700" s="61"/>
      <c r="J700" s="61"/>
      <c r="K700" s="61"/>
      <c r="L700" s="61"/>
      <c r="M700" s="61"/>
      <c r="N700" s="61"/>
      <c r="O700" s="61"/>
    </row>
    <row r="701" spans="2:15" x14ac:dyDescent="0.25">
      <c r="B701" s="57"/>
      <c r="C701" s="62" t="s">
        <v>722</v>
      </c>
      <c r="D701" s="59"/>
      <c r="E701" s="60"/>
      <c r="F701" s="61"/>
      <c r="G701" s="61"/>
      <c r="H701" s="61"/>
      <c r="I701" s="61">
        <f t="shared" ref="I701:I706" si="324">F701+G701-H701</f>
        <v>0</v>
      </c>
      <c r="J701" s="61"/>
      <c r="K701" s="61">
        <f t="shared" ref="K701:K706" si="325">AVERAGE(F701,I701)*E701</f>
        <v>0</v>
      </c>
      <c r="L701" s="61"/>
      <c r="M701" s="61">
        <f t="shared" ref="M701:M706" si="326">J701+K701-L701</f>
        <v>0</v>
      </c>
      <c r="N701" s="61">
        <f t="shared" ref="N701:N706" si="327">F701-J701</f>
        <v>0</v>
      </c>
      <c r="O701" s="61">
        <f t="shared" ref="O701:O706" si="328">I701-M701</f>
        <v>0</v>
      </c>
    </row>
    <row r="702" spans="2:15" x14ac:dyDescent="0.25">
      <c r="B702" s="57"/>
      <c r="C702" s="62" t="s">
        <v>723</v>
      </c>
      <c r="D702" s="59"/>
      <c r="E702" s="60"/>
      <c r="F702" s="61"/>
      <c r="G702" s="61"/>
      <c r="H702" s="61"/>
      <c r="I702" s="61">
        <f t="shared" si="324"/>
        <v>0</v>
      </c>
      <c r="J702" s="61"/>
      <c r="K702" s="61">
        <f t="shared" si="325"/>
        <v>0</v>
      </c>
      <c r="L702" s="61"/>
      <c r="M702" s="61">
        <f t="shared" si="326"/>
        <v>0</v>
      </c>
      <c r="N702" s="61">
        <f t="shared" si="327"/>
        <v>0</v>
      </c>
      <c r="O702" s="61">
        <f t="shared" si="328"/>
        <v>0</v>
      </c>
    </row>
    <row r="703" spans="2:15" x14ac:dyDescent="0.25">
      <c r="B703" s="57"/>
      <c r="C703" s="62" t="s">
        <v>724</v>
      </c>
      <c r="D703" s="59"/>
      <c r="E703" s="60"/>
      <c r="F703" s="61"/>
      <c r="G703" s="61"/>
      <c r="H703" s="61"/>
      <c r="I703" s="61">
        <f t="shared" si="324"/>
        <v>0</v>
      </c>
      <c r="J703" s="61"/>
      <c r="K703" s="61">
        <f t="shared" si="325"/>
        <v>0</v>
      </c>
      <c r="L703" s="61"/>
      <c r="M703" s="61">
        <f t="shared" si="326"/>
        <v>0</v>
      </c>
      <c r="N703" s="61">
        <f t="shared" si="327"/>
        <v>0</v>
      </c>
      <c r="O703" s="61">
        <f t="shared" si="328"/>
        <v>0</v>
      </c>
    </row>
    <row r="704" spans="2:15" x14ac:dyDescent="0.25">
      <c r="B704" s="57"/>
      <c r="C704" s="62" t="s">
        <v>725</v>
      </c>
      <c r="D704" s="59"/>
      <c r="E704" s="60"/>
      <c r="F704" s="61"/>
      <c r="G704" s="61"/>
      <c r="H704" s="61"/>
      <c r="I704" s="61">
        <f t="shared" si="324"/>
        <v>0</v>
      </c>
      <c r="J704" s="61"/>
      <c r="K704" s="61">
        <f t="shared" si="325"/>
        <v>0</v>
      </c>
      <c r="L704" s="61"/>
      <c r="M704" s="61">
        <f t="shared" si="326"/>
        <v>0</v>
      </c>
      <c r="N704" s="61">
        <f t="shared" si="327"/>
        <v>0</v>
      </c>
      <c r="O704" s="61">
        <f t="shared" si="328"/>
        <v>0</v>
      </c>
    </row>
    <row r="705" spans="2:15" x14ac:dyDescent="0.25">
      <c r="B705" s="57">
        <v>6</v>
      </c>
      <c r="C705" s="180" t="s">
        <v>726</v>
      </c>
      <c r="D705" s="59"/>
      <c r="E705" s="60"/>
      <c r="F705" s="61"/>
      <c r="G705" s="61"/>
      <c r="H705" s="61"/>
      <c r="I705" s="61">
        <f t="shared" si="324"/>
        <v>0</v>
      </c>
      <c r="J705" s="61"/>
      <c r="K705" s="61">
        <f t="shared" si="325"/>
        <v>0</v>
      </c>
      <c r="L705" s="61"/>
      <c r="M705" s="61">
        <f t="shared" si="326"/>
        <v>0</v>
      </c>
      <c r="N705" s="61">
        <f t="shared" si="327"/>
        <v>0</v>
      </c>
      <c r="O705" s="61">
        <f t="shared" si="328"/>
        <v>0</v>
      </c>
    </row>
    <row r="706" spans="2:15" x14ac:dyDescent="0.25">
      <c r="B706" s="57">
        <v>7</v>
      </c>
      <c r="C706" s="180" t="s">
        <v>727</v>
      </c>
      <c r="D706" s="59"/>
      <c r="E706" s="60"/>
      <c r="F706" s="61"/>
      <c r="G706" s="61"/>
      <c r="H706" s="61"/>
      <c r="I706" s="61">
        <f t="shared" si="324"/>
        <v>0</v>
      </c>
      <c r="J706" s="61"/>
      <c r="K706" s="61">
        <f t="shared" si="325"/>
        <v>0</v>
      </c>
      <c r="L706" s="61"/>
      <c r="M706" s="61">
        <f t="shared" si="326"/>
        <v>0</v>
      </c>
      <c r="N706" s="61">
        <f t="shared" si="327"/>
        <v>0</v>
      </c>
      <c r="O706" s="61">
        <f t="shared" si="328"/>
        <v>0</v>
      </c>
    </row>
    <row r="707" spans="2:15" x14ac:dyDescent="0.25">
      <c r="B707" s="57">
        <v>8</v>
      </c>
      <c r="C707" s="180" t="s">
        <v>728</v>
      </c>
      <c r="D707" s="59"/>
      <c r="E707" s="60"/>
      <c r="F707" s="61"/>
      <c r="G707" s="61"/>
      <c r="H707" s="61"/>
      <c r="I707" s="61"/>
      <c r="J707" s="61"/>
      <c r="K707" s="61"/>
      <c r="L707" s="61"/>
      <c r="M707" s="61"/>
      <c r="N707" s="61"/>
      <c r="O707" s="61"/>
    </row>
    <row r="708" spans="2:15" x14ac:dyDescent="0.25">
      <c r="B708" s="57"/>
      <c r="C708" s="62" t="s">
        <v>729</v>
      </c>
      <c r="D708" s="59"/>
      <c r="E708" s="60"/>
      <c r="F708" s="61"/>
      <c r="G708" s="61"/>
      <c r="H708" s="61"/>
      <c r="I708" s="61">
        <f t="shared" ref="I708:I712" si="329">F708+G708-H708</f>
        <v>0</v>
      </c>
      <c r="J708" s="61"/>
      <c r="K708" s="61">
        <f t="shared" ref="K708:K712" si="330">AVERAGE(F708,I708)*E708</f>
        <v>0</v>
      </c>
      <c r="L708" s="61"/>
      <c r="M708" s="61">
        <f t="shared" ref="M708:M712" si="331">J708+K708-L708</f>
        <v>0</v>
      </c>
      <c r="N708" s="61">
        <f t="shared" ref="N708:O712" si="332">F708-J708</f>
        <v>0</v>
      </c>
      <c r="O708" s="61">
        <f t="shared" ref="O708:O710" si="333">I708-M708</f>
        <v>0</v>
      </c>
    </row>
    <row r="709" spans="2:15" x14ac:dyDescent="0.25">
      <c r="B709" s="57"/>
      <c r="C709" s="62" t="s">
        <v>730</v>
      </c>
      <c r="D709" s="59"/>
      <c r="E709" s="60"/>
      <c r="F709" s="61"/>
      <c r="G709" s="61"/>
      <c r="H709" s="61"/>
      <c r="I709" s="61">
        <f t="shared" si="329"/>
        <v>0</v>
      </c>
      <c r="J709" s="61"/>
      <c r="K709" s="61">
        <f t="shared" si="330"/>
        <v>0</v>
      </c>
      <c r="L709" s="61"/>
      <c r="M709" s="61">
        <f t="shared" si="331"/>
        <v>0</v>
      </c>
      <c r="N709" s="61">
        <f t="shared" si="332"/>
        <v>0</v>
      </c>
      <c r="O709" s="61">
        <f t="shared" si="333"/>
        <v>0</v>
      </c>
    </row>
    <row r="710" spans="2:15" ht="27.6" x14ac:dyDescent="0.25">
      <c r="B710" s="178">
        <v>9</v>
      </c>
      <c r="C710" s="182" t="s">
        <v>731</v>
      </c>
      <c r="D710" s="59"/>
      <c r="E710" s="60"/>
      <c r="F710" s="61"/>
      <c r="G710" s="61"/>
      <c r="H710" s="61"/>
      <c r="I710" s="61">
        <f t="shared" si="329"/>
        <v>0</v>
      </c>
      <c r="J710" s="61"/>
      <c r="K710" s="61">
        <f t="shared" si="330"/>
        <v>0</v>
      </c>
      <c r="L710" s="61"/>
      <c r="M710" s="61">
        <f t="shared" si="331"/>
        <v>0</v>
      </c>
      <c r="N710" s="61">
        <f t="shared" si="332"/>
        <v>0</v>
      </c>
      <c r="O710" s="61">
        <f t="shared" si="333"/>
        <v>0</v>
      </c>
    </row>
    <row r="711" spans="2:15" x14ac:dyDescent="0.25">
      <c r="B711" s="175">
        <v>10</v>
      </c>
      <c r="C711" s="183" t="s">
        <v>733</v>
      </c>
      <c r="D711" s="176"/>
      <c r="E711" s="60"/>
      <c r="F711" s="61"/>
      <c r="G711" s="61"/>
      <c r="H711" s="61"/>
      <c r="I711" s="61">
        <f t="shared" si="329"/>
        <v>0</v>
      </c>
      <c r="J711" s="61"/>
      <c r="K711" s="61">
        <f t="shared" si="330"/>
        <v>0</v>
      </c>
      <c r="L711" s="61"/>
      <c r="M711" s="61">
        <f t="shared" si="331"/>
        <v>0</v>
      </c>
      <c r="N711" s="61">
        <f t="shared" si="332"/>
        <v>0</v>
      </c>
      <c r="O711" s="61">
        <f t="shared" si="332"/>
        <v>0</v>
      </c>
    </row>
    <row r="712" spans="2:15" x14ac:dyDescent="0.25">
      <c r="B712" s="175">
        <v>11</v>
      </c>
      <c r="C712" s="183" t="s">
        <v>734</v>
      </c>
      <c r="D712" s="176"/>
      <c r="E712" s="60"/>
      <c r="F712" s="61"/>
      <c r="G712" s="61"/>
      <c r="H712" s="61"/>
      <c r="I712" s="61">
        <f t="shared" si="329"/>
        <v>0</v>
      </c>
      <c r="J712" s="61"/>
      <c r="K712" s="61">
        <f t="shared" si="330"/>
        <v>0</v>
      </c>
      <c r="L712" s="61"/>
      <c r="M712" s="61">
        <f t="shared" si="331"/>
        <v>0</v>
      </c>
      <c r="N712" s="61">
        <f t="shared" si="332"/>
        <v>0</v>
      </c>
      <c r="O712" s="61">
        <f t="shared" si="332"/>
        <v>0</v>
      </c>
    </row>
    <row r="713" spans="2:15" x14ac:dyDescent="0.25">
      <c r="B713" s="175">
        <v>12</v>
      </c>
      <c r="C713" s="183" t="s">
        <v>735</v>
      </c>
      <c r="D713" s="176"/>
      <c r="E713" s="60"/>
      <c r="F713" s="61"/>
      <c r="G713" s="61"/>
      <c r="H713" s="61"/>
      <c r="I713" s="61"/>
      <c r="J713" s="61"/>
      <c r="K713" s="61"/>
      <c r="L713" s="61"/>
      <c r="M713" s="61"/>
      <c r="N713" s="61"/>
      <c r="O713" s="61"/>
    </row>
    <row r="714" spans="2:15" x14ac:dyDescent="0.25">
      <c r="B714" s="175"/>
      <c r="C714" s="177" t="s">
        <v>740</v>
      </c>
      <c r="D714" s="176"/>
      <c r="E714" s="60"/>
      <c r="F714" s="61"/>
      <c r="G714" s="61"/>
      <c r="H714" s="61"/>
      <c r="I714" s="61">
        <f t="shared" ref="I714:I715" si="334">F714+G714-H714</f>
        <v>0</v>
      </c>
      <c r="J714" s="61"/>
      <c r="K714" s="61">
        <f t="shared" ref="K714:K715" si="335">AVERAGE(F714,I714)*E714</f>
        <v>0</v>
      </c>
      <c r="L714" s="61"/>
      <c r="M714" s="61">
        <f t="shared" ref="M714:M715" si="336">J714+K714-L714</f>
        <v>0</v>
      </c>
      <c r="N714" s="61">
        <f t="shared" ref="N714:O715" si="337">F714-J714</f>
        <v>0</v>
      </c>
      <c r="O714" s="61">
        <f t="shared" si="337"/>
        <v>0</v>
      </c>
    </row>
    <row r="715" spans="2:15" x14ac:dyDescent="0.25">
      <c r="B715" s="175"/>
      <c r="C715" s="177" t="s">
        <v>741</v>
      </c>
      <c r="D715" s="176"/>
      <c r="E715" s="60"/>
      <c r="F715" s="61"/>
      <c r="G715" s="61"/>
      <c r="H715" s="61"/>
      <c r="I715" s="61">
        <f t="shared" si="334"/>
        <v>0</v>
      </c>
      <c r="J715" s="61"/>
      <c r="K715" s="61">
        <f t="shared" si="335"/>
        <v>0</v>
      </c>
      <c r="L715" s="61"/>
      <c r="M715" s="61">
        <f t="shared" si="336"/>
        <v>0</v>
      </c>
      <c r="N715" s="61">
        <f t="shared" si="337"/>
        <v>0</v>
      </c>
      <c r="O715" s="61">
        <f t="shared" si="337"/>
        <v>0</v>
      </c>
    </row>
    <row r="716" spans="2:15" x14ac:dyDescent="0.25">
      <c r="B716" s="175">
        <v>13</v>
      </c>
      <c r="C716" s="177"/>
      <c r="D716" s="176"/>
      <c r="E716" s="60"/>
      <c r="F716" s="61"/>
      <c r="G716" s="61"/>
      <c r="H716" s="61"/>
      <c r="I716" s="61"/>
      <c r="J716" s="61"/>
      <c r="K716" s="61"/>
      <c r="L716" s="61"/>
      <c r="M716" s="61"/>
      <c r="N716" s="61"/>
      <c r="O716" s="61"/>
    </row>
    <row r="717" spans="2:15" x14ac:dyDescent="0.25">
      <c r="B717" s="175"/>
      <c r="C717" s="177" t="s">
        <v>742</v>
      </c>
      <c r="D717" s="176"/>
      <c r="E717" s="60"/>
      <c r="F717" s="61"/>
      <c r="G717" s="61"/>
      <c r="H717" s="61"/>
      <c r="I717" s="61">
        <f t="shared" ref="I717:I720" si="338">F717+G717-H717</f>
        <v>0</v>
      </c>
      <c r="J717" s="61"/>
      <c r="K717" s="61">
        <f t="shared" ref="K717:K720" si="339">AVERAGE(F717,I717)*E717</f>
        <v>0</v>
      </c>
      <c r="L717" s="61"/>
      <c r="M717" s="61">
        <f t="shared" ref="M717:M720" si="340">J717+K717-L717</f>
        <v>0</v>
      </c>
      <c r="N717" s="61">
        <f t="shared" ref="N717:O720" si="341">F717-J717</f>
        <v>0</v>
      </c>
      <c r="O717" s="61">
        <f t="shared" si="341"/>
        <v>0</v>
      </c>
    </row>
    <row r="718" spans="2:15" x14ac:dyDescent="0.25">
      <c r="B718" s="175"/>
      <c r="C718" s="177" t="s">
        <v>743</v>
      </c>
      <c r="D718" s="176"/>
      <c r="E718" s="60"/>
      <c r="F718" s="61"/>
      <c r="G718" s="61"/>
      <c r="H718" s="61"/>
      <c r="I718" s="61">
        <f t="shared" si="338"/>
        <v>0</v>
      </c>
      <c r="J718" s="61"/>
      <c r="K718" s="61">
        <f t="shared" si="339"/>
        <v>0</v>
      </c>
      <c r="L718" s="61"/>
      <c r="M718" s="61">
        <f t="shared" si="340"/>
        <v>0</v>
      </c>
      <c r="N718" s="61">
        <f t="shared" si="341"/>
        <v>0</v>
      </c>
      <c r="O718" s="61">
        <f t="shared" si="341"/>
        <v>0</v>
      </c>
    </row>
    <row r="719" spans="2:15" ht="27.6" x14ac:dyDescent="0.25">
      <c r="B719" s="175"/>
      <c r="C719" s="177" t="s">
        <v>744</v>
      </c>
      <c r="D719" s="176"/>
      <c r="E719" s="60"/>
      <c r="F719" s="61"/>
      <c r="G719" s="61"/>
      <c r="H719" s="61"/>
      <c r="I719" s="61">
        <f t="shared" si="338"/>
        <v>0</v>
      </c>
      <c r="J719" s="61"/>
      <c r="K719" s="61">
        <f t="shared" si="339"/>
        <v>0</v>
      </c>
      <c r="L719" s="61"/>
      <c r="M719" s="61">
        <f t="shared" si="340"/>
        <v>0</v>
      </c>
      <c r="N719" s="61">
        <f t="shared" si="341"/>
        <v>0</v>
      </c>
      <c r="O719" s="61">
        <f t="shared" si="341"/>
        <v>0</v>
      </c>
    </row>
    <row r="720" spans="2:15" x14ac:dyDescent="0.25">
      <c r="B720" s="175"/>
      <c r="C720" s="177" t="s">
        <v>745</v>
      </c>
      <c r="D720" s="176"/>
      <c r="E720" s="60"/>
      <c r="F720" s="61"/>
      <c r="G720" s="61"/>
      <c r="H720" s="61"/>
      <c r="I720" s="61">
        <f t="shared" si="338"/>
        <v>0</v>
      </c>
      <c r="J720" s="61"/>
      <c r="K720" s="61">
        <f t="shared" si="339"/>
        <v>0</v>
      </c>
      <c r="L720" s="61"/>
      <c r="M720" s="61">
        <f t="shared" si="340"/>
        <v>0</v>
      </c>
      <c r="N720" s="61">
        <f t="shared" si="341"/>
        <v>0</v>
      </c>
      <c r="O720" s="61">
        <f t="shared" si="341"/>
        <v>0</v>
      </c>
    </row>
    <row r="721" spans="2:15" x14ac:dyDescent="0.25">
      <c r="B721" s="175">
        <v>14</v>
      </c>
      <c r="C721" s="183" t="s">
        <v>736</v>
      </c>
      <c r="D721" s="176"/>
      <c r="E721" s="60"/>
      <c r="F721" s="61"/>
      <c r="G721" s="61"/>
      <c r="H721" s="61"/>
      <c r="I721" s="61"/>
      <c r="J721" s="61"/>
      <c r="K721" s="61"/>
      <c r="L721" s="61"/>
      <c r="M721" s="61"/>
      <c r="N721" s="61"/>
      <c r="O721" s="61"/>
    </row>
    <row r="722" spans="2:15" x14ac:dyDescent="0.25">
      <c r="B722" s="175"/>
      <c r="C722" s="177" t="s">
        <v>746</v>
      </c>
      <c r="D722" s="176"/>
      <c r="E722" s="60"/>
      <c r="F722" s="61"/>
      <c r="G722" s="61"/>
      <c r="H722" s="61"/>
      <c r="I722" s="61">
        <f t="shared" ref="I722:I727" si="342">F722+G722-H722</f>
        <v>0</v>
      </c>
      <c r="J722" s="61"/>
      <c r="K722" s="61">
        <f t="shared" ref="K722:K727" si="343">AVERAGE(F722,I722)*E722</f>
        <v>0</v>
      </c>
      <c r="L722" s="61"/>
      <c r="M722" s="61">
        <f t="shared" ref="M722:M727" si="344">J722+K722-L722</f>
        <v>0</v>
      </c>
      <c r="N722" s="61">
        <f t="shared" ref="N722:O727" si="345">F722-J722</f>
        <v>0</v>
      </c>
      <c r="O722" s="61">
        <f t="shared" si="345"/>
        <v>0</v>
      </c>
    </row>
    <row r="723" spans="2:15" x14ac:dyDescent="0.25">
      <c r="B723" s="175"/>
      <c r="C723" s="177" t="s">
        <v>747</v>
      </c>
      <c r="D723" s="176"/>
      <c r="E723" s="60"/>
      <c r="F723" s="61"/>
      <c r="G723" s="61"/>
      <c r="H723" s="61"/>
      <c r="I723" s="61">
        <f t="shared" si="342"/>
        <v>0</v>
      </c>
      <c r="J723" s="61"/>
      <c r="K723" s="61">
        <f t="shared" si="343"/>
        <v>0</v>
      </c>
      <c r="L723" s="61"/>
      <c r="M723" s="61">
        <f t="shared" si="344"/>
        <v>0</v>
      </c>
      <c r="N723" s="61">
        <f t="shared" si="345"/>
        <v>0</v>
      </c>
      <c r="O723" s="61">
        <f t="shared" si="345"/>
        <v>0</v>
      </c>
    </row>
    <row r="724" spans="2:15" x14ac:dyDescent="0.25">
      <c r="B724" s="175"/>
      <c r="C724" s="177" t="s">
        <v>748</v>
      </c>
      <c r="D724" s="176"/>
      <c r="E724" s="60"/>
      <c r="F724" s="61"/>
      <c r="G724" s="61"/>
      <c r="H724" s="61"/>
      <c r="I724" s="61">
        <f t="shared" si="342"/>
        <v>0</v>
      </c>
      <c r="J724" s="61"/>
      <c r="K724" s="61">
        <f t="shared" si="343"/>
        <v>0</v>
      </c>
      <c r="L724" s="61"/>
      <c r="M724" s="61">
        <f t="shared" si="344"/>
        <v>0</v>
      </c>
      <c r="N724" s="61">
        <f t="shared" si="345"/>
        <v>0</v>
      </c>
      <c r="O724" s="61">
        <f t="shared" si="345"/>
        <v>0</v>
      </c>
    </row>
    <row r="725" spans="2:15" x14ac:dyDescent="0.25">
      <c r="B725" s="175">
        <v>15</v>
      </c>
      <c r="C725" s="183" t="s">
        <v>737</v>
      </c>
      <c r="D725" s="176"/>
      <c r="E725" s="60"/>
      <c r="F725" s="61"/>
      <c r="G725" s="61"/>
      <c r="H725" s="61"/>
      <c r="I725" s="61">
        <f t="shared" si="342"/>
        <v>0</v>
      </c>
      <c r="J725" s="61"/>
      <c r="K725" s="61">
        <f t="shared" si="343"/>
        <v>0</v>
      </c>
      <c r="L725" s="61"/>
      <c r="M725" s="61">
        <f t="shared" si="344"/>
        <v>0</v>
      </c>
      <c r="N725" s="61">
        <f t="shared" si="345"/>
        <v>0</v>
      </c>
      <c r="O725" s="61">
        <f t="shared" si="345"/>
        <v>0</v>
      </c>
    </row>
    <row r="726" spans="2:15" x14ac:dyDescent="0.25">
      <c r="B726" s="175">
        <v>16</v>
      </c>
      <c r="C726" s="183" t="s">
        <v>738</v>
      </c>
      <c r="D726" s="59"/>
      <c r="E726" s="60"/>
      <c r="F726" s="61"/>
      <c r="G726" s="61"/>
      <c r="H726" s="61"/>
      <c r="I726" s="61">
        <f t="shared" si="342"/>
        <v>0</v>
      </c>
      <c r="J726" s="61"/>
      <c r="K726" s="61">
        <f t="shared" si="343"/>
        <v>0</v>
      </c>
      <c r="L726" s="61"/>
      <c r="M726" s="61">
        <f t="shared" si="344"/>
        <v>0</v>
      </c>
      <c r="N726" s="61">
        <f t="shared" si="345"/>
        <v>0</v>
      </c>
      <c r="O726" s="61">
        <f t="shared" si="345"/>
        <v>0</v>
      </c>
    </row>
    <row r="727" spans="2:15" x14ac:dyDescent="0.25">
      <c r="B727" s="175">
        <v>17</v>
      </c>
      <c r="C727" s="183" t="s">
        <v>739</v>
      </c>
      <c r="D727" s="59"/>
      <c r="E727" s="63"/>
      <c r="F727" s="61"/>
      <c r="G727" s="61"/>
      <c r="H727" s="61"/>
      <c r="I727" s="61">
        <f t="shared" si="342"/>
        <v>0</v>
      </c>
      <c r="J727" s="61"/>
      <c r="K727" s="61">
        <f t="shared" si="343"/>
        <v>0</v>
      </c>
      <c r="L727" s="61"/>
      <c r="M727" s="61">
        <f t="shared" si="344"/>
        <v>0</v>
      </c>
      <c r="N727" s="61">
        <f t="shared" si="345"/>
        <v>0</v>
      </c>
      <c r="O727" s="61">
        <f t="shared" si="345"/>
        <v>0</v>
      </c>
    </row>
    <row r="728" spans="2:15" ht="14.4" thickBot="1" x14ac:dyDescent="0.3">
      <c r="B728" s="64"/>
      <c r="C728" s="65" t="s">
        <v>108</v>
      </c>
      <c r="D728" s="65"/>
      <c r="E728" s="66"/>
      <c r="F728" s="143">
        <f>SUM(F688:F727)</f>
        <v>0</v>
      </c>
      <c r="G728" s="143">
        <f t="shared" ref="G728:O728" si="346">SUM(G688:G727)</f>
        <v>0</v>
      </c>
      <c r="H728" s="143">
        <f t="shared" si="346"/>
        <v>0</v>
      </c>
      <c r="I728" s="143">
        <f t="shared" si="346"/>
        <v>0</v>
      </c>
      <c r="J728" s="143">
        <f t="shared" si="346"/>
        <v>0</v>
      </c>
      <c r="K728" s="143">
        <f t="shared" si="346"/>
        <v>0</v>
      </c>
      <c r="L728" s="143">
        <f t="shared" si="346"/>
        <v>0</v>
      </c>
      <c r="M728" s="143">
        <f t="shared" si="346"/>
        <v>0</v>
      </c>
      <c r="N728" s="143">
        <f t="shared" si="346"/>
        <v>0</v>
      </c>
      <c r="O728" s="143">
        <f t="shared" si="346"/>
        <v>0</v>
      </c>
    </row>
    <row r="729" spans="2:15" ht="14.4" thickBot="1" x14ac:dyDescent="0.3"/>
    <row r="730" spans="2:15" x14ac:dyDescent="0.25">
      <c r="B730" s="474" t="s">
        <v>182</v>
      </c>
      <c r="C730" s="475"/>
      <c r="D730" s="475"/>
      <c r="E730" s="475"/>
      <c r="F730" s="475"/>
      <c r="G730" s="475"/>
      <c r="H730" s="475"/>
      <c r="I730" s="475"/>
      <c r="J730" s="475"/>
      <c r="K730" s="475"/>
      <c r="L730" s="475"/>
      <c r="M730" s="475"/>
      <c r="N730" s="475"/>
      <c r="O730" s="476"/>
    </row>
    <row r="731" spans="2:15" x14ac:dyDescent="0.25">
      <c r="B731" s="469" t="s">
        <v>2</v>
      </c>
      <c r="C731" s="470" t="s">
        <v>205</v>
      </c>
      <c r="D731" s="472" t="s">
        <v>193</v>
      </c>
      <c r="E731" s="472" t="s">
        <v>194</v>
      </c>
      <c r="F731" s="472" t="s">
        <v>195</v>
      </c>
      <c r="G731" s="472"/>
      <c r="H731" s="472"/>
      <c r="I731" s="472"/>
      <c r="J731" s="472" t="s">
        <v>196</v>
      </c>
      <c r="K731" s="472"/>
      <c r="L731" s="472"/>
      <c r="M731" s="472"/>
      <c r="N731" s="472" t="s">
        <v>197</v>
      </c>
      <c r="O731" s="473"/>
    </row>
    <row r="732" spans="2:15" ht="55.8" thickBot="1" x14ac:dyDescent="0.3">
      <c r="B732" s="477"/>
      <c r="C732" s="478"/>
      <c r="D732" s="479"/>
      <c r="E732" s="479"/>
      <c r="F732" s="210" t="s">
        <v>198</v>
      </c>
      <c r="G732" s="210" t="s">
        <v>107</v>
      </c>
      <c r="H732" s="210" t="s">
        <v>199</v>
      </c>
      <c r="I732" s="210" t="s">
        <v>200</v>
      </c>
      <c r="J732" s="210" t="s">
        <v>201</v>
      </c>
      <c r="K732" s="210" t="s">
        <v>107</v>
      </c>
      <c r="L732" s="210" t="s">
        <v>202</v>
      </c>
      <c r="M732" s="210" t="s">
        <v>203</v>
      </c>
      <c r="N732" s="210" t="s">
        <v>198</v>
      </c>
      <c r="O732" s="55" t="s">
        <v>200</v>
      </c>
    </row>
    <row r="733" spans="2:15" x14ac:dyDescent="0.25">
      <c r="B733" s="57">
        <v>1</v>
      </c>
      <c r="C733" s="180" t="s">
        <v>148</v>
      </c>
      <c r="D733" s="212"/>
      <c r="E733" s="56"/>
      <c r="F733" s="61"/>
      <c r="G733" s="61"/>
      <c r="H733" s="61"/>
      <c r="I733" s="61">
        <f>F733+G733-H733</f>
        <v>0</v>
      </c>
      <c r="J733" s="61"/>
      <c r="K733" s="61">
        <f>AVERAGE(F733,I733)*E733</f>
        <v>0</v>
      </c>
      <c r="L733" s="61"/>
      <c r="M733" s="61">
        <f>J733+K733-L733</f>
        <v>0</v>
      </c>
      <c r="N733" s="61">
        <f>F733-J733</f>
        <v>0</v>
      </c>
      <c r="O733" s="61">
        <f>I733-M733</f>
        <v>0</v>
      </c>
    </row>
    <row r="734" spans="2:15" x14ac:dyDescent="0.25">
      <c r="B734" s="57">
        <v>2</v>
      </c>
      <c r="C734" s="180" t="s">
        <v>749</v>
      </c>
      <c r="D734" s="184"/>
      <c r="E734" s="185"/>
      <c r="F734" s="61"/>
      <c r="G734" s="61"/>
      <c r="H734" s="61"/>
      <c r="I734" s="61">
        <f>F734+G734-H734</f>
        <v>0</v>
      </c>
      <c r="J734" s="61"/>
      <c r="K734" s="61">
        <f>AVERAGE(F734,I734)*E734</f>
        <v>0</v>
      </c>
      <c r="L734" s="61"/>
      <c r="M734" s="61">
        <f>J734+K734-L734</f>
        <v>0</v>
      </c>
      <c r="N734" s="61">
        <f>F734-J734</f>
        <v>0</v>
      </c>
      <c r="O734" s="61">
        <f>I734-M734</f>
        <v>0</v>
      </c>
    </row>
    <row r="735" spans="2:15" x14ac:dyDescent="0.25">
      <c r="B735" s="57">
        <v>3</v>
      </c>
      <c r="C735" s="179" t="s">
        <v>715</v>
      </c>
      <c r="D735" s="59"/>
      <c r="E735" s="60"/>
      <c r="F735" s="61"/>
      <c r="G735" s="61"/>
      <c r="H735" s="61"/>
      <c r="I735" s="61"/>
      <c r="J735" s="61"/>
      <c r="K735" s="61"/>
      <c r="L735" s="61"/>
      <c r="M735" s="61"/>
      <c r="N735" s="61"/>
      <c r="O735" s="61"/>
    </row>
    <row r="736" spans="2:15" x14ac:dyDescent="0.25">
      <c r="B736" s="57"/>
      <c r="C736" s="58" t="s">
        <v>711</v>
      </c>
      <c r="D736" s="59"/>
      <c r="E736" s="60"/>
      <c r="F736" s="61"/>
      <c r="G736" s="61"/>
      <c r="H736" s="61"/>
      <c r="I736" s="61">
        <f t="shared" ref="I736:I739" si="347">F736+G736-H736</f>
        <v>0</v>
      </c>
      <c r="J736" s="61"/>
      <c r="K736" s="61">
        <f t="shared" ref="K736:K739" si="348">AVERAGE(F736,I736)*E736</f>
        <v>0</v>
      </c>
      <c r="L736" s="61"/>
      <c r="M736" s="61">
        <f t="shared" ref="M736:M739" si="349">J736+K736-L736</f>
        <v>0</v>
      </c>
      <c r="N736" s="61">
        <f t="shared" ref="N736:N739" si="350">F736-J736</f>
        <v>0</v>
      </c>
      <c r="O736" s="61">
        <f t="shared" ref="O736:O739" si="351">I736-M736</f>
        <v>0</v>
      </c>
    </row>
    <row r="737" spans="2:15" ht="27.6" x14ac:dyDescent="0.25">
      <c r="B737" s="57"/>
      <c r="C737" s="58" t="s">
        <v>712</v>
      </c>
      <c r="D737" s="59"/>
      <c r="E737" s="60"/>
      <c r="F737" s="61"/>
      <c r="G737" s="61"/>
      <c r="H737" s="61"/>
      <c r="I737" s="61">
        <f t="shared" si="347"/>
        <v>0</v>
      </c>
      <c r="J737" s="61"/>
      <c r="K737" s="61">
        <f t="shared" si="348"/>
        <v>0</v>
      </c>
      <c r="L737" s="61"/>
      <c r="M737" s="61">
        <f t="shared" si="349"/>
        <v>0</v>
      </c>
      <c r="N737" s="61">
        <f t="shared" si="350"/>
        <v>0</v>
      </c>
      <c r="O737" s="61">
        <f t="shared" si="351"/>
        <v>0</v>
      </c>
    </row>
    <row r="738" spans="2:15" x14ac:dyDescent="0.25">
      <c r="B738" s="57"/>
      <c r="C738" s="58" t="s">
        <v>713</v>
      </c>
      <c r="D738" s="59"/>
      <c r="E738" s="60"/>
      <c r="F738" s="61"/>
      <c r="G738" s="61"/>
      <c r="H738" s="61"/>
      <c r="I738" s="61">
        <f t="shared" si="347"/>
        <v>0</v>
      </c>
      <c r="J738" s="61"/>
      <c r="K738" s="61">
        <f t="shared" si="348"/>
        <v>0</v>
      </c>
      <c r="L738" s="61"/>
      <c r="M738" s="61">
        <f t="shared" si="349"/>
        <v>0</v>
      </c>
      <c r="N738" s="61">
        <f t="shared" si="350"/>
        <v>0</v>
      </c>
      <c r="O738" s="61">
        <f t="shared" si="351"/>
        <v>0</v>
      </c>
    </row>
    <row r="739" spans="2:15" x14ac:dyDescent="0.25">
      <c r="B739" s="57"/>
      <c r="C739" s="58" t="s">
        <v>714</v>
      </c>
      <c r="D739" s="59"/>
      <c r="E739" s="60"/>
      <c r="F739" s="61"/>
      <c r="G739" s="61"/>
      <c r="H739" s="61"/>
      <c r="I739" s="61">
        <f t="shared" si="347"/>
        <v>0</v>
      </c>
      <c r="J739" s="61"/>
      <c r="K739" s="61">
        <f t="shared" si="348"/>
        <v>0</v>
      </c>
      <c r="L739" s="61"/>
      <c r="M739" s="61">
        <f t="shared" si="349"/>
        <v>0</v>
      </c>
      <c r="N739" s="61">
        <f t="shared" si="350"/>
        <v>0</v>
      </c>
      <c r="O739" s="61">
        <f t="shared" si="351"/>
        <v>0</v>
      </c>
    </row>
    <row r="740" spans="2:15" x14ac:dyDescent="0.25">
      <c r="B740" s="57">
        <v>4</v>
      </c>
      <c r="C740" s="180" t="s">
        <v>716</v>
      </c>
      <c r="D740" s="59"/>
      <c r="E740" s="60"/>
      <c r="F740" s="61"/>
      <c r="G740" s="61"/>
      <c r="H740" s="61"/>
      <c r="I740" s="61"/>
      <c r="J740" s="61"/>
      <c r="K740" s="61"/>
      <c r="L740" s="61"/>
      <c r="M740" s="61"/>
      <c r="N740" s="61"/>
      <c r="O740" s="61"/>
    </row>
    <row r="741" spans="2:15" x14ac:dyDescent="0.25">
      <c r="B741" s="57"/>
      <c r="C741" s="62" t="s">
        <v>717</v>
      </c>
      <c r="D741" s="59"/>
      <c r="E741" s="60"/>
      <c r="F741" s="61"/>
      <c r="G741" s="61"/>
      <c r="H741" s="61"/>
      <c r="I741" s="61">
        <f t="shared" ref="I741:I744" si="352">F741+G741-H741</f>
        <v>0</v>
      </c>
      <c r="J741" s="61"/>
      <c r="K741" s="61">
        <f t="shared" ref="K741:K744" si="353">AVERAGE(F741,I741)*E741</f>
        <v>0</v>
      </c>
      <c r="L741" s="61"/>
      <c r="M741" s="61">
        <f t="shared" ref="M741:M744" si="354">J741+K741-L741</f>
        <v>0</v>
      </c>
      <c r="N741" s="61">
        <f t="shared" ref="N741:N744" si="355">F741-J741</f>
        <v>0</v>
      </c>
      <c r="O741" s="61">
        <f t="shared" ref="O741:O744" si="356">I741-M741</f>
        <v>0</v>
      </c>
    </row>
    <row r="742" spans="2:15" x14ac:dyDescent="0.25">
      <c r="B742" s="57"/>
      <c r="C742" s="180" t="s">
        <v>718</v>
      </c>
      <c r="D742" s="59"/>
      <c r="E742" s="60"/>
      <c r="F742" s="61"/>
      <c r="G742" s="61"/>
      <c r="H742" s="61"/>
      <c r="I742" s="61"/>
      <c r="J742" s="61"/>
      <c r="K742" s="61"/>
      <c r="L742" s="61"/>
      <c r="M742" s="61"/>
      <c r="N742" s="61"/>
      <c r="O742" s="61"/>
    </row>
    <row r="743" spans="2:15" x14ac:dyDescent="0.25">
      <c r="B743" s="57"/>
      <c r="C743" s="62" t="s">
        <v>719</v>
      </c>
      <c r="D743" s="59"/>
      <c r="E743" s="60"/>
      <c r="F743" s="61"/>
      <c r="G743" s="61"/>
      <c r="H743" s="61"/>
      <c r="I743" s="61">
        <f t="shared" si="352"/>
        <v>0</v>
      </c>
      <c r="J743" s="61"/>
      <c r="K743" s="61">
        <f t="shared" si="353"/>
        <v>0</v>
      </c>
      <c r="L743" s="61"/>
      <c r="M743" s="61">
        <f t="shared" si="354"/>
        <v>0</v>
      </c>
      <c r="N743" s="61">
        <f t="shared" si="355"/>
        <v>0</v>
      </c>
      <c r="O743" s="61">
        <f t="shared" si="356"/>
        <v>0</v>
      </c>
    </row>
    <row r="744" spans="2:15" x14ac:dyDescent="0.25">
      <c r="B744" s="57"/>
      <c r="C744" s="62" t="s">
        <v>720</v>
      </c>
      <c r="D744" s="59"/>
      <c r="E744" s="60"/>
      <c r="F744" s="61"/>
      <c r="G744" s="61"/>
      <c r="H744" s="61"/>
      <c r="I744" s="61">
        <f t="shared" si="352"/>
        <v>0</v>
      </c>
      <c r="J744" s="61"/>
      <c r="K744" s="61">
        <f t="shared" si="353"/>
        <v>0</v>
      </c>
      <c r="L744" s="61"/>
      <c r="M744" s="61">
        <f t="shared" si="354"/>
        <v>0</v>
      </c>
      <c r="N744" s="61">
        <f t="shared" si="355"/>
        <v>0</v>
      </c>
      <c r="O744" s="61">
        <f t="shared" si="356"/>
        <v>0</v>
      </c>
    </row>
    <row r="745" spans="2:15" x14ac:dyDescent="0.25">
      <c r="B745" s="57">
        <v>5</v>
      </c>
      <c r="C745" s="180" t="s">
        <v>721</v>
      </c>
      <c r="D745" s="59"/>
      <c r="E745" s="60"/>
      <c r="F745" s="61"/>
      <c r="G745" s="61"/>
      <c r="H745" s="61"/>
      <c r="I745" s="61"/>
      <c r="J745" s="61"/>
      <c r="K745" s="61"/>
      <c r="L745" s="61"/>
      <c r="M745" s="61"/>
      <c r="N745" s="61"/>
      <c r="O745" s="61"/>
    </row>
    <row r="746" spans="2:15" x14ac:dyDescent="0.25">
      <c r="B746" s="57"/>
      <c r="C746" s="62" t="s">
        <v>722</v>
      </c>
      <c r="D746" s="59"/>
      <c r="E746" s="60"/>
      <c r="F746" s="61"/>
      <c r="G746" s="61"/>
      <c r="H746" s="61"/>
      <c r="I746" s="61">
        <f t="shared" ref="I746:I751" si="357">F746+G746-H746</f>
        <v>0</v>
      </c>
      <c r="J746" s="61"/>
      <c r="K746" s="61">
        <f t="shared" ref="K746:K751" si="358">AVERAGE(F746,I746)*E746</f>
        <v>0</v>
      </c>
      <c r="L746" s="61"/>
      <c r="M746" s="61">
        <f t="shared" ref="M746:M751" si="359">J746+K746-L746</f>
        <v>0</v>
      </c>
      <c r="N746" s="61">
        <f t="shared" ref="N746:N751" si="360">F746-J746</f>
        <v>0</v>
      </c>
      <c r="O746" s="61">
        <f t="shared" ref="O746:O751" si="361">I746-M746</f>
        <v>0</v>
      </c>
    </row>
    <row r="747" spans="2:15" x14ac:dyDescent="0.25">
      <c r="B747" s="57"/>
      <c r="C747" s="62" t="s">
        <v>723</v>
      </c>
      <c r="D747" s="59"/>
      <c r="E747" s="60"/>
      <c r="F747" s="61"/>
      <c r="G747" s="61"/>
      <c r="H747" s="61"/>
      <c r="I747" s="61">
        <f t="shared" si="357"/>
        <v>0</v>
      </c>
      <c r="J747" s="61"/>
      <c r="K747" s="61">
        <f t="shared" si="358"/>
        <v>0</v>
      </c>
      <c r="L747" s="61"/>
      <c r="M747" s="61">
        <f t="shared" si="359"/>
        <v>0</v>
      </c>
      <c r="N747" s="61">
        <f t="shared" si="360"/>
        <v>0</v>
      </c>
      <c r="O747" s="61">
        <f t="shared" si="361"/>
        <v>0</v>
      </c>
    </row>
    <row r="748" spans="2:15" x14ac:dyDescent="0.25">
      <c r="B748" s="57"/>
      <c r="C748" s="62" t="s">
        <v>724</v>
      </c>
      <c r="D748" s="59"/>
      <c r="E748" s="60"/>
      <c r="F748" s="61"/>
      <c r="G748" s="61"/>
      <c r="H748" s="61"/>
      <c r="I748" s="61">
        <f t="shared" si="357"/>
        <v>0</v>
      </c>
      <c r="J748" s="61"/>
      <c r="K748" s="61">
        <f t="shared" si="358"/>
        <v>0</v>
      </c>
      <c r="L748" s="61"/>
      <c r="M748" s="61">
        <f t="shared" si="359"/>
        <v>0</v>
      </c>
      <c r="N748" s="61">
        <f t="shared" si="360"/>
        <v>0</v>
      </c>
      <c r="O748" s="61">
        <f t="shared" si="361"/>
        <v>0</v>
      </c>
    </row>
    <row r="749" spans="2:15" x14ac:dyDescent="0.25">
      <c r="B749" s="57"/>
      <c r="C749" s="62" t="s">
        <v>725</v>
      </c>
      <c r="D749" s="59"/>
      <c r="E749" s="60"/>
      <c r="F749" s="61"/>
      <c r="G749" s="61"/>
      <c r="H749" s="61"/>
      <c r="I749" s="61">
        <f t="shared" si="357"/>
        <v>0</v>
      </c>
      <c r="J749" s="61"/>
      <c r="K749" s="61">
        <f t="shared" si="358"/>
        <v>0</v>
      </c>
      <c r="L749" s="61"/>
      <c r="M749" s="61">
        <f t="shared" si="359"/>
        <v>0</v>
      </c>
      <c r="N749" s="61">
        <f t="shared" si="360"/>
        <v>0</v>
      </c>
      <c r="O749" s="61">
        <f t="shared" si="361"/>
        <v>0</v>
      </c>
    </row>
    <row r="750" spans="2:15" x14ac:dyDescent="0.25">
      <c r="B750" s="57">
        <v>6</v>
      </c>
      <c r="C750" s="180" t="s">
        <v>726</v>
      </c>
      <c r="D750" s="59"/>
      <c r="E750" s="60"/>
      <c r="F750" s="61"/>
      <c r="G750" s="61"/>
      <c r="H750" s="61"/>
      <c r="I750" s="61">
        <f t="shared" si="357"/>
        <v>0</v>
      </c>
      <c r="J750" s="61"/>
      <c r="K750" s="61">
        <f t="shared" si="358"/>
        <v>0</v>
      </c>
      <c r="L750" s="61"/>
      <c r="M750" s="61">
        <f t="shared" si="359"/>
        <v>0</v>
      </c>
      <c r="N750" s="61">
        <f t="shared" si="360"/>
        <v>0</v>
      </c>
      <c r="O750" s="61">
        <f t="shared" si="361"/>
        <v>0</v>
      </c>
    </row>
    <row r="751" spans="2:15" x14ac:dyDescent="0.25">
      <c r="B751" s="57">
        <v>7</v>
      </c>
      <c r="C751" s="180" t="s">
        <v>727</v>
      </c>
      <c r="D751" s="59"/>
      <c r="E751" s="60"/>
      <c r="F751" s="61"/>
      <c r="G751" s="61"/>
      <c r="H751" s="61"/>
      <c r="I751" s="61">
        <f t="shared" si="357"/>
        <v>0</v>
      </c>
      <c r="J751" s="61"/>
      <c r="K751" s="61">
        <f t="shared" si="358"/>
        <v>0</v>
      </c>
      <c r="L751" s="61"/>
      <c r="M751" s="61">
        <f t="shared" si="359"/>
        <v>0</v>
      </c>
      <c r="N751" s="61">
        <f t="shared" si="360"/>
        <v>0</v>
      </c>
      <c r="O751" s="61">
        <f t="shared" si="361"/>
        <v>0</v>
      </c>
    </row>
    <row r="752" spans="2:15" x14ac:dyDescent="0.25">
      <c r="B752" s="57">
        <v>8</v>
      </c>
      <c r="C752" s="180" t="s">
        <v>728</v>
      </c>
      <c r="D752" s="59"/>
      <c r="E752" s="60"/>
      <c r="F752" s="61"/>
      <c r="G752" s="61"/>
      <c r="H752" s="61"/>
      <c r="I752" s="61"/>
      <c r="J752" s="61"/>
      <c r="K752" s="61"/>
      <c r="L752" s="61"/>
      <c r="M752" s="61"/>
      <c r="N752" s="61"/>
      <c r="O752" s="61"/>
    </row>
    <row r="753" spans="2:15" x14ac:dyDescent="0.25">
      <c r="B753" s="57"/>
      <c r="C753" s="62" t="s">
        <v>729</v>
      </c>
      <c r="D753" s="59"/>
      <c r="E753" s="60"/>
      <c r="F753" s="61"/>
      <c r="G753" s="61"/>
      <c r="H753" s="61"/>
      <c r="I753" s="61">
        <f t="shared" ref="I753:I757" si="362">F753+G753-H753</f>
        <v>0</v>
      </c>
      <c r="J753" s="61"/>
      <c r="K753" s="61">
        <f t="shared" ref="K753:K757" si="363">AVERAGE(F753,I753)*E753</f>
        <v>0</v>
      </c>
      <c r="L753" s="61"/>
      <c r="M753" s="61">
        <f t="shared" ref="M753:M757" si="364">J753+K753-L753</f>
        <v>0</v>
      </c>
      <c r="N753" s="61">
        <f t="shared" ref="N753:O757" si="365">F753-J753</f>
        <v>0</v>
      </c>
      <c r="O753" s="61">
        <f t="shared" ref="O753:O755" si="366">I753-M753</f>
        <v>0</v>
      </c>
    </row>
    <row r="754" spans="2:15" x14ac:dyDescent="0.25">
      <c r="B754" s="57"/>
      <c r="C754" s="62" t="s">
        <v>730</v>
      </c>
      <c r="D754" s="59"/>
      <c r="E754" s="60"/>
      <c r="F754" s="61"/>
      <c r="G754" s="61"/>
      <c r="H754" s="61"/>
      <c r="I754" s="61">
        <f t="shared" si="362"/>
        <v>0</v>
      </c>
      <c r="J754" s="61"/>
      <c r="K754" s="61">
        <f t="shared" si="363"/>
        <v>0</v>
      </c>
      <c r="L754" s="61"/>
      <c r="M754" s="61">
        <f t="shared" si="364"/>
        <v>0</v>
      </c>
      <c r="N754" s="61">
        <f t="shared" si="365"/>
        <v>0</v>
      </c>
      <c r="O754" s="61">
        <f t="shared" si="366"/>
        <v>0</v>
      </c>
    </row>
    <row r="755" spans="2:15" ht="27.6" x14ac:dyDescent="0.25">
      <c r="B755" s="178">
        <v>9</v>
      </c>
      <c r="C755" s="182" t="s">
        <v>731</v>
      </c>
      <c r="D755" s="59"/>
      <c r="E755" s="60"/>
      <c r="F755" s="61"/>
      <c r="G755" s="61"/>
      <c r="H755" s="61"/>
      <c r="I755" s="61">
        <f t="shared" si="362"/>
        <v>0</v>
      </c>
      <c r="J755" s="61"/>
      <c r="K755" s="61">
        <f t="shared" si="363"/>
        <v>0</v>
      </c>
      <c r="L755" s="61"/>
      <c r="M755" s="61">
        <f t="shared" si="364"/>
        <v>0</v>
      </c>
      <c r="N755" s="61">
        <f t="shared" si="365"/>
        <v>0</v>
      </c>
      <c r="O755" s="61">
        <f t="shared" si="366"/>
        <v>0</v>
      </c>
    </row>
    <row r="756" spans="2:15" x14ac:dyDescent="0.25">
      <c r="B756" s="175">
        <v>10</v>
      </c>
      <c r="C756" s="183" t="s">
        <v>733</v>
      </c>
      <c r="D756" s="176"/>
      <c r="E756" s="60"/>
      <c r="F756" s="61"/>
      <c r="G756" s="61"/>
      <c r="H756" s="61"/>
      <c r="I756" s="61">
        <f t="shared" si="362"/>
        <v>0</v>
      </c>
      <c r="J756" s="61"/>
      <c r="K756" s="61">
        <f t="shared" si="363"/>
        <v>0</v>
      </c>
      <c r="L756" s="61"/>
      <c r="M756" s="61">
        <f t="shared" si="364"/>
        <v>0</v>
      </c>
      <c r="N756" s="61">
        <f t="shared" si="365"/>
        <v>0</v>
      </c>
      <c r="O756" s="61">
        <f t="shared" si="365"/>
        <v>0</v>
      </c>
    </row>
    <row r="757" spans="2:15" x14ac:dyDescent="0.25">
      <c r="B757" s="175">
        <v>11</v>
      </c>
      <c r="C757" s="183" t="s">
        <v>734</v>
      </c>
      <c r="D757" s="176"/>
      <c r="E757" s="60"/>
      <c r="F757" s="61"/>
      <c r="G757" s="61"/>
      <c r="H757" s="61"/>
      <c r="I757" s="61">
        <f t="shared" si="362"/>
        <v>0</v>
      </c>
      <c r="J757" s="61"/>
      <c r="K757" s="61">
        <f t="shared" si="363"/>
        <v>0</v>
      </c>
      <c r="L757" s="61"/>
      <c r="M757" s="61">
        <f t="shared" si="364"/>
        <v>0</v>
      </c>
      <c r="N757" s="61">
        <f t="shared" si="365"/>
        <v>0</v>
      </c>
      <c r="O757" s="61">
        <f t="shared" si="365"/>
        <v>0</v>
      </c>
    </row>
    <row r="758" spans="2:15" x14ac:dyDescent="0.25">
      <c r="B758" s="175">
        <v>12</v>
      </c>
      <c r="C758" s="183" t="s">
        <v>735</v>
      </c>
      <c r="D758" s="176"/>
      <c r="E758" s="60"/>
      <c r="F758" s="61"/>
      <c r="G758" s="61"/>
      <c r="H758" s="61"/>
      <c r="I758" s="61"/>
      <c r="J758" s="61"/>
      <c r="K758" s="61"/>
      <c r="L758" s="61"/>
      <c r="M758" s="61"/>
      <c r="N758" s="61"/>
      <c r="O758" s="61"/>
    </row>
    <row r="759" spans="2:15" x14ac:dyDescent="0.25">
      <c r="B759" s="175"/>
      <c r="C759" s="177" t="s">
        <v>740</v>
      </c>
      <c r="D759" s="176"/>
      <c r="E759" s="60"/>
      <c r="F759" s="61"/>
      <c r="G759" s="61"/>
      <c r="H759" s="61"/>
      <c r="I759" s="61">
        <f t="shared" ref="I759:I760" si="367">F759+G759-H759</f>
        <v>0</v>
      </c>
      <c r="J759" s="61"/>
      <c r="K759" s="61">
        <f t="shared" ref="K759:K760" si="368">AVERAGE(F759,I759)*E759</f>
        <v>0</v>
      </c>
      <c r="L759" s="61"/>
      <c r="M759" s="61">
        <f t="shared" ref="M759:M760" si="369">J759+K759-L759</f>
        <v>0</v>
      </c>
      <c r="N759" s="61">
        <f t="shared" ref="N759:O760" si="370">F759-J759</f>
        <v>0</v>
      </c>
      <c r="O759" s="61">
        <f t="shared" si="370"/>
        <v>0</v>
      </c>
    </row>
    <row r="760" spans="2:15" x14ac:dyDescent="0.25">
      <c r="B760" s="175"/>
      <c r="C760" s="177" t="s">
        <v>741</v>
      </c>
      <c r="D760" s="176"/>
      <c r="E760" s="60"/>
      <c r="F760" s="61"/>
      <c r="G760" s="61"/>
      <c r="H760" s="61"/>
      <c r="I760" s="61">
        <f t="shared" si="367"/>
        <v>0</v>
      </c>
      <c r="J760" s="61"/>
      <c r="K760" s="61">
        <f t="shared" si="368"/>
        <v>0</v>
      </c>
      <c r="L760" s="61"/>
      <c r="M760" s="61">
        <f t="shared" si="369"/>
        <v>0</v>
      </c>
      <c r="N760" s="61">
        <f t="shared" si="370"/>
        <v>0</v>
      </c>
      <c r="O760" s="61">
        <f t="shared" si="370"/>
        <v>0</v>
      </c>
    </row>
    <row r="761" spans="2:15" x14ac:dyDescent="0.25">
      <c r="B761" s="175">
        <v>13</v>
      </c>
      <c r="C761" s="177"/>
      <c r="D761" s="176"/>
      <c r="E761" s="60"/>
      <c r="F761" s="61"/>
      <c r="G761" s="61"/>
      <c r="H761" s="61"/>
      <c r="I761" s="61"/>
      <c r="J761" s="61"/>
      <c r="K761" s="61"/>
      <c r="L761" s="61"/>
      <c r="M761" s="61"/>
      <c r="N761" s="61"/>
      <c r="O761" s="61"/>
    </row>
    <row r="762" spans="2:15" x14ac:dyDescent="0.25">
      <c r="B762" s="175"/>
      <c r="C762" s="177" t="s">
        <v>742</v>
      </c>
      <c r="D762" s="176"/>
      <c r="E762" s="60"/>
      <c r="F762" s="61"/>
      <c r="G762" s="61"/>
      <c r="H762" s="61"/>
      <c r="I762" s="61">
        <f t="shared" ref="I762:I765" si="371">F762+G762-H762</f>
        <v>0</v>
      </c>
      <c r="J762" s="61"/>
      <c r="K762" s="61">
        <f t="shared" ref="K762:K765" si="372">AVERAGE(F762,I762)*E762</f>
        <v>0</v>
      </c>
      <c r="L762" s="61"/>
      <c r="M762" s="61">
        <f t="shared" ref="M762:M765" si="373">J762+K762-L762</f>
        <v>0</v>
      </c>
      <c r="N762" s="61">
        <f t="shared" ref="N762:O765" si="374">F762-J762</f>
        <v>0</v>
      </c>
      <c r="O762" s="61">
        <f t="shared" si="374"/>
        <v>0</v>
      </c>
    </row>
    <row r="763" spans="2:15" x14ac:dyDescent="0.25">
      <c r="B763" s="175"/>
      <c r="C763" s="177" t="s">
        <v>743</v>
      </c>
      <c r="D763" s="176"/>
      <c r="E763" s="60"/>
      <c r="F763" s="61"/>
      <c r="G763" s="61"/>
      <c r="H763" s="61"/>
      <c r="I763" s="61">
        <f t="shared" si="371"/>
        <v>0</v>
      </c>
      <c r="J763" s="61"/>
      <c r="K763" s="61">
        <f t="shared" si="372"/>
        <v>0</v>
      </c>
      <c r="L763" s="61"/>
      <c r="M763" s="61">
        <f t="shared" si="373"/>
        <v>0</v>
      </c>
      <c r="N763" s="61">
        <f t="shared" si="374"/>
        <v>0</v>
      </c>
      <c r="O763" s="61">
        <f t="shared" si="374"/>
        <v>0</v>
      </c>
    </row>
    <row r="764" spans="2:15" ht="27.6" x14ac:dyDescent="0.25">
      <c r="B764" s="175"/>
      <c r="C764" s="177" t="s">
        <v>744</v>
      </c>
      <c r="D764" s="176"/>
      <c r="E764" s="60"/>
      <c r="F764" s="61"/>
      <c r="G764" s="61"/>
      <c r="H764" s="61"/>
      <c r="I764" s="61">
        <f t="shared" si="371"/>
        <v>0</v>
      </c>
      <c r="J764" s="61"/>
      <c r="K764" s="61">
        <f t="shared" si="372"/>
        <v>0</v>
      </c>
      <c r="L764" s="61"/>
      <c r="M764" s="61">
        <f t="shared" si="373"/>
        <v>0</v>
      </c>
      <c r="N764" s="61">
        <f t="shared" si="374"/>
        <v>0</v>
      </c>
      <c r="O764" s="61">
        <f t="shared" si="374"/>
        <v>0</v>
      </c>
    </row>
    <row r="765" spans="2:15" x14ac:dyDescent="0.25">
      <c r="B765" s="175"/>
      <c r="C765" s="177" t="s">
        <v>745</v>
      </c>
      <c r="D765" s="176"/>
      <c r="E765" s="60"/>
      <c r="F765" s="61"/>
      <c r="G765" s="61"/>
      <c r="H765" s="61"/>
      <c r="I765" s="61">
        <f t="shared" si="371"/>
        <v>0</v>
      </c>
      <c r="J765" s="61"/>
      <c r="K765" s="61">
        <f t="shared" si="372"/>
        <v>0</v>
      </c>
      <c r="L765" s="61"/>
      <c r="M765" s="61">
        <f t="shared" si="373"/>
        <v>0</v>
      </c>
      <c r="N765" s="61">
        <f t="shared" si="374"/>
        <v>0</v>
      </c>
      <c r="O765" s="61">
        <f t="shared" si="374"/>
        <v>0</v>
      </c>
    </row>
    <row r="766" spans="2:15" x14ac:dyDescent="0.25">
      <c r="B766" s="175">
        <v>14</v>
      </c>
      <c r="C766" s="183" t="s">
        <v>736</v>
      </c>
      <c r="D766" s="176"/>
      <c r="E766" s="60"/>
      <c r="F766" s="61"/>
      <c r="G766" s="61"/>
      <c r="H766" s="61"/>
      <c r="I766" s="61"/>
      <c r="J766" s="61"/>
      <c r="K766" s="61"/>
      <c r="L766" s="61"/>
      <c r="M766" s="61"/>
      <c r="N766" s="61"/>
      <c r="O766" s="61"/>
    </row>
    <row r="767" spans="2:15" x14ac:dyDescent="0.25">
      <c r="B767" s="175"/>
      <c r="C767" s="177" t="s">
        <v>746</v>
      </c>
      <c r="D767" s="176"/>
      <c r="E767" s="60"/>
      <c r="F767" s="61"/>
      <c r="G767" s="61"/>
      <c r="H767" s="61"/>
      <c r="I767" s="61">
        <f t="shared" ref="I767:I772" si="375">F767+G767-H767</f>
        <v>0</v>
      </c>
      <c r="J767" s="61"/>
      <c r="K767" s="61">
        <f t="shared" ref="K767:K772" si="376">AVERAGE(F767,I767)*E767</f>
        <v>0</v>
      </c>
      <c r="L767" s="61"/>
      <c r="M767" s="61">
        <f t="shared" ref="M767:M772" si="377">J767+K767-L767</f>
        <v>0</v>
      </c>
      <c r="N767" s="61">
        <f t="shared" ref="N767:O772" si="378">F767-J767</f>
        <v>0</v>
      </c>
      <c r="O767" s="61">
        <f t="shared" si="378"/>
        <v>0</v>
      </c>
    </row>
    <row r="768" spans="2:15" x14ac:dyDescent="0.25">
      <c r="B768" s="175"/>
      <c r="C768" s="177" t="s">
        <v>747</v>
      </c>
      <c r="D768" s="176"/>
      <c r="E768" s="60"/>
      <c r="F768" s="61"/>
      <c r="G768" s="61"/>
      <c r="H768" s="61"/>
      <c r="I768" s="61">
        <f t="shared" si="375"/>
        <v>0</v>
      </c>
      <c r="J768" s="61"/>
      <c r="K768" s="61">
        <f t="shared" si="376"/>
        <v>0</v>
      </c>
      <c r="L768" s="61"/>
      <c r="M768" s="61">
        <f t="shared" si="377"/>
        <v>0</v>
      </c>
      <c r="N768" s="61">
        <f t="shared" si="378"/>
        <v>0</v>
      </c>
      <c r="O768" s="61">
        <f t="shared" si="378"/>
        <v>0</v>
      </c>
    </row>
    <row r="769" spans="2:15" x14ac:dyDescent="0.25">
      <c r="B769" s="175"/>
      <c r="C769" s="177" t="s">
        <v>748</v>
      </c>
      <c r="D769" s="176"/>
      <c r="E769" s="60"/>
      <c r="F769" s="61"/>
      <c r="G769" s="61"/>
      <c r="H769" s="61"/>
      <c r="I769" s="61">
        <f t="shared" si="375"/>
        <v>0</v>
      </c>
      <c r="J769" s="61"/>
      <c r="K769" s="61">
        <f t="shared" si="376"/>
        <v>0</v>
      </c>
      <c r="L769" s="61"/>
      <c r="M769" s="61">
        <f t="shared" si="377"/>
        <v>0</v>
      </c>
      <c r="N769" s="61">
        <f t="shared" si="378"/>
        <v>0</v>
      </c>
      <c r="O769" s="61">
        <f t="shared" si="378"/>
        <v>0</v>
      </c>
    </row>
    <row r="770" spans="2:15" x14ac:dyDescent="0.25">
      <c r="B770" s="175">
        <v>15</v>
      </c>
      <c r="C770" s="183" t="s">
        <v>737</v>
      </c>
      <c r="D770" s="176"/>
      <c r="E770" s="60"/>
      <c r="F770" s="61"/>
      <c r="G770" s="61"/>
      <c r="H770" s="61"/>
      <c r="I770" s="61">
        <f t="shared" si="375"/>
        <v>0</v>
      </c>
      <c r="J770" s="61"/>
      <c r="K770" s="61">
        <f t="shared" si="376"/>
        <v>0</v>
      </c>
      <c r="L770" s="61"/>
      <c r="M770" s="61">
        <f t="shared" si="377"/>
        <v>0</v>
      </c>
      <c r="N770" s="61">
        <f t="shared" si="378"/>
        <v>0</v>
      </c>
      <c r="O770" s="61">
        <f t="shared" si="378"/>
        <v>0</v>
      </c>
    </row>
    <row r="771" spans="2:15" x14ac:dyDescent="0.25">
      <c r="B771" s="175">
        <v>16</v>
      </c>
      <c r="C771" s="183" t="s">
        <v>738</v>
      </c>
      <c r="D771" s="59"/>
      <c r="E771" s="60"/>
      <c r="F771" s="61"/>
      <c r="G771" s="61"/>
      <c r="H771" s="61"/>
      <c r="I771" s="61">
        <f t="shared" si="375"/>
        <v>0</v>
      </c>
      <c r="J771" s="61"/>
      <c r="K771" s="61">
        <f t="shared" si="376"/>
        <v>0</v>
      </c>
      <c r="L771" s="61"/>
      <c r="M771" s="61">
        <f t="shared" si="377"/>
        <v>0</v>
      </c>
      <c r="N771" s="61">
        <f t="shared" si="378"/>
        <v>0</v>
      </c>
      <c r="O771" s="61">
        <f t="shared" si="378"/>
        <v>0</v>
      </c>
    </row>
    <row r="772" spans="2:15" x14ac:dyDescent="0.25">
      <c r="B772" s="175">
        <v>17</v>
      </c>
      <c r="C772" s="183" t="s">
        <v>739</v>
      </c>
      <c r="D772" s="59"/>
      <c r="E772" s="63"/>
      <c r="F772" s="61"/>
      <c r="G772" s="61"/>
      <c r="H772" s="61"/>
      <c r="I772" s="61">
        <f t="shared" si="375"/>
        <v>0</v>
      </c>
      <c r="J772" s="61"/>
      <c r="K772" s="61">
        <f t="shared" si="376"/>
        <v>0</v>
      </c>
      <c r="L772" s="61"/>
      <c r="M772" s="61">
        <f t="shared" si="377"/>
        <v>0</v>
      </c>
      <c r="N772" s="61">
        <f t="shared" si="378"/>
        <v>0</v>
      </c>
      <c r="O772" s="61">
        <f t="shared" si="378"/>
        <v>0</v>
      </c>
    </row>
    <row r="773" spans="2:15" ht="14.4" thickBot="1" x14ac:dyDescent="0.3">
      <c r="B773" s="64"/>
      <c r="C773" s="65" t="s">
        <v>108</v>
      </c>
      <c r="D773" s="65"/>
      <c r="E773" s="66"/>
      <c r="F773" s="143">
        <f>SUM(F733:F772)</f>
        <v>0</v>
      </c>
      <c r="G773" s="143">
        <f t="shared" ref="G773:O773" si="379">SUM(G733:G772)</f>
        <v>0</v>
      </c>
      <c r="H773" s="143">
        <f t="shared" si="379"/>
        <v>0</v>
      </c>
      <c r="I773" s="143">
        <f t="shared" si="379"/>
        <v>0</v>
      </c>
      <c r="J773" s="143">
        <f t="shared" si="379"/>
        <v>0</v>
      </c>
      <c r="K773" s="143">
        <f t="shared" si="379"/>
        <v>0</v>
      </c>
      <c r="L773" s="143">
        <f t="shared" si="379"/>
        <v>0</v>
      </c>
      <c r="M773" s="143">
        <f t="shared" si="379"/>
        <v>0</v>
      </c>
      <c r="N773" s="143">
        <f t="shared" si="379"/>
        <v>0</v>
      </c>
      <c r="O773" s="143">
        <f t="shared" si="379"/>
        <v>0</v>
      </c>
    </row>
    <row r="774" spans="2:15" ht="14.4" thickBot="1" x14ac:dyDescent="0.3"/>
    <row r="775" spans="2:15" x14ac:dyDescent="0.25">
      <c r="B775" s="474" t="s">
        <v>183</v>
      </c>
      <c r="C775" s="475"/>
      <c r="D775" s="475"/>
      <c r="E775" s="475"/>
      <c r="F775" s="475"/>
      <c r="G775" s="475"/>
      <c r="H775" s="475"/>
      <c r="I775" s="475"/>
      <c r="J775" s="475"/>
      <c r="K775" s="475"/>
      <c r="L775" s="475"/>
      <c r="M775" s="475"/>
      <c r="N775" s="475"/>
      <c r="O775" s="476"/>
    </row>
    <row r="776" spans="2:15" x14ac:dyDescent="0.25">
      <c r="B776" s="469" t="s">
        <v>2</v>
      </c>
      <c r="C776" s="470" t="s">
        <v>205</v>
      </c>
      <c r="D776" s="472" t="s">
        <v>193</v>
      </c>
      <c r="E776" s="472" t="s">
        <v>194</v>
      </c>
      <c r="F776" s="472" t="s">
        <v>195</v>
      </c>
      <c r="G776" s="472"/>
      <c r="H776" s="472"/>
      <c r="I776" s="472"/>
      <c r="J776" s="472" t="s">
        <v>196</v>
      </c>
      <c r="K776" s="472"/>
      <c r="L776" s="472"/>
      <c r="M776" s="472"/>
      <c r="N776" s="472" t="s">
        <v>197</v>
      </c>
      <c r="O776" s="473"/>
    </row>
    <row r="777" spans="2:15" ht="55.8" thickBot="1" x14ac:dyDescent="0.3">
      <c r="B777" s="477"/>
      <c r="C777" s="478"/>
      <c r="D777" s="479"/>
      <c r="E777" s="479"/>
      <c r="F777" s="210" t="s">
        <v>198</v>
      </c>
      <c r="G777" s="210" t="s">
        <v>107</v>
      </c>
      <c r="H777" s="210" t="s">
        <v>199</v>
      </c>
      <c r="I777" s="210" t="s">
        <v>200</v>
      </c>
      <c r="J777" s="210" t="s">
        <v>201</v>
      </c>
      <c r="K777" s="210" t="s">
        <v>107</v>
      </c>
      <c r="L777" s="210" t="s">
        <v>202</v>
      </c>
      <c r="M777" s="210" t="s">
        <v>203</v>
      </c>
      <c r="N777" s="210" t="s">
        <v>198</v>
      </c>
      <c r="O777" s="55" t="s">
        <v>200</v>
      </c>
    </row>
    <row r="778" spans="2:15" x14ac:dyDescent="0.25">
      <c r="B778" s="57">
        <v>1</v>
      </c>
      <c r="C778" s="180" t="s">
        <v>148</v>
      </c>
      <c r="D778" s="212"/>
      <c r="E778" s="56"/>
      <c r="F778" s="61"/>
      <c r="G778" s="61"/>
      <c r="H778" s="61"/>
      <c r="I778" s="61">
        <f>F778+G778-H778</f>
        <v>0</v>
      </c>
      <c r="J778" s="61"/>
      <c r="K778" s="61">
        <f>AVERAGE(F778,I778)*E778</f>
        <v>0</v>
      </c>
      <c r="L778" s="61"/>
      <c r="M778" s="61">
        <f>J778+K778-L778</f>
        <v>0</v>
      </c>
      <c r="N778" s="61">
        <f>F778-J778</f>
        <v>0</v>
      </c>
      <c r="O778" s="61">
        <f>I778-M778</f>
        <v>0</v>
      </c>
    </row>
    <row r="779" spans="2:15" x14ac:dyDescent="0.25">
      <c r="B779" s="57">
        <v>2</v>
      </c>
      <c r="C779" s="180" t="s">
        <v>749</v>
      </c>
      <c r="D779" s="184"/>
      <c r="E779" s="185"/>
      <c r="F779" s="61"/>
      <c r="G779" s="61"/>
      <c r="H779" s="61"/>
      <c r="I779" s="61">
        <f>F779+G779-H779</f>
        <v>0</v>
      </c>
      <c r="J779" s="61"/>
      <c r="K779" s="61">
        <f>AVERAGE(F779,I779)*E779</f>
        <v>0</v>
      </c>
      <c r="L779" s="61"/>
      <c r="M779" s="61">
        <f>J779+K779-L779</f>
        <v>0</v>
      </c>
      <c r="N779" s="61">
        <f>F779-J779</f>
        <v>0</v>
      </c>
      <c r="O779" s="61">
        <f>I779-M779</f>
        <v>0</v>
      </c>
    </row>
    <row r="780" spans="2:15" x14ac:dyDescent="0.25">
      <c r="B780" s="57">
        <v>3</v>
      </c>
      <c r="C780" s="179" t="s">
        <v>715</v>
      </c>
      <c r="D780" s="59"/>
      <c r="E780" s="60"/>
      <c r="F780" s="61"/>
      <c r="G780" s="61"/>
      <c r="H780" s="61"/>
      <c r="I780" s="61"/>
      <c r="J780" s="61"/>
      <c r="K780" s="61"/>
      <c r="L780" s="61"/>
      <c r="M780" s="61"/>
      <c r="N780" s="61"/>
      <c r="O780" s="61"/>
    </row>
    <row r="781" spans="2:15" x14ac:dyDescent="0.25">
      <c r="B781" s="57"/>
      <c r="C781" s="58" t="s">
        <v>711</v>
      </c>
      <c r="D781" s="59"/>
      <c r="E781" s="60"/>
      <c r="F781" s="61"/>
      <c r="G781" s="61"/>
      <c r="H781" s="61"/>
      <c r="I781" s="61">
        <f t="shared" ref="I781:I784" si="380">F781+G781-H781</f>
        <v>0</v>
      </c>
      <c r="J781" s="61"/>
      <c r="K781" s="61">
        <f t="shared" ref="K781:K784" si="381">AVERAGE(F781,I781)*E781</f>
        <v>0</v>
      </c>
      <c r="L781" s="61"/>
      <c r="M781" s="61">
        <f t="shared" ref="M781:M784" si="382">J781+K781-L781</f>
        <v>0</v>
      </c>
      <c r="N781" s="61">
        <f t="shared" ref="N781:N784" si="383">F781-J781</f>
        <v>0</v>
      </c>
      <c r="O781" s="61">
        <f t="shared" ref="O781:O784" si="384">I781-M781</f>
        <v>0</v>
      </c>
    </row>
    <row r="782" spans="2:15" ht="27.6" x14ac:dyDescent="0.25">
      <c r="B782" s="57"/>
      <c r="C782" s="58" t="s">
        <v>712</v>
      </c>
      <c r="D782" s="59"/>
      <c r="E782" s="60"/>
      <c r="F782" s="61"/>
      <c r="G782" s="61"/>
      <c r="H782" s="61"/>
      <c r="I782" s="61">
        <f t="shared" si="380"/>
        <v>0</v>
      </c>
      <c r="J782" s="61"/>
      <c r="K782" s="61">
        <f t="shared" si="381"/>
        <v>0</v>
      </c>
      <c r="L782" s="61"/>
      <c r="M782" s="61">
        <f t="shared" si="382"/>
        <v>0</v>
      </c>
      <c r="N782" s="61">
        <f t="shared" si="383"/>
        <v>0</v>
      </c>
      <c r="O782" s="61">
        <f t="shared" si="384"/>
        <v>0</v>
      </c>
    </row>
    <row r="783" spans="2:15" x14ac:dyDescent="0.25">
      <c r="B783" s="57"/>
      <c r="C783" s="58" t="s">
        <v>713</v>
      </c>
      <c r="D783" s="59"/>
      <c r="E783" s="60"/>
      <c r="F783" s="61"/>
      <c r="G783" s="61"/>
      <c r="H783" s="61"/>
      <c r="I783" s="61">
        <f t="shared" si="380"/>
        <v>0</v>
      </c>
      <c r="J783" s="61"/>
      <c r="K783" s="61">
        <f t="shared" si="381"/>
        <v>0</v>
      </c>
      <c r="L783" s="61"/>
      <c r="M783" s="61">
        <f t="shared" si="382"/>
        <v>0</v>
      </c>
      <c r="N783" s="61">
        <f t="shared" si="383"/>
        <v>0</v>
      </c>
      <c r="O783" s="61">
        <f t="shared" si="384"/>
        <v>0</v>
      </c>
    </row>
    <row r="784" spans="2:15" x14ac:dyDescent="0.25">
      <c r="B784" s="57"/>
      <c r="C784" s="58" t="s">
        <v>714</v>
      </c>
      <c r="D784" s="59"/>
      <c r="E784" s="60"/>
      <c r="F784" s="61"/>
      <c r="G784" s="61"/>
      <c r="H784" s="61"/>
      <c r="I784" s="61">
        <f t="shared" si="380"/>
        <v>0</v>
      </c>
      <c r="J784" s="61"/>
      <c r="K784" s="61">
        <f t="shared" si="381"/>
        <v>0</v>
      </c>
      <c r="L784" s="61"/>
      <c r="M784" s="61">
        <f t="shared" si="382"/>
        <v>0</v>
      </c>
      <c r="N784" s="61">
        <f t="shared" si="383"/>
        <v>0</v>
      </c>
      <c r="O784" s="61">
        <f t="shared" si="384"/>
        <v>0</v>
      </c>
    </row>
    <row r="785" spans="2:15" x14ac:dyDescent="0.25">
      <c r="B785" s="57">
        <v>4</v>
      </c>
      <c r="C785" s="180" t="s">
        <v>716</v>
      </c>
      <c r="D785" s="59"/>
      <c r="E785" s="60"/>
      <c r="F785" s="61"/>
      <c r="G785" s="61"/>
      <c r="H785" s="61"/>
      <c r="I785" s="61"/>
      <c r="J785" s="61"/>
      <c r="K785" s="61"/>
      <c r="L785" s="61"/>
      <c r="M785" s="61"/>
      <c r="N785" s="61"/>
      <c r="O785" s="61"/>
    </row>
    <row r="786" spans="2:15" x14ac:dyDescent="0.25">
      <c r="B786" s="57"/>
      <c r="C786" s="62" t="s">
        <v>717</v>
      </c>
      <c r="D786" s="59"/>
      <c r="E786" s="60"/>
      <c r="F786" s="61"/>
      <c r="G786" s="61"/>
      <c r="H786" s="61"/>
      <c r="I786" s="61">
        <f t="shared" ref="I786:I789" si="385">F786+G786-H786</f>
        <v>0</v>
      </c>
      <c r="J786" s="61"/>
      <c r="K786" s="61">
        <f t="shared" ref="K786:K789" si="386">AVERAGE(F786,I786)*E786</f>
        <v>0</v>
      </c>
      <c r="L786" s="61"/>
      <c r="M786" s="61">
        <f t="shared" ref="M786:M789" si="387">J786+K786-L786</f>
        <v>0</v>
      </c>
      <c r="N786" s="61">
        <f t="shared" ref="N786:N789" si="388">F786-J786</f>
        <v>0</v>
      </c>
      <c r="O786" s="61">
        <f t="shared" ref="O786:O789" si="389">I786-M786</f>
        <v>0</v>
      </c>
    </row>
    <row r="787" spans="2:15" x14ac:dyDescent="0.25">
      <c r="B787" s="57"/>
      <c r="C787" s="180" t="s">
        <v>718</v>
      </c>
      <c r="D787" s="59"/>
      <c r="E787" s="60"/>
      <c r="F787" s="61"/>
      <c r="G787" s="61"/>
      <c r="H787" s="61"/>
      <c r="I787" s="61"/>
      <c r="J787" s="61"/>
      <c r="K787" s="61"/>
      <c r="L787" s="61"/>
      <c r="M787" s="61"/>
      <c r="N787" s="61"/>
      <c r="O787" s="61"/>
    </row>
    <row r="788" spans="2:15" x14ac:dyDescent="0.25">
      <c r="B788" s="57"/>
      <c r="C788" s="62" t="s">
        <v>719</v>
      </c>
      <c r="D788" s="59"/>
      <c r="E788" s="60"/>
      <c r="F788" s="61"/>
      <c r="G788" s="61"/>
      <c r="H788" s="61"/>
      <c r="I788" s="61">
        <f t="shared" si="385"/>
        <v>0</v>
      </c>
      <c r="J788" s="61"/>
      <c r="K788" s="61">
        <f t="shared" si="386"/>
        <v>0</v>
      </c>
      <c r="L788" s="61"/>
      <c r="M788" s="61">
        <f t="shared" si="387"/>
        <v>0</v>
      </c>
      <c r="N788" s="61">
        <f t="shared" si="388"/>
        <v>0</v>
      </c>
      <c r="O788" s="61">
        <f t="shared" si="389"/>
        <v>0</v>
      </c>
    </row>
    <row r="789" spans="2:15" x14ac:dyDescent="0.25">
      <c r="B789" s="57"/>
      <c r="C789" s="62" t="s">
        <v>720</v>
      </c>
      <c r="D789" s="59"/>
      <c r="E789" s="60"/>
      <c r="F789" s="61"/>
      <c r="G789" s="61"/>
      <c r="H789" s="61"/>
      <c r="I789" s="61">
        <f t="shared" si="385"/>
        <v>0</v>
      </c>
      <c r="J789" s="61"/>
      <c r="K789" s="61">
        <f t="shared" si="386"/>
        <v>0</v>
      </c>
      <c r="L789" s="61"/>
      <c r="M789" s="61">
        <f t="shared" si="387"/>
        <v>0</v>
      </c>
      <c r="N789" s="61">
        <f t="shared" si="388"/>
        <v>0</v>
      </c>
      <c r="O789" s="61">
        <f t="shared" si="389"/>
        <v>0</v>
      </c>
    </row>
    <row r="790" spans="2:15" x14ac:dyDescent="0.25">
      <c r="B790" s="57">
        <v>5</v>
      </c>
      <c r="C790" s="180" t="s">
        <v>721</v>
      </c>
      <c r="D790" s="59"/>
      <c r="E790" s="60"/>
      <c r="F790" s="61"/>
      <c r="G790" s="61"/>
      <c r="H790" s="61"/>
      <c r="I790" s="61"/>
      <c r="J790" s="61"/>
      <c r="K790" s="61"/>
      <c r="L790" s="61"/>
      <c r="M790" s="61"/>
      <c r="N790" s="61"/>
      <c r="O790" s="61"/>
    </row>
    <row r="791" spans="2:15" x14ac:dyDescent="0.25">
      <c r="B791" s="57"/>
      <c r="C791" s="62" t="s">
        <v>722</v>
      </c>
      <c r="D791" s="59"/>
      <c r="E791" s="60"/>
      <c r="F791" s="61"/>
      <c r="G791" s="61"/>
      <c r="H791" s="61"/>
      <c r="I791" s="61">
        <f t="shared" ref="I791:I796" si="390">F791+G791-H791</f>
        <v>0</v>
      </c>
      <c r="J791" s="61"/>
      <c r="K791" s="61">
        <f t="shared" ref="K791:K796" si="391">AVERAGE(F791,I791)*E791</f>
        <v>0</v>
      </c>
      <c r="L791" s="61"/>
      <c r="M791" s="61">
        <f t="shared" ref="M791:M796" si="392">J791+K791-L791</f>
        <v>0</v>
      </c>
      <c r="N791" s="61">
        <f t="shared" ref="N791:N796" si="393">F791-J791</f>
        <v>0</v>
      </c>
      <c r="O791" s="61">
        <f t="shared" ref="O791:O796" si="394">I791-M791</f>
        <v>0</v>
      </c>
    </row>
    <row r="792" spans="2:15" x14ac:dyDescent="0.25">
      <c r="B792" s="57"/>
      <c r="C792" s="62" t="s">
        <v>723</v>
      </c>
      <c r="D792" s="59"/>
      <c r="E792" s="60"/>
      <c r="F792" s="61"/>
      <c r="G792" s="61"/>
      <c r="H792" s="61"/>
      <c r="I792" s="61">
        <f t="shared" si="390"/>
        <v>0</v>
      </c>
      <c r="J792" s="61"/>
      <c r="K792" s="61">
        <f t="shared" si="391"/>
        <v>0</v>
      </c>
      <c r="L792" s="61"/>
      <c r="M792" s="61">
        <f t="shared" si="392"/>
        <v>0</v>
      </c>
      <c r="N792" s="61">
        <f t="shared" si="393"/>
        <v>0</v>
      </c>
      <c r="O792" s="61">
        <f t="shared" si="394"/>
        <v>0</v>
      </c>
    </row>
    <row r="793" spans="2:15" x14ac:dyDescent="0.25">
      <c r="B793" s="57"/>
      <c r="C793" s="62" t="s">
        <v>724</v>
      </c>
      <c r="D793" s="59"/>
      <c r="E793" s="60"/>
      <c r="F793" s="61"/>
      <c r="G793" s="61"/>
      <c r="H793" s="61"/>
      <c r="I793" s="61">
        <f t="shared" si="390"/>
        <v>0</v>
      </c>
      <c r="J793" s="61"/>
      <c r="K793" s="61">
        <f t="shared" si="391"/>
        <v>0</v>
      </c>
      <c r="L793" s="61"/>
      <c r="M793" s="61">
        <f t="shared" si="392"/>
        <v>0</v>
      </c>
      <c r="N793" s="61">
        <f t="shared" si="393"/>
        <v>0</v>
      </c>
      <c r="O793" s="61">
        <f t="shared" si="394"/>
        <v>0</v>
      </c>
    </row>
    <row r="794" spans="2:15" x14ac:dyDescent="0.25">
      <c r="B794" s="57"/>
      <c r="C794" s="62" t="s">
        <v>725</v>
      </c>
      <c r="D794" s="59"/>
      <c r="E794" s="60"/>
      <c r="F794" s="61"/>
      <c r="G794" s="61"/>
      <c r="H794" s="61"/>
      <c r="I794" s="61">
        <f t="shared" si="390"/>
        <v>0</v>
      </c>
      <c r="J794" s="61"/>
      <c r="K794" s="61">
        <f t="shared" si="391"/>
        <v>0</v>
      </c>
      <c r="L794" s="61"/>
      <c r="M794" s="61">
        <f t="shared" si="392"/>
        <v>0</v>
      </c>
      <c r="N794" s="61">
        <f t="shared" si="393"/>
        <v>0</v>
      </c>
      <c r="O794" s="61">
        <f t="shared" si="394"/>
        <v>0</v>
      </c>
    </row>
    <row r="795" spans="2:15" x14ac:dyDescent="0.25">
      <c r="B795" s="57">
        <v>6</v>
      </c>
      <c r="C795" s="180" t="s">
        <v>726</v>
      </c>
      <c r="D795" s="59"/>
      <c r="E795" s="60"/>
      <c r="F795" s="61"/>
      <c r="G795" s="61"/>
      <c r="H795" s="61"/>
      <c r="I795" s="61">
        <f t="shared" si="390"/>
        <v>0</v>
      </c>
      <c r="J795" s="61"/>
      <c r="K795" s="61">
        <f t="shared" si="391"/>
        <v>0</v>
      </c>
      <c r="L795" s="61"/>
      <c r="M795" s="61">
        <f t="shared" si="392"/>
        <v>0</v>
      </c>
      <c r="N795" s="61">
        <f t="shared" si="393"/>
        <v>0</v>
      </c>
      <c r="O795" s="61">
        <f t="shared" si="394"/>
        <v>0</v>
      </c>
    </row>
    <row r="796" spans="2:15" x14ac:dyDescent="0.25">
      <c r="B796" s="57">
        <v>7</v>
      </c>
      <c r="C796" s="180" t="s">
        <v>727</v>
      </c>
      <c r="D796" s="59"/>
      <c r="E796" s="60"/>
      <c r="F796" s="61"/>
      <c r="G796" s="61"/>
      <c r="H796" s="61"/>
      <c r="I796" s="61">
        <f t="shared" si="390"/>
        <v>0</v>
      </c>
      <c r="J796" s="61"/>
      <c r="K796" s="61">
        <f t="shared" si="391"/>
        <v>0</v>
      </c>
      <c r="L796" s="61"/>
      <c r="M796" s="61">
        <f t="shared" si="392"/>
        <v>0</v>
      </c>
      <c r="N796" s="61">
        <f t="shared" si="393"/>
        <v>0</v>
      </c>
      <c r="O796" s="61">
        <f t="shared" si="394"/>
        <v>0</v>
      </c>
    </row>
    <row r="797" spans="2:15" x14ac:dyDescent="0.25">
      <c r="B797" s="57">
        <v>8</v>
      </c>
      <c r="C797" s="180" t="s">
        <v>728</v>
      </c>
      <c r="D797" s="59"/>
      <c r="E797" s="60"/>
      <c r="F797" s="61"/>
      <c r="G797" s="61"/>
      <c r="H797" s="61"/>
      <c r="I797" s="61"/>
      <c r="J797" s="61"/>
      <c r="K797" s="61"/>
      <c r="L797" s="61"/>
      <c r="M797" s="61"/>
      <c r="N797" s="61"/>
      <c r="O797" s="61"/>
    </row>
    <row r="798" spans="2:15" x14ac:dyDescent="0.25">
      <c r="B798" s="57"/>
      <c r="C798" s="62" t="s">
        <v>729</v>
      </c>
      <c r="D798" s="59"/>
      <c r="E798" s="60"/>
      <c r="F798" s="61"/>
      <c r="G798" s="61"/>
      <c r="H798" s="61"/>
      <c r="I798" s="61">
        <f t="shared" ref="I798:I802" si="395">F798+G798-H798</f>
        <v>0</v>
      </c>
      <c r="J798" s="61"/>
      <c r="K798" s="61">
        <f t="shared" ref="K798:K802" si="396">AVERAGE(F798,I798)*E798</f>
        <v>0</v>
      </c>
      <c r="L798" s="61"/>
      <c r="M798" s="61">
        <f t="shared" ref="M798:M802" si="397">J798+K798-L798</f>
        <v>0</v>
      </c>
      <c r="N798" s="61">
        <f t="shared" ref="N798:O802" si="398">F798-J798</f>
        <v>0</v>
      </c>
      <c r="O798" s="61">
        <f t="shared" ref="O798:O800" si="399">I798-M798</f>
        <v>0</v>
      </c>
    </row>
    <row r="799" spans="2:15" x14ac:dyDescent="0.25">
      <c r="B799" s="57"/>
      <c r="C799" s="62" t="s">
        <v>730</v>
      </c>
      <c r="D799" s="59"/>
      <c r="E799" s="60"/>
      <c r="F799" s="61"/>
      <c r="G799" s="61"/>
      <c r="H799" s="61"/>
      <c r="I799" s="61">
        <f t="shared" si="395"/>
        <v>0</v>
      </c>
      <c r="J799" s="61"/>
      <c r="K799" s="61">
        <f t="shared" si="396"/>
        <v>0</v>
      </c>
      <c r="L799" s="61"/>
      <c r="M799" s="61">
        <f t="shared" si="397"/>
        <v>0</v>
      </c>
      <c r="N799" s="61">
        <f t="shared" si="398"/>
        <v>0</v>
      </c>
      <c r="O799" s="61">
        <f t="shared" si="399"/>
        <v>0</v>
      </c>
    </row>
    <row r="800" spans="2:15" ht="27.6" x14ac:dyDescent="0.25">
      <c r="B800" s="178">
        <v>9</v>
      </c>
      <c r="C800" s="182" t="s">
        <v>731</v>
      </c>
      <c r="D800" s="59"/>
      <c r="E800" s="60"/>
      <c r="F800" s="61"/>
      <c r="G800" s="61"/>
      <c r="H800" s="61"/>
      <c r="I800" s="61">
        <f t="shared" si="395"/>
        <v>0</v>
      </c>
      <c r="J800" s="61"/>
      <c r="K800" s="61">
        <f t="shared" si="396"/>
        <v>0</v>
      </c>
      <c r="L800" s="61"/>
      <c r="M800" s="61">
        <f t="shared" si="397"/>
        <v>0</v>
      </c>
      <c r="N800" s="61">
        <f t="shared" si="398"/>
        <v>0</v>
      </c>
      <c r="O800" s="61">
        <f t="shared" si="399"/>
        <v>0</v>
      </c>
    </row>
    <row r="801" spans="2:15" x14ac:dyDescent="0.25">
      <c r="B801" s="175">
        <v>10</v>
      </c>
      <c r="C801" s="183" t="s">
        <v>733</v>
      </c>
      <c r="D801" s="176"/>
      <c r="E801" s="60"/>
      <c r="F801" s="61"/>
      <c r="G801" s="61"/>
      <c r="H801" s="61"/>
      <c r="I801" s="61">
        <f t="shared" si="395"/>
        <v>0</v>
      </c>
      <c r="J801" s="61"/>
      <c r="K801" s="61">
        <f t="shared" si="396"/>
        <v>0</v>
      </c>
      <c r="L801" s="61"/>
      <c r="M801" s="61">
        <f t="shared" si="397"/>
        <v>0</v>
      </c>
      <c r="N801" s="61">
        <f t="shared" si="398"/>
        <v>0</v>
      </c>
      <c r="O801" s="61">
        <f t="shared" si="398"/>
        <v>0</v>
      </c>
    </row>
    <row r="802" spans="2:15" x14ac:dyDescent="0.25">
      <c r="B802" s="175">
        <v>11</v>
      </c>
      <c r="C802" s="183" t="s">
        <v>734</v>
      </c>
      <c r="D802" s="176"/>
      <c r="E802" s="60"/>
      <c r="F802" s="61"/>
      <c r="G802" s="61"/>
      <c r="H802" s="61"/>
      <c r="I802" s="61">
        <f t="shared" si="395"/>
        <v>0</v>
      </c>
      <c r="J802" s="61"/>
      <c r="K802" s="61">
        <f t="shared" si="396"/>
        <v>0</v>
      </c>
      <c r="L802" s="61"/>
      <c r="M802" s="61">
        <f t="shared" si="397"/>
        <v>0</v>
      </c>
      <c r="N802" s="61">
        <f t="shared" si="398"/>
        <v>0</v>
      </c>
      <c r="O802" s="61">
        <f t="shared" si="398"/>
        <v>0</v>
      </c>
    </row>
    <row r="803" spans="2:15" x14ac:dyDescent="0.25">
      <c r="B803" s="175">
        <v>12</v>
      </c>
      <c r="C803" s="183" t="s">
        <v>735</v>
      </c>
      <c r="D803" s="176"/>
      <c r="E803" s="60"/>
      <c r="F803" s="61"/>
      <c r="G803" s="61"/>
      <c r="H803" s="61"/>
      <c r="I803" s="61"/>
      <c r="J803" s="61"/>
      <c r="K803" s="61"/>
      <c r="L803" s="61"/>
      <c r="M803" s="61"/>
      <c r="N803" s="61"/>
      <c r="O803" s="61"/>
    </row>
    <row r="804" spans="2:15" x14ac:dyDescent="0.25">
      <c r="B804" s="175"/>
      <c r="C804" s="177" t="s">
        <v>740</v>
      </c>
      <c r="D804" s="176"/>
      <c r="E804" s="60"/>
      <c r="F804" s="61"/>
      <c r="G804" s="61"/>
      <c r="H804" s="61"/>
      <c r="I804" s="61">
        <f t="shared" ref="I804:I805" si="400">F804+G804-H804</f>
        <v>0</v>
      </c>
      <c r="J804" s="61"/>
      <c r="K804" s="61">
        <f t="shared" ref="K804:K805" si="401">AVERAGE(F804,I804)*E804</f>
        <v>0</v>
      </c>
      <c r="L804" s="61"/>
      <c r="M804" s="61">
        <f t="shared" ref="M804:M805" si="402">J804+K804-L804</f>
        <v>0</v>
      </c>
      <c r="N804" s="61">
        <f t="shared" ref="N804:O805" si="403">F804-J804</f>
        <v>0</v>
      </c>
      <c r="O804" s="61">
        <f t="shared" si="403"/>
        <v>0</v>
      </c>
    </row>
    <row r="805" spans="2:15" x14ac:dyDescent="0.25">
      <c r="B805" s="175"/>
      <c r="C805" s="177" t="s">
        <v>741</v>
      </c>
      <c r="D805" s="176"/>
      <c r="E805" s="60"/>
      <c r="F805" s="61"/>
      <c r="G805" s="61"/>
      <c r="H805" s="61"/>
      <c r="I805" s="61">
        <f t="shared" si="400"/>
        <v>0</v>
      </c>
      <c r="J805" s="61"/>
      <c r="K805" s="61">
        <f t="shared" si="401"/>
        <v>0</v>
      </c>
      <c r="L805" s="61"/>
      <c r="M805" s="61">
        <f t="shared" si="402"/>
        <v>0</v>
      </c>
      <c r="N805" s="61">
        <f t="shared" si="403"/>
        <v>0</v>
      </c>
      <c r="O805" s="61">
        <f t="shared" si="403"/>
        <v>0</v>
      </c>
    </row>
    <row r="806" spans="2:15" x14ac:dyDescent="0.25">
      <c r="B806" s="175">
        <v>13</v>
      </c>
      <c r="C806" s="177"/>
      <c r="D806" s="176"/>
      <c r="E806" s="60"/>
      <c r="F806" s="61"/>
      <c r="G806" s="61"/>
      <c r="H806" s="61"/>
      <c r="I806" s="61"/>
      <c r="J806" s="61"/>
      <c r="K806" s="61"/>
      <c r="L806" s="61"/>
      <c r="M806" s="61"/>
      <c r="N806" s="61"/>
      <c r="O806" s="61"/>
    </row>
    <row r="807" spans="2:15" x14ac:dyDescent="0.25">
      <c r="B807" s="175"/>
      <c r="C807" s="177" t="s">
        <v>742</v>
      </c>
      <c r="D807" s="176"/>
      <c r="E807" s="60"/>
      <c r="F807" s="61"/>
      <c r="G807" s="61"/>
      <c r="H807" s="61"/>
      <c r="I807" s="61">
        <f t="shared" ref="I807:I810" si="404">F807+G807-H807</f>
        <v>0</v>
      </c>
      <c r="J807" s="61"/>
      <c r="K807" s="61">
        <f t="shared" ref="K807:K810" si="405">AVERAGE(F807,I807)*E807</f>
        <v>0</v>
      </c>
      <c r="L807" s="61"/>
      <c r="M807" s="61">
        <f t="shared" ref="M807:M810" si="406">J807+K807-L807</f>
        <v>0</v>
      </c>
      <c r="N807" s="61">
        <f t="shared" ref="N807:O810" si="407">F807-J807</f>
        <v>0</v>
      </c>
      <c r="O807" s="61">
        <f t="shared" si="407"/>
        <v>0</v>
      </c>
    </row>
    <row r="808" spans="2:15" x14ac:dyDescent="0.25">
      <c r="B808" s="175"/>
      <c r="C808" s="177" t="s">
        <v>743</v>
      </c>
      <c r="D808" s="176"/>
      <c r="E808" s="60"/>
      <c r="F808" s="61"/>
      <c r="G808" s="61"/>
      <c r="H808" s="61"/>
      <c r="I808" s="61">
        <f t="shared" si="404"/>
        <v>0</v>
      </c>
      <c r="J808" s="61"/>
      <c r="K808" s="61">
        <f t="shared" si="405"/>
        <v>0</v>
      </c>
      <c r="L808" s="61"/>
      <c r="M808" s="61">
        <f t="shared" si="406"/>
        <v>0</v>
      </c>
      <c r="N808" s="61">
        <f t="shared" si="407"/>
        <v>0</v>
      </c>
      <c r="O808" s="61">
        <f t="shared" si="407"/>
        <v>0</v>
      </c>
    </row>
    <row r="809" spans="2:15" ht="27.6" x14ac:dyDescent="0.25">
      <c r="B809" s="175"/>
      <c r="C809" s="177" t="s">
        <v>744</v>
      </c>
      <c r="D809" s="176"/>
      <c r="E809" s="60"/>
      <c r="F809" s="61"/>
      <c r="G809" s="61"/>
      <c r="H809" s="61"/>
      <c r="I809" s="61">
        <f t="shared" si="404"/>
        <v>0</v>
      </c>
      <c r="J809" s="61"/>
      <c r="K809" s="61">
        <f t="shared" si="405"/>
        <v>0</v>
      </c>
      <c r="L809" s="61"/>
      <c r="M809" s="61">
        <f t="shared" si="406"/>
        <v>0</v>
      </c>
      <c r="N809" s="61">
        <f t="shared" si="407"/>
        <v>0</v>
      </c>
      <c r="O809" s="61">
        <f t="shared" si="407"/>
        <v>0</v>
      </c>
    </row>
    <row r="810" spans="2:15" x14ac:dyDescent="0.25">
      <c r="B810" s="175"/>
      <c r="C810" s="177" t="s">
        <v>745</v>
      </c>
      <c r="D810" s="176"/>
      <c r="E810" s="60"/>
      <c r="F810" s="61"/>
      <c r="G810" s="61"/>
      <c r="H810" s="61"/>
      <c r="I810" s="61">
        <f t="shared" si="404"/>
        <v>0</v>
      </c>
      <c r="J810" s="61"/>
      <c r="K810" s="61">
        <f t="shared" si="405"/>
        <v>0</v>
      </c>
      <c r="L810" s="61"/>
      <c r="M810" s="61">
        <f t="shared" si="406"/>
        <v>0</v>
      </c>
      <c r="N810" s="61">
        <f t="shared" si="407"/>
        <v>0</v>
      </c>
      <c r="O810" s="61">
        <f t="shared" si="407"/>
        <v>0</v>
      </c>
    </row>
    <row r="811" spans="2:15" x14ac:dyDescent="0.25">
      <c r="B811" s="175">
        <v>14</v>
      </c>
      <c r="C811" s="183" t="s">
        <v>736</v>
      </c>
      <c r="D811" s="176"/>
      <c r="E811" s="60"/>
      <c r="F811" s="61"/>
      <c r="G811" s="61"/>
      <c r="H811" s="61"/>
      <c r="I811" s="61"/>
      <c r="J811" s="61"/>
      <c r="K811" s="61"/>
      <c r="L811" s="61"/>
      <c r="M811" s="61"/>
      <c r="N811" s="61"/>
      <c r="O811" s="61"/>
    </row>
    <row r="812" spans="2:15" x14ac:dyDescent="0.25">
      <c r="B812" s="175"/>
      <c r="C812" s="177" t="s">
        <v>746</v>
      </c>
      <c r="D812" s="176"/>
      <c r="E812" s="60"/>
      <c r="F812" s="61"/>
      <c r="G812" s="61"/>
      <c r="H812" s="61"/>
      <c r="I812" s="61">
        <f t="shared" ref="I812:I817" si="408">F812+G812-H812</f>
        <v>0</v>
      </c>
      <c r="J812" s="61"/>
      <c r="K812" s="61">
        <f t="shared" ref="K812:K817" si="409">AVERAGE(F812,I812)*E812</f>
        <v>0</v>
      </c>
      <c r="L812" s="61"/>
      <c r="M812" s="61">
        <f t="shared" ref="M812:M817" si="410">J812+K812-L812</f>
        <v>0</v>
      </c>
      <c r="N812" s="61">
        <f t="shared" ref="N812:O817" si="411">F812-J812</f>
        <v>0</v>
      </c>
      <c r="O812" s="61">
        <f t="shared" si="411"/>
        <v>0</v>
      </c>
    </row>
    <row r="813" spans="2:15" x14ac:dyDescent="0.25">
      <c r="B813" s="175"/>
      <c r="C813" s="177" t="s">
        <v>747</v>
      </c>
      <c r="D813" s="176"/>
      <c r="E813" s="60"/>
      <c r="F813" s="61"/>
      <c r="G813" s="61"/>
      <c r="H813" s="61"/>
      <c r="I813" s="61">
        <f t="shared" si="408"/>
        <v>0</v>
      </c>
      <c r="J813" s="61"/>
      <c r="K813" s="61">
        <f t="shared" si="409"/>
        <v>0</v>
      </c>
      <c r="L813" s="61"/>
      <c r="M813" s="61">
        <f t="shared" si="410"/>
        <v>0</v>
      </c>
      <c r="N813" s="61">
        <f t="shared" si="411"/>
        <v>0</v>
      </c>
      <c r="O813" s="61">
        <f t="shared" si="411"/>
        <v>0</v>
      </c>
    </row>
    <row r="814" spans="2:15" x14ac:dyDescent="0.25">
      <c r="B814" s="175"/>
      <c r="C814" s="177" t="s">
        <v>748</v>
      </c>
      <c r="D814" s="176"/>
      <c r="E814" s="60"/>
      <c r="F814" s="61"/>
      <c r="G814" s="61"/>
      <c r="H814" s="61"/>
      <c r="I814" s="61">
        <f t="shared" si="408"/>
        <v>0</v>
      </c>
      <c r="J814" s="61"/>
      <c r="K814" s="61">
        <f t="shared" si="409"/>
        <v>0</v>
      </c>
      <c r="L814" s="61"/>
      <c r="M814" s="61">
        <f t="shared" si="410"/>
        <v>0</v>
      </c>
      <c r="N814" s="61">
        <f t="shared" si="411"/>
        <v>0</v>
      </c>
      <c r="O814" s="61">
        <f t="shared" si="411"/>
        <v>0</v>
      </c>
    </row>
    <row r="815" spans="2:15" x14ac:dyDescent="0.25">
      <c r="B815" s="175">
        <v>15</v>
      </c>
      <c r="C815" s="183" t="s">
        <v>737</v>
      </c>
      <c r="D815" s="176"/>
      <c r="E815" s="60"/>
      <c r="F815" s="61"/>
      <c r="G815" s="61"/>
      <c r="H815" s="61"/>
      <c r="I815" s="61">
        <f t="shared" si="408"/>
        <v>0</v>
      </c>
      <c r="J815" s="61"/>
      <c r="K815" s="61">
        <f t="shared" si="409"/>
        <v>0</v>
      </c>
      <c r="L815" s="61"/>
      <c r="M815" s="61">
        <f t="shared" si="410"/>
        <v>0</v>
      </c>
      <c r="N815" s="61">
        <f t="shared" si="411"/>
        <v>0</v>
      </c>
      <c r="O815" s="61">
        <f t="shared" si="411"/>
        <v>0</v>
      </c>
    </row>
    <row r="816" spans="2:15" x14ac:dyDescent="0.25">
      <c r="B816" s="175">
        <v>16</v>
      </c>
      <c r="C816" s="183" t="s">
        <v>738</v>
      </c>
      <c r="D816" s="59"/>
      <c r="E816" s="60"/>
      <c r="F816" s="61"/>
      <c r="G816" s="61"/>
      <c r="H816" s="61"/>
      <c r="I816" s="61">
        <f t="shared" si="408"/>
        <v>0</v>
      </c>
      <c r="J816" s="61"/>
      <c r="K816" s="61">
        <f t="shared" si="409"/>
        <v>0</v>
      </c>
      <c r="L816" s="61"/>
      <c r="M816" s="61">
        <f t="shared" si="410"/>
        <v>0</v>
      </c>
      <c r="N816" s="61">
        <f t="shared" si="411"/>
        <v>0</v>
      </c>
      <c r="O816" s="61">
        <f t="shared" si="411"/>
        <v>0</v>
      </c>
    </row>
    <row r="817" spans="2:15" x14ac:dyDescent="0.25">
      <c r="B817" s="175">
        <v>17</v>
      </c>
      <c r="C817" s="183" t="s">
        <v>739</v>
      </c>
      <c r="D817" s="59"/>
      <c r="E817" s="63"/>
      <c r="F817" s="61"/>
      <c r="G817" s="61"/>
      <c r="H817" s="61"/>
      <c r="I817" s="61">
        <f t="shared" si="408"/>
        <v>0</v>
      </c>
      <c r="J817" s="61"/>
      <c r="K817" s="61">
        <f t="shared" si="409"/>
        <v>0</v>
      </c>
      <c r="L817" s="61"/>
      <c r="M817" s="61">
        <f t="shared" si="410"/>
        <v>0</v>
      </c>
      <c r="N817" s="61">
        <f t="shared" si="411"/>
        <v>0</v>
      </c>
      <c r="O817" s="61">
        <f t="shared" si="411"/>
        <v>0</v>
      </c>
    </row>
    <row r="818" spans="2:15" ht="14.4" thickBot="1" x14ac:dyDescent="0.3">
      <c r="B818" s="64"/>
      <c r="C818" s="65" t="s">
        <v>108</v>
      </c>
      <c r="D818" s="65"/>
      <c r="E818" s="66"/>
      <c r="F818" s="143">
        <f>SUM(F778:F817)</f>
        <v>0</v>
      </c>
      <c r="G818" s="143">
        <f t="shared" ref="G818:O818" si="412">SUM(G778:G817)</f>
        <v>0</v>
      </c>
      <c r="H818" s="143">
        <f t="shared" si="412"/>
        <v>0</v>
      </c>
      <c r="I818" s="143">
        <f t="shared" si="412"/>
        <v>0</v>
      </c>
      <c r="J818" s="143">
        <f t="shared" si="412"/>
        <v>0</v>
      </c>
      <c r="K818" s="143">
        <f t="shared" si="412"/>
        <v>0</v>
      </c>
      <c r="L818" s="143">
        <f t="shared" si="412"/>
        <v>0</v>
      </c>
      <c r="M818" s="143">
        <f t="shared" si="412"/>
        <v>0</v>
      </c>
      <c r="N818" s="143">
        <f t="shared" si="412"/>
        <v>0</v>
      </c>
      <c r="O818" s="143">
        <f t="shared" si="412"/>
        <v>0</v>
      </c>
    </row>
    <row r="819" spans="2:15" ht="14.4" thickBot="1" x14ac:dyDescent="0.3"/>
    <row r="820" spans="2:15" x14ac:dyDescent="0.25">
      <c r="B820" s="474" t="s">
        <v>184</v>
      </c>
      <c r="C820" s="475"/>
      <c r="D820" s="475"/>
      <c r="E820" s="475"/>
      <c r="F820" s="475"/>
      <c r="G820" s="475"/>
      <c r="H820" s="475"/>
      <c r="I820" s="475"/>
      <c r="J820" s="475"/>
      <c r="K820" s="475"/>
      <c r="L820" s="475"/>
      <c r="M820" s="475"/>
      <c r="N820" s="475"/>
      <c r="O820" s="476"/>
    </row>
    <row r="821" spans="2:15" x14ac:dyDescent="0.25">
      <c r="B821" s="469" t="s">
        <v>2</v>
      </c>
      <c r="C821" s="470" t="s">
        <v>205</v>
      </c>
      <c r="D821" s="472" t="s">
        <v>193</v>
      </c>
      <c r="E821" s="472" t="s">
        <v>194</v>
      </c>
      <c r="F821" s="472" t="s">
        <v>195</v>
      </c>
      <c r="G821" s="472"/>
      <c r="H821" s="472"/>
      <c r="I821" s="472"/>
      <c r="J821" s="472" t="s">
        <v>196</v>
      </c>
      <c r="K821" s="472"/>
      <c r="L821" s="472"/>
      <c r="M821" s="472"/>
      <c r="N821" s="472" t="s">
        <v>197</v>
      </c>
      <c r="O821" s="473"/>
    </row>
    <row r="822" spans="2:15" ht="55.8" thickBot="1" x14ac:dyDescent="0.3">
      <c r="B822" s="477"/>
      <c r="C822" s="478"/>
      <c r="D822" s="479"/>
      <c r="E822" s="479"/>
      <c r="F822" s="210" t="s">
        <v>198</v>
      </c>
      <c r="G822" s="210" t="s">
        <v>107</v>
      </c>
      <c r="H822" s="210" t="s">
        <v>199</v>
      </c>
      <c r="I822" s="210" t="s">
        <v>200</v>
      </c>
      <c r="J822" s="210" t="s">
        <v>201</v>
      </c>
      <c r="K822" s="210" t="s">
        <v>107</v>
      </c>
      <c r="L822" s="210" t="s">
        <v>202</v>
      </c>
      <c r="M822" s="210" t="s">
        <v>203</v>
      </c>
      <c r="N822" s="210" t="s">
        <v>198</v>
      </c>
      <c r="O822" s="55" t="s">
        <v>200</v>
      </c>
    </row>
    <row r="823" spans="2:15" x14ac:dyDescent="0.25">
      <c r="B823" s="57">
        <v>1</v>
      </c>
      <c r="C823" s="180" t="s">
        <v>148</v>
      </c>
      <c r="D823" s="212"/>
      <c r="E823" s="56"/>
      <c r="F823" s="61"/>
      <c r="G823" s="61"/>
      <c r="H823" s="61"/>
      <c r="I823" s="61">
        <f>F823+G823-H823</f>
        <v>0</v>
      </c>
      <c r="J823" s="61"/>
      <c r="K823" s="61">
        <f>AVERAGE(F823,I823)*E823</f>
        <v>0</v>
      </c>
      <c r="L823" s="61"/>
      <c r="M823" s="61">
        <f>J823+K823-L823</f>
        <v>0</v>
      </c>
      <c r="N823" s="61">
        <f>F823-J823</f>
        <v>0</v>
      </c>
      <c r="O823" s="61">
        <f>I823-M823</f>
        <v>0</v>
      </c>
    </row>
    <row r="824" spans="2:15" x14ac:dyDescent="0.25">
      <c r="B824" s="57">
        <v>2</v>
      </c>
      <c r="C824" s="180" t="s">
        <v>749</v>
      </c>
      <c r="D824" s="184"/>
      <c r="E824" s="185"/>
      <c r="F824" s="61"/>
      <c r="G824" s="61"/>
      <c r="H824" s="61"/>
      <c r="I824" s="61">
        <f>F824+G824-H824</f>
        <v>0</v>
      </c>
      <c r="J824" s="61"/>
      <c r="K824" s="61">
        <f>AVERAGE(F824,I824)*E824</f>
        <v>0</v>
      </c>
      <c r="L824" s="61"/>
      <c r="M824" s="61">
        <f>J824+K824-L824</f>
        <v>0</v>
      </c>
      <c r="N824" s="61">
        <f>F824-J824</f>
        <v>0</v>
      </c>
      <c r="O824" s="61">
        <f>I824-M824</f>
        <v>0</v>
      </c>
    </row>
    <row r="825" spans="2:15" x14ac:dyDescent="0.25">
      <c r="B825" s="57">
        <v>3</v>
      </c>
      <c r="C825" s="179" t="s">
        <v>715</v>
      </c>
      <c r="D825" s="59"/>
      <c r="E825" s="60"/>
      <c r="F825" s="61"/>
      <c r="G825" s="61"/>
      <c r="H825" s="61"/>
      <c r="I825" s="61"/>
      <c r="J825" s="61"/>
      <c r="K825" s="61"/>
      <c r="L825" s="61"/>
      <c r="M825" s="61"/>
      <c r="N825" s="61"/>
      <c r="O825" s="61"/>
    </row>
    <row r="826" spans="2:15" x14ac:dyDescent="0.25">
      <c r="B826" s="57"/>
      <c r="C826" s="58" t="s">
        <v>711</v>
      </c>
      <c r="D826" s="59"/>
      <c r="E826" s="60"/>
      <c r="F826" s="61"/>
      <c r="G826" s="61"/>
      <c r="H826" s="61"/>
      <c r="I826" s="61">
        <f t="shared" ref="I826:I829" si="413">F826+G826-H826</f>
        <v>0</v>
      </c>
      <c r="J826" s="61"/>
      <c r="K826" s="61">
        <f t="shared" ref="K826:K829" si="414">AVERAGE(F826,I826)*E826</f>
        <v>0</v>
      </c>
      <c r="L826" s="61"/>
      <c r="M826" s="61">
        <f t="shared" ref="M826:M829" si="415">J826+K826-L826</f>
        <v>0</v>
      </c>
      <c r="N826" s="61">
        <f t="shared" ref="N826:N829" si="416">F826-J826</f>
        <v>0</v>
      </c>
      <c r="O826" s="61">
        <f t="shared" ref="O826:O829" si="417">I826-M826</f>
        <v>0</v>
      </c>
    </row>
    <row r="827" spans="2:15" ht="27.6" x14ac:dyDescent="0.25">
      <c r="B827" s="57"/>
      <c r="C827" s="58" t="s">
        <v>712</v>
      </c>
      <c r="D827" s="59"/>
      <c r="E827" s="60"/>
      <c r="F827" s="61"/>
      <c r="G827" s="61"/>
      <c r="H827" s="61"/>
      <c r="I827" s="61">
        <f t="shared" si="413"/>
        <v>0</v>
      </c>
      <c r="J827" s="61"/>
      <c r="K827" s="61">
        <f t="shared" si="414"/>
        <v>0</v>
      </c>
      <c r="L827" s="61"/>
      <c r="M827" s="61">
        <f t="shared" si="415"/>
        <v>0</v>
      </c>
      <c r="N827" s="61">
        <f t="shared" si="416"/>
        <v>0</v>
      </c>
      <c r="O827" s="61">
        <f t="shared" si="417"/>
        <v>0</v>
      </c>
    </row>
    <row r="828" spans="2:15" x14ac:dyDescent="0.25">
      <c r="B828" s="57"/>
      <c r="C828" s="58" t="s">
        <v>713</v>
      </c>
      <c r="D828" s="59"/>
      <c r="E828" s="60"/>
      <c r="F828" s="61"/>
      <c r="G828" s="61"/>
      <c r="H828" s="61"/>
      <c r="I828" s="61">
        <f t="shared" si="413"/>
        <v>0</v>
      </c>
      <c r="J828" s="61"/>
      <c r="K828" s="61">
        <f t="shared" si="414"/>
        <v>0</v>
      </c>
      <c r="L828" s="61"/>
      <c r="M828" s="61">
        <f t="shared" si="415"/>
        <v>0</v>
      </c>
      <c r="N828" s="61">
        <f t="shared" si="416"/>
        <v>0</v>
      </c>
      <c r="O828" s="61">
        <f t="shared" si="417"/>
        <v>0</v>
      </c>
    </row>
    <row r="829" spans="2:15" x14ac:dyDescent="0.25">
      <c r="B829" s="57"/>
      <c r="C829" s="58" t="s">
        <v>714</v>
      </c>
      <c r="D829" s="59"/>
      <c r="E829" s="60"/>
      <c r="F829" s="61"/>
      <c r="G829" s="61"/>
      <c r="H829" s="61"/>
      <c r="I829" s="61">
        <f t="shared" si="413"/>
        <v>0</v>
      </c>
      <c r="J829" s="61"/>
      <c r="K829" s="61">
        <f t="shared" si="414"/>
        <v>0</v>
      </c>
      <c r="L829" s="61"/>
      <c r="M829" s="61">
        <f t="shared" si="415"/>
        <v>0</v>
      </c>
      <c r="N829" s="61">
        <f t="shared" si="416"/>
        <v>0</v>
      </c>
      <c r="O829" s="61">
        <f t="shared" si="417"/>
        <v>0</v>
      </c>
    </row>
    <row r="830" spans="2:15" x14ac:dyDescent="0.25">
      <c r="B830" s="57">
        <v>4</v>
      </c>
      <c r="C830" s="180" t="s">
        <v>716</v>
      </c>
      <c r="D830" s="59"/>
      <c r="E830" s="60"/>
      <c r="F830" s="61"/>
      <c r="G830" s="61"/>
      <c r="H830" s="61"/>
      <c r="I830" s="61"/>
      <c r="J830" s="61"/>
      <c r="K830" s="61"/>
      <c r="L830" s="61"/>
      <c r="M830" s="61"/>
      <c r="N830" s="61"/>
      <c r="O830" s="61"/>
    </row>
    <row r="831" spans="2:15" x14ac:dyDescent="0.25">
      <c r="B831" s="57"/>
      <c r="C831" s="62" t="s">
        <v>717</v>
      </c>
      <c r="D831" s="59"/>
      <c r="E831" s="60"/>
      <c r="F831" s="61"/>
      <c r="G831" s="61"/>
      <c r="H831" s="61"/>
      <c r="I831" s="61">
        <f t="shared" ref="I831:I834" si="418">F831+G831-H831</f>
        <v>0</v>
      </c>
      <c r="J831" s="61"/>
      <c r="K831" s="61">
        <f t="shared" ref="K831:K834" si="419">AVERAGE(F831,I831)*E831</f>
        <v>0</v>
      </c>
      <c r="L831" s="61"/>
      <c r="M831" s="61">
        <f t="shared" ref="M831:M834" si="420">J831+K831-L831</f>
        <v>0</v>
      </c>
      <c r="N831" s="61">
        <f t="shared" ref="N831:N834" si="421">F831-J831</f>
        <v>0</v>
      </c>
      <c r="O831" s="61">
        <f t="shared" ref="O831:O834" si="422">I831-M831</f>
        <v>0</v>
      </c>
    </row>
    <row r="832" spans="2:15" x14ac:dyDescent="0.25">
      <c r="B832" s="57"/>
      <c r="C832" s="180" t="s">
        <v>718</v>
      </c>
      <c r="D832" s="59"/>
      <c r="E832" s="60"/>
      <c r="F832" s="61"/>
      <c r="G832" s="61"/>
      <c r="H832" s="61"/>
      <c r="I832" s="61"/>
      <c r="J832" s="61"/>
      <c r="K832" s="61"/>
      <c r="L832" s="61"/>
      <c r="M832" s="61"/>
      <c r="N832" s="61"/>
      <c r="O832" s="61"/>
    </row>
    <row r="833" spans="2:15" x14ac:dyDescent="0.25">
      <c r="B833" s="57"/>
      <c r="C833" s="62" t="s">
        <v>719</v>
      </c>
      <c r="D833" s="59"/>
      <c r="E833" s="60"/>
      <c r="F833" s="61"/>
      <c r="G833" s="61"/>
      <c r="H833" s="61"/>
      <c r="I833" s="61">
        <f t="shared" si="418"/>
        <v>0</v>
      </c>
      <c r="J833" s="61"/>
      <c r="K833" s="61">
        <f t="shared" si="419"/>
        <v>0</v>
      </c>
      <c r="L833" s="61"/>
      <c r="M833" s="61">
        <f t="shared" si="420"/>
        <v>0</v>
      </c>
      <c r="N833" s="61">
        <f t="shared" si="421"/>
        <v>0</v>
      </c>
      <c r="O833" s="61">
        <f t="shared" si="422"/>
        <v>0</v>
      </c>
    </row>
    <row r="834" spans="2:15" x14ac:dyDescent="0.25">
      <c r="B834" s="57"/>
      <c r="C834" s="62" t="s">
        <v>720</v>
      </c>
      <c r="D834" s="59"/>
      <c r="E834" s="60"/>
      <c r="F834" s="61"/>
      <c r="G834" s="61"/>
      <c r="H834" s="61"/>
      <c r="I834" s="61">
        <f t="shared" si="418"/>
        <v>0</v>
      </c>
      <c r="J834" s="61"/>
      <c r="K834" s="61">
        <f t="shared" si="419"/>
        <v>0</v>
      </c>
      <c r="L834" s="61"/>
      <c r="M834" s="61">
        <f t="shared" si="420"/>
        <v>0</v>
      </c>
      <c r="N834" s="61">
        <f t="shared" si="421"/>
        <v>0</v>
      </c>
      <c r="O834" s="61">
        <f t="shared" si="422"/>
        <v>0</v>
      </c>
    </row>
    <row r="835" spans="2:15" x14ac:dyDescent="0.25">
      <c r="B835" s="57">
        <v>5</v>
      </c>
      <c r="C835" s="180" t="s">
        <v>721</v>
      </c>
      <c r="D835" s="59"/>
      <c r="E835" s="60"/>
      <c r="F835" s="61"/>
      <c r="G835" s="61"/>
      <c r="H835" s="61"/>
      <c r="I835" s="61"/>
      <c r="J835" s="61"/>
      <c r="K835" s="61"/>
      <c r="L835" s="61"/>
      <c r="M835" s="61"/>
      <c r="N835" s="61"/>
      <c r="O835" s="61"/>
    </row>
    <row r="836" spans="2:15" x14ac:dyDescent="0.25">
      <c r="B836" s="57"/>
      <c r="C836" s="62" t="s">
        <v>722</v>
      </c>
      <c r="D836" s="59"/>
      <c r="E836" s="60"/>
      <c r="F836" s="61"/>
      <c r="G836" s="61"/>
      <c r="H836" s="61"/>
      <c r="I836" s="61">
        <f t="shared" ref="I836:I841" si="423">F836+G836-H836</f>
        <v>0</v>
      </c>
      <c r="J836" s="61"/>
      <c r="K836" s="61">
        <f t="shared" ref="K836:K841" si="424">AVERAGE(F836,I836)*E836</f>
        <v>0</v>
      </c>
      <c r="L836" s="61"/>
      <c r="M836" s="61">
        <f t="shared" ref="M836:M841" si="425">J836+K836-L836</f>
        <v>0</v>
      </c>
      <c r="N836" s="61">
        <f t="shared" ref="N836:N841" si="426">F836-J836</f>
        <v>0</v>
      </c>
      <c r="O836" s="61">
        <f t="shared" ref="O836:O841" si="427">I836-M836</f>
        <v>0</v>
      </c>
    </row>
    <row r="837" spans="2:15" x14ac:dyDescent="0.25">
      <c r="B837" s="57"/>
      <c r="C837" s="62" t="s">
        <v>723</v>
      </c>
      <c r="D837" s="59"/>
      <c r="E837" s="60"/>
      <c r="F837" s="61"/>
      <c r="G837" s="61"/>
      <c r="H837" s="61"/>
      <c r="I837" s="61">
        <f t="shared" si="423"/>
        <v>0</v>
      </c>
      <c r="J837" s="61"/>
      <c r="K837" s="61">
        <f t="shared" si="424"/>
        <v>0</v>
      </c>
      <c r="L837" s="61"/>
      <c r="M837" s="61">
        <f t="shared" si="425"/>
        <v>0</v>
      </c>
      <c r="N837" s="61">
        <f t="shared" si="426"/>
        <v>0</v>
      </c>
      <c r="O837" s="61">
        <f t="shared" si="427"/>
        <v>0</v>
      </c>
    </row>
    <row r="838" spans="2:15" x14ac:dyDescent="0.25">
      <c r="B838" s="57"/>
      <c r="C838" s="62" t="s">
        <v>724</v>
      </c>
      <c r="D838" s="59"/>
      <c r="E838" s="60"/>
      <c r="F838" s="61"/>
      <c r="G838" s="61"/>
      <c r="H838" s="61"/>
      <c r="I838" s="61">
        <f t="shared" si="423"/>
        <v>0</v>
      </c>
      <c r="J838" s="61"/>
      <c r="K838" s="61">
        <f t="shared" si="424"/>
        <v>0</v>
      </c>
      <c r="L838" s="61"/>
      <c r="M838" s="61">
        <f t="shared" si="425"/>
        <v>0</v>
      </c>
      <c r="N838" s="61">
        <f t="shared" si="426"/>
        <v>0</v>
      </c>
      <c r="O838" s="61">
        <f t="shared" si="427"/>
        <v>0</v>
      </c>
    </row>
    <row r="839" spans="2:15" x14ac:dyDescent="0.25">
      <c r="B839" s="57"/>
      <c r="C839" s="62" t="s">
        <v>725</v>
      </c>
      <c r="D839" s="59"/>
      <c r="E839" s="60"/>
      <c r="F839" s="61"/>
      <c r="G839" s="61"/>
      <c r="H839" s="61"/>
      <c r="I839" s="61">
        <f t="shared" si="423"/>
        <v>0</v>
      </c>
      <c r="J839" s="61"/>
      <c r="K839" s="61">
        <f t="shared" si="424"/>
        <v>0</v>
      </c>
      <c r="L839" s="61"/>
      <c r="M839" s="61">
        <f t="shared" si="425"/>
        <v>0</v>
      </c>
      <c r="N839" s="61">
        <f t="shared" si="426"/>
        <v>0</v>
      </c>
      <c r="O839" s="61">
        <f t="shared" si="427"/>
        <v>0</v>
      </c>
    </row>
    <row r="840" spans="2:15" x14ac:dyDescent="0.25">
      <c r="B840" s="57">
        <v>6</v>
      </c>
      <c r="C840" s="180" t="s">
        <v>726</v>
      </c>
      <c r="D840" s="59"/>
      <c r="E840" s="60"/>
      <c r="F840" s="61"/>
      <c r="G840" s="61"/>
      <c r="H840" s="61"/>
      <c r="I840" s="61">
        <f t="shared" si="423"/>
        <v>0</v>
      </c>
      <c r="J840" s="61"/>
      <c r="K840" s="61">
        <f t="shared" si="424"/>
        <v>0</v>
      </c>
      <c r="L840" s="61"/>
      <c r="M840" s="61">
        <f t="shared" si="425"/>
        <v>0</v>
      </c>
      <c r="N840" s="61">
        <f t="shared" si="426"/>
        <v>0</v>
      </c>
      <c r="O840" s="61">
        <f t="shared" si="427"/>
        <v>0</v>
      </c>
    </row>
    <row r="841" spans="2:15" x14ac:dyDescent="0.25">
      <c r="B841" s="57">
        <v>7</v>
      </c>
      <c r="C841" s="180" t="s">
        <v>727</v>
      </c>
      <c r="D841" s="59"/>
      <c r="E841" s="60"/>
      <c r="F841" s="61"/>
      <c r="G841" s="61"/>
      <c r="H841" s="61"/>
      <c r="I841" s="61">
        <f t="shared" si="423"/>
        <v>0</v>
      </c>
      <c r="J841" s="61"/>
      <c r="K841" s="61">
        <f t="shared" si="424"/>
        <v>0</v>
      </c>
      <c r="L841" s="61"/>
      <c r="M841" s="61">
        <f t="shared" si="425"/>
        <v>0</v>
      </c>
      <c r="N841" s="61">
        <f t="shared" si="426"/>
        <v>0</v>
      </c>
      <c r="O841" s="61">
        <f t="shared" si="427"/>
        <v>0</v>
      </c>
    </row>
    <row r="842" spans="2:15" x14ac:dyDescent="0.25">
      <c r="B842" s="57">
        <v>8</v>
      </c>
      <c r="C842" s="180" t="s">
        <v>728</v>
      </c>
      <c r="D842" s="59"/>
      <c r="E842" s="60"/>
      <c r="F842" s="61"/>
      <c r="G842" s="61"/>
      <c r="H842" s="61"/>
      <c r="I842" s="61"/>
      <c r="J842" s="61"/>
      <c r="K842" s="61"/>
      <c r="L842" s="61"/>
      <c r="M842" s="61"/>
      <c r="N842" s="61"/>
      <c r="O842" s="61"/>
    </row>
    <row r="843" spans="2:15" x14ac:dyDescent="0.25">
      <c r="B843" s="57"/>
      <c r="C843" s="62" t="s">
        <v>729</v>
      </c>
      <c r="D843" s="59"/>
      <c r="E843" s="60"/>
      <c r="F843" s="61"/>
      <c r="G843" s="61"/>
      <c r="H843" s="61"/>
      <c r="I843" s="61">
        <f t="shared" ref="I843:I847" si="428">F843+G843-H843</f>
        <v>0</v>
      </c>
      <c r="J843" s="61"/>
      <c r="K843" s="61">
        <f t="shared" ref="K843:K847" si="429">AVERAGE(F843,I843)*E843</f>
        <v>0</v>
      </c>
      <c r="L843" s="61"/>
      <c r="M843" s="61">
        <f t="shared" ref="M843:M847" si="430">J843+K843-L843</f>
        <v>0</v>
      </c>
      <c r="N843" s="61">
        <f t="shared" ref="N843:O847" si="431">F843-J843</f>
        <v>0</v>
      </c>
      <c r="O843" s="61">
        <f t="shared" ref="O843:O845" si="432">I843-M843</f>
        <v>0</v>
      </c>
    </row>
    <row r="844" spans="2:15" x14ac:dyDescent="0.25">
      <c r="B844" s="57"/>
      <c r="C844" s="62" t="s">
        <v>730</v>
      </c>
      <c r="D844" s="59"/>
      <c r="E844" s="60"/>
      <c r="F844" s="61"/>
      <c r="G844" s="61"/>
      <c r="H844" s="61"/>
      <c r="I844" s="61">
        <f t="shared" si="428"/>
        <v>0</v>
      </c>
      <c r="J844" s="61"/>
      <c r="K844" s="61">
        <f t="shared" si="429"/>
        <v>0</v>
      </c>
      <c r="L844" s="61"/>
      <c r="M844" s="61">
        <f t="shared" si="430"/>
        <v>0</v>
      </c>
      <c r="N844" s="61">
        <f t="shared" si="431"/>
        <v>0</v>
      </c>
      <c r="O844" s="61">
        <f t="shared" si="432"/>
        <v>0</v>
      </c>
    </row>
    <row r="845" spans="2:15" ht="27.6" x14ac:dyDescent="0.25">
      <c r="B845" s="178">
        <v>9</v>
      </c>
      <c r="C845" s="182" t="s">
        <v>731</v>
      </c>
      <c r="D845" s="59"/>
      <c r="E845" s="60"/>
      <c r="F845" s="61"/>
      <c r="G845" s="61"/>
      <c r="H845" s="61"/>
      <c r="I845" s="61">
        <f t="shared" si="428"/>
        <v>0</v>
      </c>
      <c r="J845" s="61"/>
      <c r="K845" s="61">
        <f t="shared" si="429"/>
        <v>0</v>
      </c>
      <c r="L845" s="61"/>
      <c r="M845" s="61">
        <f t="shared" si="430"/>
        <v>0</v>
      </c>
      <c r="N845" s="61">
        <f t="shared" si="431"/>
        <v>0</v>
      </c>
      <c r="O845" s="61">
        <f t="shared" si="432"/>
        <v>0</v>
      </c>
    </row>
    <row r="846" spans="2:15" x14ac:dyDescent="0.25">
      <c r="B846" s="175">
        <v>10</v>
      </c>
      <c r="C846" s="183" t="s">
        <v>733</v>
      </c>
      <c r="D846" s="176"/>
      <c r="E846" s="60"/>
      <c r="F846" s="61"/>
      <c r="G846" s="61"/>
      <c r="H846" s="61"/>
      <c r="I846" s="61">
        <f t="shared" si="428"/>
        <v>0</v>
      </c>
      <c r="J846" s="61"/>
      <c r="K846" s="61">
        <f t="shared" si="429"/>
        <v>0</v>
      </c>
      <c r="L846" s="61"/>
      <c r="M846" s="61">
        <f t="shared" si="430"/>
        <v>0</v>
      </c>
      <c r="N846" s="61">
        <f t="shared" si="431"/>
        <v>0</v>
      </c>
      <c r="O846" s="61">
        <f t="shared" si="431"/>
        <v>0</v>
      </c>
    </row>
    <row r="847" spans="2:15" x14ac:dyDescent="0.25">
      <c r="B847" s="175">
        <v>11</v>
      </c>
      <c r="C847" s="183" t="s">
        <v>734</v>
      </c>
      <c r="D847" s="176"/>
      <c r="E847" s="60"/>
      <c r="F847" s="61"/>
      <c r="G847" s="61"/>
      <c r="H847" s="61"/>
      <c r="I847" s="61">
        <f t="shared" si="428"/>
        <v>0</v>
      </c>
      <c r="J847" s="61"/>
      <c r="K847" s="61">
        <f t="shared" si="429"/>
        <v>0</v>
      </c>
      <c r="L847" s="61"/>
      <c r="M847" s="61">
        <f t="shared" si="430"/>
        <v>0</v>
      </c>
      <c r="N847" s="61">
        <f t="shared" si="431"/>
        <v>0</v>
      </c>
      <c r="O847" s="61">
        <f t="shared" si="431"/>
        <v>0</v>
      </c>
    </row>
    <row r="848" spans="2:15" x14ac:dyDescent="0.25">
      <c r="B848" s="175">
        <v>12</v>
      </c>
      <c r="C848" s="183" t="s">
        <v>735</v>
      </c>
      <c r="D848" s="176"/>
      <c r="E848" s="60"/>
      <c r="F848" s="61"/>
      <c r="G848" s="61"/>
      <c r="H848" s="61"/>
      <c r="I848" s="61"/>
      <c r="J848" s="61"/>
      <c r="K848" s="61"/>
      <c r="L848" s="61"/>
      <c r="M848" s="61"/>
      <c r="N848" s="61"/>
      <c r="O848" s="61"/>
    </row>
    <row r="849" spans="2:15" x14ac:dyDescent="0.25">
      <c r="B849" s="175"/>
      <c r="C849" s="177" t="s">
        <v>740</v>
      </c>
      <c r="D849" s="176"/>
      <c r="E849" s="60"/>
      <c r="F849" s="61"/>
      <c r="G849" s="61"/>
      <c r="H849" s="61"/>
      <c r="I849" s="61">
        <f t="shared" ref="I849:I850" si="433">F849+G849-H849</f>
        <v>0</v>
      </c>
      <c r="J849" s="61"/>
      <c r="K849" s="61">
        <f t="shared" ref="K849:K850" si="434">AVERAGE(F849,I849)*E849</f>
        <v>0</v>
      </c>
      <c r="L849" s="61"/>
      <c r="M849" s="61">
        <f t="shared" ref="M849:M850" si="435">J849+K849-L849</f>
        <v>0</v>
      </c>
      <c r="N849" s="61">
        <f t="shared" ref="N849:O850" si="436">F849-J849</f>
        <v>0</v>
      </c>
      <c r="O849" s="61">
        <f t="shared" si="436"/>
        <v>0</v>
      </c>
    </row>
    <row r="850" spans="2:15" x14ac:dyDescent="0.25">
      <c r="B850" s="175"/>
      <c r="C850" s="177" t="s">
        <v>741</v>
      </c>
      <c r="D850" s="176"/>
      <c r="E850" s="60"/>
      <c r="F850" s="61"/>
      <c r="G850" s="61"/>
      <c r="H850" s="61"/>
      <c r="I850" s="61">
        <f t="shared" si="433"/>
        <v>0</v>
      </c>
      <c r="J850" s="61"/>
      <c r="K850" s="61">
        <f t="shared" si="434"/>
        <v>0</v>
      </c>
      <c r="L850" s="61"/>
      <c r="M850" s="61">
        <f t="shared" si="435"/>
        <v>0</v>
      </c>
      <c r="N850" s="61">
        <f t="shared" si="436"/>
        <v>0</v>
      </c>
      <c r="O850" s="61">
        <f t="shared" si="436"/>
        <v>0</v>
      </c>
    </row>
    <row r="851" spans="2:15" x14ac:dyDescent="0.25">
      <c r="B851" s="175">
        <v>13</v>
      </c>
      <c r="C851" s="177"/>
      <c r="D851" s="176"/>
      <c r="E851" s="60"/>
      <c r="F851" s="61"/>
      <c r="G851" s="61"/>
      <c r="H851" s="61"/>
      <c r="I851" s="61"/>
      <c r="J851" s="61"/>
      <c r="K851" s="61"/>
      <c r="L851" s="61"/>
      <c r="M851" s="61"/>
      <c r="N851" s="61"/>
      <c r="O851" s="61"/>
    </row>
    <row r="852" spans="2:15" x14ac:dyDescent="0.25">
      <c r="B852" s="175"/>
      <c r="C852" s="177" t="s">
        <v>742</v>
      </c>
      <c r="D852" s="176"/>
      <c r="E852" s="60"/>
      <c r="F852" s="61"/>
      <c r="G852" s="61"/>
      <c r="H852" s="61"/>
      <c r="I852" s="61">
        <f t="shared" ref="I852:I855" si="437">F852+G852-H852</f>
        <v>0</v>
      </c>
      <c r="J852" s="61"/>
      <c r="K852" s="61">
        <f t="shared" ref="K852:K855" si="438">AVERAGE(F852,I852)*E852</f>
        <v>0</v>
      </c>
      <c r="L852" s="61"/>
      <c r="M852" s="61">
        <f t="shared" ref="M852:M855" si="439">J852+K852-L852</f>
        <v>0</v>
      </c>
      <c r="N852" s="61">
        <f t="shared" ref="N852:O855" si="440">F852-J852</f>
        <v>0</v>
      </c>
      <c r="O852" s="61">
        <f t="shared" si="440"/>
        <v>0</v>
      </c>
    </row>
    <row r="853" spans="2:15" x14ac:dyDescent="0.25">
      <c r="B853" s="175"/>
      <c r="C853" s="177" t="s">
        <v>743</v>
      </c>
      <c r="D853" s="176"/>
      <c r="E853" s="60"/>
      <c r="F853" s="61"/>
      <c r="G853" s="61"/>
      <c r="H853" s="61"/>
      <c r="I853" s="61">
        <f t="shared" si="437"/>
        <v>0</v>
      </c>
      <c r="J853" s="61"/>
      <c r="K853" s="61">
        <f t="shared" si="438"/>
        <v>0</v>
      </c>
      <c r="L853" s="61"/>
      <c r="M853" s="61">
        <f t="shared" si="439"/>
        <v>0</v>
      </c>
      <c r="N853" s="61">
        <f t="shared" si="440"/>
        <v>0</v>
      </c>
      <c r="O853" s="61">
        <f t="shared" si="440"/>
        <v>0</v>
      </c>
    </row>
    <row r="854" spans="2:15" ht="27.6" x14ac:dyDescent="0.25">
      <c r="B854" s="175"/>
      <c r="C854" s="177" t="s">
        <v>744</v>
      </c>
      <c r="D854" s="176"/>
      <c r="E854" s="60"/>
      <c r="F854" s="61"/>
      <c r="G854" s="61"/>
      <c r="H854" s="61"/>
      <c r="I854" s="61">
        <f t="shared" si="437"/>
        <v>0</v>
      </c>
      <c r="J854" s="61"/>
      <c r="K854" s="61">
        <f t="shared" si="438"/>
        <v>0</v>
      </c>
      <c r="L854" s="61"/>
      <c r="M854" s="61">
        <f t="shared" si="439"/>
        <v>0</v>
      </c>
      <c r="N854" s="61">
        <f t="shared" si="440"/>
        <v>0</v>
      </c>
      <c r="O854" s="61">
        <f t="shared" si="440"/>
        <v>0</v>
      </c>
    </row>
    <row r="855" spans="2:15" x14ac:dyDescent="0.25">
      <c r="B855" s="175"/>
      <c r="C855" s="177" t="s">
        <v>745</v>
      </c>
      <c r="D855" s="176"/>
      <c r="E855" s="60"/>
      <c r="F855" s="61"/>
      <c r="G855" s="61"/>
      <c r="H855" s="61"/>
      <c r="I855" s="61">
        <f t="shared" si="437"/>
        <v>0</v>
      </c>
      <c r="J855" s="61"/>
      <c r="K855" s="61">
        <f t="shared" si="438"/>
        <v>0</v>
      </c>
      <c r="L855" s="61"/>
      <c r="M855" s="61">
        <f t="shared" si="439"/>
        <v>0</v>
      </c>
      <c r="N855" s="61">
        <f t="shared" si="440"/>
        <v>0</v>
      </c>
      <c r="O855" s="61">
        <f t="shared" si="440"/>
        <v>0</v>
      </c>
    </row>
    <row r="856" spans="2:15" x14ac:dyDescent="0.25">
      <c r="B856" s="175">
        <v>14</v>
      </c>
      <c r="C856" s="183" t="s">
        <v>736</v>
      </c>
      <c r="D856" s="176"/>
      <c r="E856" s="60"/>
      <c r="F856" s="61"/>
      <c r="G856" s="61"/>
      <c r="H856" s="61"/>
      <c r="I856" s="61"/>
      <c r="J856" s="61"/>
      <c r="K856" s="61"/>
      <c r="L856" s="61"/>
      <c r="M856" s="61"/>
      <c r="N856" s="61"/>
      <c r="O856" s="61"/>
    </row>
    <row r="857" spans="2:15" x14ac:dyDescent="0.25">
      <c r="B857" s="175"/>
      <c r="C857" s="177" t="s">
        <v>746</v>
      </c>
      <c r="D857" s="176"/>
      <c r="E857" s="60"/>
      <c r="F857" s="61"/>
      <c r="G857" s="61"/>
      <c r="H857" s="61"/>
      <c r="I857" s="61">
        <f t="shared" ref="I857:I862" si="441">F857+G857-H857</f>
        <v>0</v>
      </c>
      <c r="J857" s="61"/>
      <c r="K857" s="61">
        <f t="shared" ref="K857:K862" si="442">AVERAGE(F857,I857)*E857</f>
        <v>0</v>
      </c>
      <c r="L857" s="61"/>
      <c r="M857" s="61">
        <f t="shared" ref="M857:M862" si="443">J857+K857-L857</f>
        <v>0</v>
      </c>
      <c r="N857" s="61">
        <f t="shared" ref="N857:O862" si="444">F857-J857</f>
        <v>0</v>
      </c>
      <c r="O857" s="61">
        <f t="shared" si="444"/>
        <v>0</v>
      </c>
    </row>
    <row r="858" spans="2:15" x14ac:dyDescent="0.25">
      <c r="B858" s="175"/>
      <c r="C858" s="177" t="s">
        <v>747</v>
      </c>
      <c r="D858" s="176"/>
      <c r="E858" s="60"/>
      <c r="F858" s="61"/>
      <c r="G858" s="61"/>
      <c r="H858" s="61"/>
      <c r="I858" s="61">
        <f t="shared" si="441"/>
        <v>0</v>
      </c>
      <c r="J858" s="61"/>
      <c r="K858" s="61">
        <f t="shared" si="442"/>
        <v>0</v>
      </c>
      <c r="L858" s="61"/>
      <c r="M858" s="61">
        <f t="shared" si="443"/>
        <v>0</v>
      </c>
      <c r="N858" s="61">
        <f t="shared" si="444"/>
        <v>0</v>
      </c>
      <c r="O858" s="61">
        <f t="shared" si="444"/>
        <v>0</v>
      </c>
    </row>
    <row r="859" spans="2:15" x14ac:dyDescent="0.25">
      <c r="B859" s="175"/>
      <c r="C859" s="177" t="s">
        <v>748</v>
      </c>
      <c r="D859" s="176"/>
      <c r="E859" s="60"/>
      <c r="F859" s="61"/>
      <c r="G859" s="61"/>
      <c r="H859" s="61"/>
      <c r="I859" s="61">
        <f t="shared" si="441"/>
        <v>0</v>
      </c>
      <c r="J859" s="61"/>
      <c r="K859" s="61">
        <f t="shared" si="442"/>
        <v>0</v>
      </c>
      <c r="L859" s="61"/>
      <c r="M859" s="61">
        <f t="shared" si="443"/>
        <v>0</v>
      </c>
      <c r="N859" s="61">
        <f t="shared" si="444"/>
        <v>0</v>
      </c>
      <c r="O859" s="61">
        <f t="shared" si="444"/>
        <v>0</v>
      </c>
    </row>
    <row r="860" spans="2:15" x14ac:dyDescent="0.25">
      <c r="B860" s="175">
        <v>15</v>
      </c>
      <c r="C860" s="183" t="s">
        <v>737</v>
      </c>
      <c r="D860" s="176"/>
      <c r="E860" s="60"/>
      <c r="F860" s="61"/>
      <c r="G860" s="61"/>
      <c r="H860" s="61"/>
      <c r="I860" s="61">
        <f t="shared" si="441"/>
        <v>0</v>
      </c>
      <c r="J860" s="61"/>
      <c r="K860" s="61">
        <f t="shared" si="442"/>
        <v>0</v>
      </c>
      <c r="L860" s="61"/>
      <c r="M860" s="61">
        <f t="shared" si="443"/>
        <v>0</v>
      </c>
      <c r="N860" s="61">
        <f t="shared" si="444"/>
        <v>0</v>
      </c>
      <c r="O860" s="61">
        <f t="shared" si="444"/>
        <v>0</v>
      </c>
    </row>
    <row r="861" spans="2:15" x14ac:dyDescent="0.25">
      <c r="B861" s="175">
        <v>16</v>
      </c>
      <c r="C861" s="183" t="s">
        <v>738</v>
      </c>
      <c r="D861" s="59"/>
      <c r="E861" s="60"/>
      <c r="F861" s="61"/>
      <c r="G861" s="61"/>
      <c r="H861" s="61"/>
      <c r="I861" s="61">
        <f t="shared" si="441"/>
        <v>0</v>
      </c>
      <c r="J861" s="61"/>
      <c r="K861" s="61">
        <f t="shared" si="442"/>
        <v>0</v>
      </c>
      <c r="L861" s="61"/>
      <c r="M861" s="61">
        <f t="shared" si="443"/>
        <v>0</v>
      </c>
      <c r="N861" s="61">
        <f t="shared" si="444"/>
        <v>0</v>
      </c>
      <c r="O861" s="61">
        <f t="shared" si="444"/>
        <v>0</v>
      </c>
    </row>
    <row r="862" spans="2:15" x14ac:dyDescent="0.25">
      <c r="B862" s="175">
        <v>17</v>
      </c>
      <c r="C862" s="183" t="s">
        <v>739</v>
      </c>
      <c r="D862" s="59"/>
      <c r="E862" s="63"/>
      <c r="F862" s="61"/>
      <c r="G862" s="61"/>
      <c r="H862" s="61"/>
      <c r="I862" s="61">
        <f t="shared" si="441"/>
        <v>0</v>
      </c>
      <c r="J862" s="61"/>
      <c r="K862" s="61">
        <f t="shared" si="442"/>
        <v>0</v>
      </c>
      <c r="L862" s="61"/>
      <c r="M862" s="61">
        <f t="shared" si="443"/>
        <v>0</v>
      </c>
      <c r="N862" s="61">
        <f t="shared" si="444"/>
        <v>0</v>
      </c>
      <c r="O862" s="61">
        <f t="shared" si="444"/>
        <v>0</v>
      </c>
    </row>
    <row r="863" spans="2:15" ht="14.4" thickBot="1" x14ac:dyDescent="0.3">
      <c r="B863" s="64"/>
      <c r="C863" s="65" t="s">
        <v>108</v>
      </c>
      <c r="D863" s="65"/>
      <c r="E863" s="66"/>
      <c r="F863" s="143">
        <f>SUM(F823:F862)</f>
        <v>0</v>
      </c>
      <c r="G863" s="143">
        <f t="shared" ref="G863:O863" si="445">SUM(G823:G862)</f>
        <v>0</v>
      </c>
      <c r="H863" s="143">
        <f t="shared" si="445"/>
        <v>0</v>
      </c>
      <c r="I863" s="143">
        <f t="shared" si="445"/>
        <v>0</v>
      </c>
      <c r="J863" s="143">
        <f t="shared" si="445"/>
        <v>0</v>
      </c>
      <c r="K863" s="143">
        <f t="shared" si="445"/>
        <v>0</v>
      </c>
      <c r="L863" s="143">
        <f t="shared" si="445"/>
        <v>0</v>
      </c>
      <c r="M863" s="143">
        <f t="shared" si="445"/>
        <v>0</v>
      </c>
      <c r="N863" s="143">
        <f t="shared" si="445"/>
        <v>0</v>
      </c>
      <c r="O863" s="143">
        <f t="shared" si="445"/>
        <v>0</v>
      </c>
    </row>
    <row r="864" spans="2:15" ht="14.4" thickBot="1" x14ac:dyDescent="0.3"/>
    <row r="865" spans="2:15" x14ac:dyDescent="0.25">
      <c r="B865" s="474" t="s">
        <v>185</v>
      </c>
      <c r="C865" s="475"/>
      <c r="D865" s="475"/>
      <c r="E865" s="475"/>
      <c r="F865" s="475"/>
      <c r="G865" s="475"/>
      <c r="H865" s="475"/>
      <c r="I865" s="475"/>
      <c r="J865" s="475"/>
      <c r="K865" s="475"/>
      <c r="L865" s="475"/>
      <c r="M865" s="475"/>
      <c r="N865" s="475"/>
      <c r="O865" s="476"/>
    </row>
    <row r="866" spans="2:15" x14ac:dyDescent="0.25">
      <c r="B866" s="469" t="s">
        <v>2</v>
      </c>
      <c r="C866" s="470" t="s">
        <v>205</v>
      </c>
      <c r="D866" s="472" t="s">
        <v>193</v>
      </c>
      <c r="E866" s="472" t="s">
        <v>194</v>
      </c>
      <c r="F866" s="472" t="s">
        <v>195</v>
      </c>
      <c r="G866" s="472"/>
      <c r="H866" s="472"/>
      <c r="I866" s="472"/>
      <c r="J866" s="472" t="s">
        <v>196</v>
      </c>
      <c r="K866" s="472"/>
      <c r="L866" s="472"/>
      <c r="M866" s="472"/>
      <c r="N866" s="472" t="s">
        <v>197</v>
      </c>
      <c r="O866" s="473"/>
    </row>
    <row r="867" spans="2:15" ht="55.8" thickBot="1" x14ac:dyDescent="0.3">
      <c r="B867" s="477"/>
      <c r="C867" s="478"/>
      <c r="D867" s="479"/>
      <c r="E867" s="479"/>
      <c r="F867" s="210" t="s">
        <v>198</v>
      </c>
      <c r="G867" s="210" t="s">
        <v>107</v>
      </c>
      <c r="H867" s="210" t="s">
        <v>199</v>
      </c>
      <c r="I867" s="210" t="s">
        <v>200</v>
      </c>
      <c r="J867" s="210" t="s">
        <v>201</v>
      </c>
      <c r="K867" s="210" t="s">
        <v>107</v>
      </c>
      <c r="L867" s="210" t="s">
        <v>202</v>
      </c>
      <c r="M867" s="210" t="s">
        <v>203</v>
      </c>
      <c r="N867" s="210" t="s">
        <v>198</v>
      </c>
      <c r="O867" s="55" t="s">
        <v>200</v>
      </c>
    </row>
    <row r="868" spans="2:15" x14ac:dyDescent="0.25">
      <c r="B868" s="57">
        <v>1</v>
      </c>
      <c r="C868" s="180" t="s">
        <v>148</v>
      </c>
      <c r="D868" s="212"/>
      <c r="E868" s="56"/>
      <c r="F868" s="61"/>
      <c r="G868" s="61"/>
      <c r="H868" s="61"/>
      <c r="I868" s="61">
        <f>F868+G868-H868</f>
        <v>0</v>
      </c>
      <c r="J868" s="61"/>
      <c r="K868" s="61">
        <f>AVERAGE(F868,I868)*E868</f>
        <v>0</v>
      </c>
      <c r="L868" s="61"/>
      <c r="M868" s="61">
        <f>J868+K868-L868</f>
        <v>0</v>
      </c>
      <c r="N868" s="61">
        <f>F868-J868</f>
        <v>0</v>
      </c>
      <c r="O868" s="61">
        <f>I868-M868</f>
        <v>0</v>
      </c>
    </row>
    <row r="869" spans="2:15" x14ac:dyDescent="0.25">
      <c r="B869" s="57">
        <v>2</v>
      </c>
      <c r="C869" s="180" t="s">
        <v>749</v>
      </c>
      <c r="D869" s="184"/>
      <c r="E869" s="185"/>
      <c r="F869" s="61"/>
      <c r="G869" s="61"/>
      <c r="H869" s="61"/>
      <c r="I869" s="61">
        <f>F869+G869-H869</f>
        <v>0</v>
      </c>
      <c r="J869" s="61"/>
      <c r="K869" s="61">
        <f>AVERAGE(F869,I869)*E869</f>
        <v>0</v>
      </c>
      <c r="L869" s="61"/>
      <c r="M869" s="61">
        <f>J869+K869-L869</f>
        <v>0</v>
      </c>
      <c r="N869" s="61">
        <f>F869-J869</f>
        <v>0</v>
      </c>
      <c r="O869" s="61">
        <f>I869-M869</f>
        <v>0</v>
      </c>
    </row>
    <row r="870" spans="2:15" x14ac:dyDescent="0.25">
      <c r="B870" s="57">
        <v>3</v>
      </c>
      <c r="C870" s="179" t="s">
        <v>715</v>
      </c>
      <c r="D870" s="59"/>
      <c r="E870" s="60"/>
      <c r="F870" s="61"/>
      <c r="G870" s="61"/>
      <c r="H870" s="61"/>
      <c r="I870" s="61"/>
      <c r="J870" s="61"/>
      <c r="K870" s="61"/>
      <c r="L870" s="61"/>
      <c r="M870" s="61"/>
      <c r="N870" s="61"/>
      <c r="O870" s="61"/>
    </row>
    <row r="871" spans="2:15" x14ac:dyDescent="0.25">
      <c r="B871" s="57"/>
      <c r="C871" s="58" t="s">
        <v>711</v>
      </c>
      <c r="D871" s="59"/>
      <c r="E871" s="60"/>
      <c r="F871" s="61"/>
      <c r="G871" s="61"/>
      <c r="H871" s="61"/>
      <c r="I871" s="61">
        <f t="shared" ref="I871:I874" si="446">F871+G871-H871</f>
        <v>0</v>
      </c>
      <c r="J871" s="61"/>
      <c r="K871" s="61">
        <f t="shared" ref="K871:K874" si="447">AVERAGE(F871,I871)*E871</f>
        <v>0</v>
      </c>
      <c r="L871" s="61"/>
      <c r="M871" s="61">
        <f t="shared" ref="M871:M874" si="448">J871+K871-L871</f>
        <v>0</v>
      </c>
      <c r="N871" s="61">
        <f t="shared" ref="N871:N874" si="449">F871-J871</f>
        <v>0</v>
      </c>
      <c r="O871" s="61">
        <f t="shared" ref="O871:O874" si="450">I871-M871</f>
        <v>0</v>
      </c>
    </row>
    <row r="872" spans="2:15" ht="27.6" x14ac:dyDescent="0.25">
      <c r="B872" s="57"/>
      <c r="C872" s="58" t="s">
        <v>712</v>
      </c>
      <c r="D872" s="59"/>
      <c r="E872" s="60"/>
      <c r="F872" s="61"/>
      <c r="G872" s="61"/>
      <c r="H872" s="61"/>
      <c r="I872" s="61">
        <f t="shared" si="446"/>
        <v>0</v>
      </c>
      <c r="J872" s="61"/>
      <c r="K872" s="61">
        <f t="shared" si="447"/>
        <v>0</v>
      </c>
      <c r="L872" s="61"/>
      <c r="M872" s="61">
        <f t="shared" si="448"/>
        <v>0</v>
      </c>
      <c r="N872" s="61">
        <f t="shared" si="449"/>
        <v>0</v>
      </c>
      <c r="O872" s="61">
        <f t="shared" si="450"/>
        <v>0</v>
      </c>
    </row>
    <row r="873" spans="2:15" x14ac:dyDescent="0.25">
      <c r="B873" s="57"/>
      <c r="C873" s="58" t="s">
        <v>713</v>
      </c>
      <c r="D873" s="59"/>
      <c r="E873" s="60"/>
      <c r="F873" s="61"/>
      <c r="G873" s="61"/>
      <c r="H873" s="61"/>
      <c r="I873" s="61">
        <f t="shared" si="446"/>
        <v>0</v>
      </c>
      <c r="J873" s="61"/>
      <c r="K873" s="61">
        <f t="shared" si="447"/>
        <v>0</v>
      </c>
      <c r="L873" s="61"/>
      <c r="M873" s="61">
        <f t="shared" si="448"/>
        <v>0</v>
      </c>
      <c r="N873" s="61">
        <f t="shared" si="449"/>
        <v>0</v>
      </c>
      <c r="O873" s="61">
        <f t="shared" si="450"/>
        <v>0</v>
      </c>
    </row>
    <row r="874" spans="2:15" x14ac:dyDescent="0.25">
      <c r="B874" s="57"/>
      <c r="C874" s="58" t="s">
        <v>714</v>
      </c>
      <c r="D874" s="59"/>
      <c r="E874" s="60"/>
      <c r="F874" s="61"/>
      <c r="G874" s="61"/>
      <c r="H874" s="61"/>
      <c r="I874" s="61">
        <f t="shared" si="446"/>
        <v>0</v>
      </c>
      <c r="J874" s="61"/>
      <c r="K874" s="61">
        <f t="shared" si="447"/>
        <v>0</v>
      </c>
      <c r="L874" s="61"/>
      <c r="M874" s="61">
        <f t="shared" si="448"/>
        <v>0</v>
      </c>
      <c r="N874" s="61">
        <f t="shared" si="449"/>
        <v>0</v>
      </c>
      <c r="O874" s="61">
        <f t="shared" si="450"/>
        <v>0</v>
      </c>
    </row>
    <row r="875" spans="2:15" x14ac:dyDescent="0.25">
      <c r="B875" s="57">
        <v>4</v>
      </c>
      <c r="C875" s="180" t="s">
        <v>716</v>
      </c>
      <c r="D875" s="59"/>
      <c r="E875" s="60"/>
      <c r="F875" s="61"/>
      <c r="G875" s="61"/>
      <c r="H875" s="61"/>
      <c r="I875" s="61"/>
      <c r="J875" s="61"/>
      <c r="K875" s="61"/>
      <c r="L875" s="61"/>
      <c r="M875" s="61"/>
      <c r="N875" s="61"/>
      <c r="O875" s="61"/>
    </row>
    <row r="876" spans="2:15" x14ac:dyDescent="0.25">
      <c r="B876" s="57"/>
      <c r="C876" s="62" t="s">
        <v>717</v>
      </c>
      <c r="D876" s="59"/>
      <c r="E876" s="60"/>
      <c r="F876" s="61"/>
      <c r="G876" s="61"/>
      <c r="H876" s="61"/>
      <c r="I876" s="61">
        <f t="shared" ref="I876:I879" si="451">F876+G876-H876</f>
        <v>0</v>
      </c>
      <c r="J876" s="61"/>
      <c r="K876" s="61">
        <f t="shared" ref="K876:K879" si="452">AVERAGE(F876,I876)*E876</f>
        <v>0</v>
      </c>
      <c r="L876" s="61"/>
      <c r="M876" s="61">
        <f t="shared" ref="M876:M879" si="453">J876+K876-L876</f>
        <v>0</v>
      </c>
      <c r="N876" s="61">
        <f t="shared" ref="N876:N879" si="454">F876-J876</f>
        <v>0</v>
      </c>
      <c r="O876" s="61">
        <f t="shared" ref="O876:O879" si="455">I876-M876</f>
        <v>0</v>
      </c>
    </row>
    <row r="877" spans="2:15" x14ac:dyDescent="0.25">
      <c r="B877" s="57"/>
      <c r="C877" s="180" t="s">
        <v>718</v>
      </c>
      <c r="D877" s="59"/>
      <c r="E877" s="60"/>
      <c r="F877" s="61"/>
      <c r="G877" s="61"/>
      <c r="H877" s="61"/>
      <c r="I877" s="61"/>
      <c r="J877" s="61"/>
      <c r="K877" s="61"/>
      <c r="L877" s="61"/>
      <c r="M877" s="61"/>
      <c r="N877" s="61"/>
      <c r="O877" s="61"/>
    </row>
    <row r="878" spans="2:15" x14ac:dyDescent="0.25">
      <c r="B878" s="57"/>
      <c r="C878" s="62" t="s">
        <v>719</v>
      </c>
      <c r="D878" s="59"/>
      <c r="E878" s="60"/>
      <c r="F878" s="61"/>
      <c r="G878" s="61"/>
      <c r="H878" s="61"/>
      <c r="I878" s="61">
        <f t="shared" si="451"/>
        <v>0</v>
      </c>
      <c r="J878" s="61"/>
      <c r="K878" s="61">
        <f t="shared" si="452"/>
        <v>0</v>
      </c>
      <c r="L878" s="61"/>
      <c r="M878" s="61">
        <f t="shared" si="453"/>
        <v>0</v>
      </c>
      <c r="N878" s="61">
        <f t="shared" si="454"/>
        <v>0</v>
      </c>
      <c r="O878" s="61">
        <f t="shared" si="455"/>
        <v>0</v>
      </c>
    </row>
    <row r="879" spans="2:15" x14ac:dyDescent="0.25">
      <c r="B879" s="57"/>
      <c r="C879" s="62" t="s">
        <v>720</v>
      </c>
      <c r="D879" s="59"/>
      <c r="E879" s="60"/>
      <c r="F879" s="61"/>
      <c r="G879" s="61"/>
      <c r="H879" s="61"/>
      <c r="I879" s="61">
        <f t="shared" si="451"/>
        <v>0</v>
      </c>
      <c r="J879" s="61"/>
      <c r="K879" s="61">
        <f t="shared" si="452"/>
        <v>0</v>
      </c>
      <c r="L879" s="61"/>
      <c r="M879" s="61">
        <f t="shared" si="453"/>
        <v>0</v>
      </c>
      <c r="N879" s="61">
        <f t="shared" si="454"/>
        <v>0</v>
      </c>
      <c r="O879" s="61">
        <f t="shared" si="455"/>
        <v>0</v>
      </c>
    </row>
    <row r="880" spans="2:15" x14ac:dyDescent="0.25">
      <c r="B880" s="57">
        <v>5</v>
      </c>
      <c r="C880" s="180" t="s">
        <v>721</v>
      </c>
      <c r="D880" s="59"/>
      <c r="E880" s="60"/>
      <c r="F880" s="61"/>
      <c r="G880" s="61"/>
      <c r="H880" s="61"/>
      <c r="I880" s="61"/>
      <c r="J880" s="61"/>
      <c r="K880" s="61"/>
      <c r="L880" s="61"/>
      <c r="M880" s="61"/>
      <c r="N880" s="61"/>
      <c r="O880" s="61"/>
    </row>
    <row r="881" spans="2:15" x14ac:dyDescent="0.25">
      <c r="B881" s="57"/>
      <c r="C881" s="62" t="s">
        <v>722</v>
      </c>
      <c r="D881" s="59"/>
      <c r="E881" s="60"/>
      <c r="F881" s="61"/>
      <c r="G881" s="61"/>
      <c r="H881" s="61"/>
      <c r="I881" s="61">
        <f t="shared" ref="I881:I886" si="456">F881+G881-H881</f>
        <v>0</v>
      </c>
      <c r="J881" s="61"/>
      <c r="K881" s="61">
        <f t="shared" ref="K881:K886" si="457">AVERAGE(F881,I881)*E881</f>
        <v>0</v>
      </c>
      <c r="L881" s="61"/>
      <c r="M881" s="61">
        <f t="shared" ref="M881:M886" si="458">J881+K881-L881</f>
        <v>0</v>
      </c>
      <c r="N881" s="61">
        <f t="shared" ref="N881:N886" si="459">F881-J881</f>
        <v>0</v>
      </c>
      <c r="O881" s="61">
        <f t="shared" ref="O881:O886" si="460">I881-M881</f>
        <v>0</v>
      </c>
    </row>
    <row r="882" spans="2:15" x14ac:dyDescent="0.25">
      <c r="B882" s="57"/>
      <c r="C882" s="62" t="s">
        <v>723</v>
      </c>
      <c r="D882" s="59"/>
      <c r="E882" s="60"/>
      <c r="F882" s="61"/>
      <c r="G882" s="61"/>
      <c r="H882" s="61"/>
      <c r="I882" s="61">
        <f t="shared" si="456"/>
        <v>0</v>
      </c>
      <c r="J882" s="61"/>
      <c r="K882" s="61">
        <f t="shared" si="457"/>
        <v>0</v>
      </c>
      <c r="L882" s="61"/>
      <c r="M882" s="61">
        <f t="shared" si="458"/>
        <v>0</v>
      </c>
      <c r="N882" s="61">
        <f t="shared" si="459"/>
        <v>0</v>
      </c>
      <c r="O882" s="61">
        <f t="shared" si="460"/>
        <v>0</v>
      </c>
    </row>
    <row r="883" spans="2:15" x14ac:dyDescent="0.25">
      <c r="B883" s="57"/>
      <c r="C883" s="62" t="s">
        <v>724</v>
      </c>
      <c r="D883" s="59"/>
      <c r="E883" s="60"/>
      <c r="F883" s="61"/>
      <c r="G883" s="61"/>
      <c r="H883" s="61"/>
      <c r="I883" s="61">
        <f t="shared" si="456"/>
        <v>0</v>
      </c>
      <c r="J883" s="61"/>
      <c r="K883" s="61">
        <f t="shared" si="457"/>
        <v>0</v>
      </c>
      <c r="L883" s="61"/>
      <c r="M883" s="61">
        <f t="shared" si="458"/>
        <v>0</v>
      </c>
      <c r="N883" s="61">
        <f t="shared" si="459"/>
        <v>0</v>
      </c>
      <c r="O883" s="61">
        <f t="shared" si="460"/>
        <v>0</v>
      </c>
    </row>
    <row r="884" spans="2:15" x14ac:dyDescent="0.25">
      <c r="B884" s="57"/>
      <c r="C884" s="62" t="s">
        <v>725</v>
      </c>
      <c r="D884" s="59"/>
      <c r="E884" s="60"/>
      <c r="F884" s="61"/>
      <c r="G884" s="61"/>
      <c r="H884" s="61"/>
      <c r="I884" s="61">
        <f t="shared" si="456"/>
        <v>0</v>
      </c>
      <c r="J884" s="61"/>
      <c r="K884" s="61">
        <f t="shared" si="457"/>
        <v>0</v>
      </c>
      <c r="L884" s="61"/>
      <c r="M884" s="61">
        <f t="shared" si="458"/>
        <v>0</v>
      </c>
      <c r="N884" s="61">
        <f t="shared" si="459"/>
        <v>0</v>
      </c>
      <c r="O884" s="61">
        <f t="shared" si="460"/>
        <v>0</v>
      </c>
    </row>
    <row r="885" spans="2:15" x14ac:dyDescent="0.25">
      <c r="B885" s="57">
        <v>6</v>
      </c>
      <c r="C885" s="180" t="s">
        <v>726</v>
      </c>
      <c r="D885" s="59"/>
      <c r="E885" s="60"/>
      <c r="F885" s="61"/>
      <c r="G885" s="61"/>
      <c r="H885" s="61"/>
      <c r="I885" s="61">
        <f t="shared" si="456"/>
        <v>0</v>
      </c>
      <c r="J885" s="61"/>
      <c r="K885" s="61">
        <f t="shared" si="457"/>
        <v>0</v>
      </c>
      <c r="L885" s="61"/>
      <c r="M885" s="61">
        <f t="shared" si="458"/>
        <v>0</v>
      </c>
      <c r="N885" s="61">
        <f t="shared" si="459"/>
        <v>0</v>
      </c>
      <c r="O885" s="61">
        <f t="shared" si="460"/>
        <v>0</v>
      </c>
    </row>
    <row r="886" spans="2:15" x14ac:dyDescent="0.25">
      <c r="B886" s="57">
        <v>7</v>
      </c>
      <c r="C886" s="180" t="s">
        <v>727</v>
      </c>
      <c r="D886" s="59"/>
      <c r="E886" s="60"/>
      <c r="F886" s="61"/>
      <c r="G886" s="61"/>
      <c r="H886" s="61"/>
      <c r="I886" s="61">
        <f t="shared" si="456"/>
        <v>0</v>
      </c>
      <c r="J886" s="61"/>
      <c r="K886" s="61">
        <f t="shared" si="457"/>
        <v>0</v>
      </c>
      <c r="L886" s="61"/>
      <c r="M886" s="61">
        <f t="shared" si="458"/>
        <v>0</v>
      </c>
      <c r="N886" s="61">
        <f t="shared" si="459"/>
        <v>0</v>
      </c>
      <c r="O886" s="61">
        <f t="shared" si="460"/>
        <v>0</v>
      </c>
    </row>
    <row r="887" spans="2:15" x14ac:dyDescent="0.25">
      <c r="B887" s="57">
        <v>8</v>
      </c>
      <c r="C887" s="180" t="s">
        <v>728</v>
      </c>
      <c r="D887" s="59"/>
      <c r="E887" s="60"/>
      <c r="F887" s="61"/>
      <c r="G887" s="61"/>
      <c r="H887" s="61"/>
      <c r="I887" s="61"/>
      <c r="J887" s="61"/>
      <c r="K887" s="61"/>
      <c r="L887" s="61"/>
      <c r="M887" s="61"/>
      <c r="N887" s="61"/>
      <c r="O887" s="61"/>
    </row>
    <row r="888" spans="2:15" x14ac:dyDescent="0.25">
      <c r="B888" s="57"/>
      <c r="C888" s="62" t="s">
        <v>729</v>
      </c>
      <c r="D888" s="59"/>
      <c r="E888" s="60"/>
      <c r="F888" s="61"/>
      <c r="G888" s="61"/>
      <c r="H888" s="61"/>
      <c r="I888" s="61">
        <f t="shared" ref="I888:I892" si="461">F888+G888-H888</f>
        <v>0</v>
      </c>
      <c r="J888" s="61"/>
      <c r="K888" s="61">
        <f t="shared" ref="K888:K892" si="462">AVERAGE(F888,I888)*E888</f>
        <v>0</v>
      </c>
      <c r="L888" s="61"/>
      <c r="M888" s="61">
        <f t="shared" ref="M888:M892" si="463">J888+K888-L888</f>
        <v>0</v>
      </c>
      <c r="N888" s="61">
        <f t="shared" ref="N888:O892" si="464">F888-J888</f>
        <v>0</v>
      </c>
      <c r="O888" s="61">
        <f t="shared" ref="O888:O890" si="465">I888-M888</f>
        <v>0</v>
      </c>
    </row>
    <row r="889" spans="2:15" x14ac:dyDescent="0.25">
      <c r="B889" s="57"/>
      <c r="C889" s="62" t="s">
        <v>730</v>
      </c>
      <c r="D889" s="59"/>
      <c r="E889" s="60"/>
      <c r="F889" s="61"/>
      <c r="G889" s="61"/>
      <c r="H889" s="61"/>
      <c r="I889" s="61">
        <f t="shared" si="461"/>
        <v>0</v>
      </c>
      <c r="J889" s="61"/>
      <c r="K889" s="61">
        <f t="shared" si="462"/>
        <v>0</v>
      </c>
      <c r="L889" s="61"/>
      <c r="M889" s="61">
        <f t="shared" si="463"/>
        <v>0</v>
      </c>
      <c r="N889" s="61">
        <f t="shared" si="464"/>
        <v>0</v>
      </c>
      <c r="O889" s="61">
        <f t="shared" si="465"/>
        <v>0</v>
      </c>
    </row>
    <row r="890" spans="2:15" ht="27.6" x14ac:dyDescent="0.25">
      <c r="B890" s="178">
        <v>9</v>
      </c>
      <c r="C890" s="182" t="s">
        <v>731</v>
      </c>
      <c r="D890" s="59"/>
      <c r="E890" s="60"/>
      <c r="F890" s="61"/>
      <c r="G890" s="61"/>
      <c r="H890" s="61"/>
      <c r="I890" s="61">
        <f t="shared" si="461"/>
        <v>0</v>
      </c>
      <c r="J890" s="61"/>
      <c r="K890" s="61">
        <f t="shared" si="462"/>
        <v>0</v>
      </c>
      <c r="L890" s="61"/>
      <c r="M890" s="61">
        <f t="shared" si="463"/>
        <v>0</v>
      </c>
      <c r="N890" s="61">
        <f t="shared" si="464"/>
        <v>0</v>
      </c>
      <c r="O890" s="61">
        <f t="shared" si="465"/>
        <v>0</v>
      </c>
    </row>
    <row r="891" spans="2:15" x14ac:dyDescent="0.25">
      <c r="B891" s="175">
        <v>10</v>
      </c>
      <c r="C891" s="183" t="s">
        <v>733</v>
      </c>
      <c r="D891" s="176"/>
      <c r="E891" s="60"/>
      <c r="F891" s="61"/>
      <c r="G891" s="61"/>
      <c r="H891" s="61"/>
      <c r="I891" s="61">
        <f t="shared" si="461"/>
        <v>0</v>
      </c>
      <c r="J891" s="61"/>
      <c r="K891" s="61">
        <f t="shared" si="462"/>
        <v>0</v>
      </c>
      <c r="L891" s="61"/>
      <c r="M891" s="61">
        <f t="shared" si="463"/>
        <v>0</v>
      </c>
      <c r="N891" s="61">
        <f t="shared" si="464"/>
        <v>0</v>
      </c>
      <c r="O891" s="61">
        <f t="shared" si="464"/>
        <v>0</v>
      </c>
    </row>
    <row r="892" spans="2:15" x14ac:dyDescent="0.25">
      <c r="B892" s="175">
        <v>11</v>
      </c>
      <c r="C892" s="183" t="s">
        <v>734</v>
      </c>
      <c r="D892" s="176"/>
      <c r="E892" s="60"/>
      <c r="F892" s="61"/>
      <c r="G892" s="61"/>
      <c r="H892" s="61"/>
      <c r="I892" s="61">
        <f t="shared" si="461"/>
        <v>0</v>
      </c>
      <c r="J892" s="61"/>
      <c r="K892" s="61">
        <f t="shared" si="462"/>
        <v>0</v>
      </c>
      <c r="L892" s="61"/>
      <c r="M892" s="61">
        <f t="shared" si="463"/>
        <v>0</v>
      </c>
      <c r="N892" s="61">
        <f t="shared" si="464"/>
        <v>0</v>
      </c>
      <c r="O892" s="61">
        <f t="shared" si="464"/>
        <v>0</v>
      </c>
    </row>
    <row r="893" spans="2:15" x14ac:dyDescent="0.25">
      <c r="B893" s="175">
        <v>12</v>
      </c>
      <c r="C893" s="183" t="s">
        <v>735</v>
      </c>
      <c r="D893" s="176"/>
      <c r="E893" s="60"/>
      <c r="F893" s="61"/>
      <c r="G893" s="61"/>
      <c r="H893" s="61"/>
      <c r="I893" s="61"/>
      <c r="J893" s="61"/>
      <c r="K893" s="61"/>
      <c r="L893" s="61"/>
      <c r="M893" s="61"/>
      <c r="N893" s="61"/>
      <c r="O893" s="61"/>
    </row>
    <row r="894" spans="2:15" x14ac:dyDescent="0.25">
      <c r="B894" s="175"/>
      <c r="C894" s="177" t="s">
        <v>740</v>
      </c>
      <c r="D894" s="176"/>
      <c r="E894" s="60"/>
      <c r="F894" s="61"/>
      <c r="G894" s="61"/>
      <c r="H894" s="61"/>
      <c r="I894" s="61">
        <f t="shared" ref="I894:I895" si="466">F894+G894-H894</f>
        <v>0</v>
      </c>
      <c r="J894" s="61"/>
      <c r="K894" s="61">
        <f t="shared" ref="K894:K895" si="467">AVERAGE(F894,I894)*E894</f>
        <v>0</v>
      </c>
      <c r="L894" s="61"/>
      <c r="M894" s="61">
        <f t="shared" ref="M894:M895" si="468">J894+K894-L894</f>
        <v>0</v>
      </c>
      <c r="N894" s="61">
        <f t="shared" ref="N894:O895" si="469">F894-J894</f>
        <v>0</v>
      </c>
      <c r="O894" s="61">
        <f t="shared" si="469"/>
        <v>0</v>
      </c>
    </row>
    <row r="895" spans="2:15" x14ac:dyDescent="0.25">
      <c r="B895" s="175"/>
      <c r="C895" s="177" t="s">
        <v>741</v>
      </c>
      <c r="D895" s="176"/>
      <c r="E895" s="60"/>
      <c r="F895" s="61"/>
      <c r="G895" s="61"/>
      <c r="H895" s="61"/>
      <c r="I895" s="61">
        <f t="shared" si="466"/>
        <v>0</v>
      </c>
      <c r="J895" s="61"/>
      <c r="K895" s="61">
        <f t="shared" si="467"/>
        <v>0</v>
      </c>
      <c r="L895" s="61"/>
      <c r="M895" s="61">
        <f t="shared" si="468"/>
        <v>0</v>
      </c>
      <c r="N895" s="61">
        <f t="shared" si="469"/>
        <v>0</v>
      </c>
      <c r="O895" s="61">
        <f t="shared" si="469"/>
        <v>0</v>
      </c>
    </row>
    <row r="896" spans="2:15" x14ac:dyDescent="0.25">
      <c r="B896" s="175">
        <v>13</v>
      </c>
      <c r="C896" s="177"/>
      <c r="D896" s="176"/>
      <c r="E896" s="60"/>
      <c r="F896" s="61"/>
      <c r="G896" s="61"/>
      <c r="H896" s="61"/>
      <c r="I896" s="61"/>
      <c r="J896" s="61"/>
      <c r="K896" s="61"/>
      <c r="L896" s="61"/>
      <c r="M896" s="61"/>
      <c r="N896" s="61"/>
      <c r="O896" s="61"/>
    </row>
    <row r="897" spans="2:15" x14ac:dyDescent="0.25">
      <c r="B897" s="175"/>
      <c r="C897" s="177" t="s">
        <v>742</v>
      </c>
      <c r="D897" s="176"/>
      <c r="E897" s="60"/>
      <c r="F897" s="61"/>
      <c r="G897" s="61"/>
      <c r="H897" s="61"/>
      <c r="I897" s="61">
        <f t="shared" ref="I897:I900" si="470">F897+G897-H897</f>
        <v>0</v>
      </c>
      <c r="J897" s="61"/>
      <c r="K897" s="61">
        <f t="shared" ref="K897:K900" si="471">AVERAGE(F897,I897)*E897</f>
        <v>0</v>
      </c>
      <c r="L897" s="61"/>
      <c r="M897" s="61">
        <f t="shared" ref="M897:M900" si="472">J897+K897-L897</f>
        <v>0</v>
      </c>
      <c r="N897" s="61">
        <f t="shared" ref="N897:O900" si="473">F897-J897</f>
        <v>0</v>
      </c>
      <c r="O897" s="61">
        <f t="shared" si="473"/>
        <v>0</v>
      </c>
    </row>
    <row r="898" spans="2:15" x14ac:dyDescent="0.25">
      <c r="B898" s="175"/>
      <c r="C898" s="177" t="s">
        <v>743</v>
      </c>
      <c r="D898" s="176"/>
      <c r="E898" s="60"/>
      <c r="F898" s="61"/>
      <c r="G898" s="61"/>
      <c r="H898" s="61"/>
      <c r="I898" s="61">
        <f t="shared" si="470"/>
        <v>0</v>
      </c>
      <c r="J898" s="61"/>
      <c r="K898" s="61">
        <f t="shared" si="471"/>
        <v>0</v>
      </c>
      <c r="L898" s="61"/>
      <c r="M898" s="61">
        <f t="shared" si="472"/>
        <v>0</v>
      </c>
      <c r="N898" s="61">
        <f t="shared" si="473"/>
        <v>0</v>
      </c>
      <c r="O898" s="61">
        <f t="shared" si="473"/>
        <v>0</v>
      </c>
    </row>
    <row r="899" spans="2:15" ht="27.6" x14ac:dyDescent="0.25">
      <c r="B899" s="175"/>
      <c r="C899" s="177" t="s">
        <v>744</v>
      </c>
      <c r="D899" s="176"/>
      <c r="E899" s="60"/>
      <c r="F899" s="61"/>
      <c r="G899" s="61"/>
      <c r="H899" s="61"/>
      <c r="I899" s="61">
        <f t="shared" si="470"/>
        <v>0</v>
      </c>
      <c r="J899" s="61"/>
      <c r="K899" s="61">
        <f t="shared" si="471"/>
        <v>0</v>
      </c>
      <c r="L899" s="61"/>
      <c r="M899" s="61">
        <f t="shared" si="472"/>
        <v>0</v>
      </c>
      <c r="N899" s="61">
        <f t="shared" si="473"/>
        <v>0</v>
      </c>
      <c r="O899" s="61">
        <f t="shared" si="473"/>
        <v>0</v>
      </c>
    </row>
    <row r="900" spans="2:15" x14ac:dyDescent="0.25">
      <c r="B900" s="175"/>
      <c r="C900" s="177" t="s">
        <v>745</v>
      </c>
      <c r="D900" s="176"/>
      <c r="E900" s="60"/>
      <c r="F900" s="61"/>
      <c r="G900" s="61"/>
      <c r="H900" s="61"/>
      <c r="I900" s="61">
        <f t="shared" si="470"/>
        <v>0</v>
      </c>
      <c r="J900" s="61"/>
      <c r="K900" s="61">
        <f t="shared" si="471"/>
        <v>0</v>
      </c>
      <c r="L900" s="61"/>
      <c r="M900" s="61">
        <f t="shared" si="472"/>
        <v>0</v>
      </c>
      <c r="N900" s="61">
        <f t="shared" si="473"/>
        <v>0</v>
      </c>
      <c r="O900" s="61">
        <f t="shared" si="473"/>
        <v>0</v>
      </c>
    </row>
    <row r="901" spans="2:15" x14ac:dyDescent="0.25">
      <c r="B901" s="175">
        <v>14</v>
      </c>
      <c r="C901" s="183" t="s">
        <v>736</v>
      </c>
      <c r="D901" s="176"/>
      <c r="E901" s="60"/>
      <c r="F901" s="61"/>
      <c r="G901" s="61"/>
      <c r="H901" s="61"/>
      <c r="I901" s="61"/>
      <c r="J901" s="61"/>
      <c r="K901" s="61"/>
      <c r="L901" s="61"/>
      <c r="M901" s="61"/>
      <c r="N901" s="61"/>
      <c r="O901" s="61"/>
    </row>
    <row r="902" spans="2:15" x14ac:dyDescent="0.25">
      <c r="B902" s="175"/>
      <c r="C902" s="177" t="s">
        <v>746</v>
      </c>
      <c r="D902" s="176"/>
      <c r="E902" s="60"/>
      <c r="F902" s="61"/>
      <c r="G902" s="61"/>
      <c r="H902" s="61"/>
      <c r="I902" s="61">
        <f t="shared" ref="I902:I907" si="474">F902+G902-H902</f>
        <v>0</v>
      </c>
      <c r="J902" s="61"/>
      <c r="K902" s="61">
        <f t="shared" ref="K902:K907" si="475">AVERAGE(F902,I902)*E902</f>
        <v>0</v>
      </c>
      <c r="L902" s="61"/>
      <c r="M902" s="61">
        <f t="shared" ref="M902:M907" si="476">J902+K902-L902</f>
        <v>0</v>
      </c>
      <c r="N902" s="61">
        <f t="shared" ref="N902:O907" si="477">F902-J902</f>
        <v>0</v>
      </c>
      <c r="O902" s="61">
        <f t="shared" si="477"/>
        <v>0</v>
      </c>
    </row>
    <row r="903" spans="2:15" x14ac:dyDescent="0.25">
      <c r="B903" s="175"/>
      <c r="C903" s="177" t="s">
        <v>747</v>
      </c>
      <c r="D903" s="176"/>
      <c r="E903" s="60"/>
      <c r="F903" s="61"/>
      <c r="G903" s="61"/>
      <c r="H903" s="61"/>
      <c r="I903" s="61">
        <f t="shared" si="474"/>
        <v>0</v>
      </c>
      <c r="J903" s="61"/>
      <c r="K903" s="61">
        <f t="shared" si="475"/>
        <v>0</v>
      </c>
      <c r="L903" s="61"/>
      <c r="M903" s="61">
        <f t="shared" si="476"/>
        <v>0</v>
      </c>
      <c r="N903" s="61">
        <f t="shared" si="477"/>
        <v>0</v>
      </c>
      <c r="O903" s="61">
        <f t="shared" si="477"/>
        <v>0</v>
      </c>
    </row>
    <row r="904" spans="2:15" x14ac:dyDescent="0.25">
      <c r="B904" s="175"/>
      <c r="C904" s="177" t="s">
        <v>748</v>
      </c>
      <c r="D904" s="176"/>
      <c r="E904" s="60"/>
      <c r="F904" s="61"/>
      <c r="G904" s="61"/>
      <c r="H904" s="61"/>
      <c r="I904" s="61">
        <f t="shared" si="474"/>
        <v>0</v>
      </c>
      <c r="J904" s="61"/>
      <c r="K904" s="61">
        <f t="shared" si="475"/>
        <v>0</v>
      </c>
      <c r="L904" s="61"/>
      <c r="M904" s="61">
        <f t="shared" si="476"/>
        <v>0</v>
      </c>
      <c r="N904" s="61">
        <f t="shared" si="477"/>
        <v>0</v>
      </c>
      <c r="O904" s="61">
        <f t="shared" si="477"/>
        <v>0</v>
      </c>
    </row>
    <row r="905" spans="2:15" x14ac:dyDescent="0.25">
      <c r="B905" s="175">
        <v>15</v>
      </c>
      <c r="C905" s="183" t="s">
        <v>737</v>
      </c>
      <c r="D905" s="176"/>
      <c r="E905" s="60"/>
      <c r="F905" s="61"/>
      <c r="G905" s="61"/>
      <c r="H905" s="61"/>
      <c r="I905" s="61">
        <f t="shared" si="474"/>
        <v>0</v>
      </c>
      <c r="J905" s="61"/>
      <c r="K905" s="61">
        <f t="shared" si="475"/>
        <v>0</v>
      </c>
      <c r="L905" s="61"/>
      <c r="M905" s="61">
        <f t="shared" si="476"/>
        <v>0</v>
      </c>
      <c r="N905" s="61">
        <f t="shared" si="477"/>
        <v>0</v>
      </c>
      <c r="O905" s="61">
        <f t="shared" si="477"/>
        <v>0</v>
      </c>
    </row>
    <row r="906" spans="2:15" x14ac:dyDescent="0.25">
      <c r="B906" s="175">
        <v>16</v>
      </c>
      <c r="C906" s="183" t="s">
        <v>738</v>
      </c>
      <c r="D906" s="59"/>
      <c r="E906" s="60"/>
      <c r="F906" s="61"/>
      <c r="G906" s="61"/>
      <c r="H906" s="61"/>
      <c r="I906" s="61">
        <f t="shared" si="474"/>
        <v>0</v>
      </c>
      <c r="J906" s="61"/>
      <c r="K906" s="61">
        <f t="shared" si="475"/>
        <v>0</v>
      </c>
      <c r="L906" s="61"/>
      <c r="M906" s="61">
        <f t="shared" si="476"/>
        <v>0</v>
      </c>
      <c r="N906" s="61">
        <f t="shared" si="477"/>
        <v>0</v>
      </c>
      <c r="O906" s="61">
        <f t="shared" si="477"/>
        <v>0</v>
      </c>
    </row>
    <row r="907" spans="2:15" x14ac:dyDescent="0.25">
      <c r="B907" s="175">
        <v>17</v>
      </c>
      <c r="C907" s="183" t="s">
        <v>739</v>
      </c>
      <c r="D907" s="59"/>
      <c r="E907" s="63"/>
      <c r="F907" s="61"/>
      <c r="G907" s="61"/>
      <c r="H907" s="61"/>
      <c r="I907" s="61">
        <f t="shared" si="474"/>
        <v>0</v>
      </c>
      <c r="J907" s="61"/>
      <c r="K907" s="61">
        <f t="shared" si="475"/>
        <v>0</v>
      </c>
      <c r="L907" s="61"/>
      <c r="M907" s="61">
        <f t="shared" si="476"/>
        <v>0</v>
      </c>
      <c r="N907" s="61">
        <f t="shared" si="477"/>
        <v>0</v>
      </c>
      <c r="O907" s="61">
        <f t="shared" si="477"/>
        <v>0</v>
      </c>
    </row>
    <row r="908" spans="2:15" ht="14.4" thickBot="1" x14ac:dyDescent="0.3">
      <c r="B908" s="64"/>
      <c r="C908" s="65" t="s">
        <v>108</v>
      </c>
      <c r="D908" s="65"/>
      <c r="E908" s="66"/>
      <c r="F908" s="143">
        <f>SUM(F868:F907)</f>
        <v>0</v>
      </c>
      <c r="G908" s="143">
        <f t="shared" ref="G908:O908" si="478">SUM(G868:G907)</f>
        <v>0</v>
      </c>
      <c r="H908" s="143">
        <f t="shared" si="478"/>
        <v>0</v>
      </c>
      <c r="I908" s="143">
        <f t="shared" si="478"/>
        <v>0</v>
      </c>
      <c r="J908" s="143">
        <f t="shared" si="478"/>
        <v>0</v>
      </c>
      <c r="K908" s="143">
        <f t="shared" si="478"/>
        <v>0</v>
      </c>
      <c r="L908" s="143">
        <f t="shared" si="478"/>
        <v>0</v>
      </c>
      <c r="M908" s="143">
        <f t="shared" si="478"/>
        <v>0</v>
      </c>
      <c r="N908" s="143">
        <f t="shared" si="478"/>
        <v>0</v>
      </c>
      <c r="O908" s="143">
        <f t="shared" si="478"/>
        <v>0</v>
      </c>
    </row>
    <row r="909" spans="2:15" ht="14.4" thickBot="1" x14ac:dyDescent="0.3"/>
    <row r="910" spans="2:15" x14ac:dyDescent="0.25">
      <c r="B910" s="474" t="s">
        <v>186</v>
      </c>
      <c r="C910" s="475"/>
      <c r="D910" s="475"/>
      <c r="E910" s="475"/>
      <c r="F910" s="475"/>
      <c r="G910" s="475"/>
      <c r="H910" s="475"/>
      <c r="I910" s="475"/>
      <c r="J910" s="475"/>
      <c r="K910" s="475"/>
      <c r="L910" s="475"/>
      <c r="M910" s="475"/>
      <c r="N910" s="475"/>
      <c r="O910" s="476"/>
    </row>
    <row r="911" spans="2:15" x14ac:dyDescent="0.25">
      <c r="B911" s="469" t="s">
        <v>2</v>
      </c>
      <c r="C911" s="470" t="s">
        <v>205</v>
      </c>
      <c r="D911" s="472" t="s">
        <v>193</v>
      </c>
      <c r="E911" s="472" t="s">
        <v>194</v>
      </c>
      <c r="F911" s="472" t="s">
        <v>195</v>
      </c>
      <c r="G911" s="472"/>
      <c r="H911" s="472"/>
      <c r="I911" s="472"/>
      <c r="J911" s="472" t="s">
        <v>196</v>
      </c>
      <c r="K911" s="472"/>
      <c r="L911" s="472"/>
      <c r="M911" s="472"/>
      <c r="N911" s="472" t="s">
        <v>197</v>
      </c>
      <c r="O911" s="473"/>
    </row>
    <row r="912" spans="2:15" ht="55.8" thickBot="1" x14ac:dyDescent="0.3">
      <c r="B912" s="477"/>
      <c r="C912" s="478"/>
      <c r="D912" s="479"/>
      <c r="E912" s="479"/>
      <c r="F912" s="210" t="s">
        <v>198</v>
      </c>
      <c r="G912" s="210" t="s">
        <v>107</v>
      </c>
      <c r="H912" s="210" t="s">
        <v>199</v>
      </c>
      <c r="I912" s="210" t="s">
        <v>200</v>
      </c>
      <c r="J912" s="210" t="s">
        <v>201</v>
      </c>
      <c r="K912" s="210" t="s">
        <v>107</v>
      </c>
      <c r="L912" s="210" t="s">
        <v>202</v>
      </c>
      <c r="M912" s="210" t="s">
        <v>203</v>
      </c>
      <c r="N912" s="210" t="s">
        <v>198</v>
      </c>
      <c r="O912" s="55" t="s">
        <v>200</v>
      </c>
    </row>
    <row r="913" spans="2:15" x14ac:dyDescent="0.25">
      <c r="B913" s="57">
        <v>1</v>
      </c>
      <c r="C913" s="180" t="s">
        <v>148</v>
      </c>
      <c r="D913" s="212"/>
      <c r="E913" s="56"/>
      <c r="F913" s="61"/>
      <c r="G913" s="61"/>
      <c r="H913" s="61"/>
      <c r="I913" s="61">
        <f>F913+G913-H913</f>
        <v>0</v>
      </c>
      <c r="J913" s="61"/>
      <c r="K913" s="61">
        <f>AVERAGE(F913,I913)*E913</f>
        <v>0</v>
      </c>
      <c r="L913" s="61"/>
      <c r="M913" s="61">
        <f>J913+K913-L913</f>
        <v>0</v>
      </c>
      <c r="N913" s="61">
        <f>F913-J913</f>
        <v>0</v>
      </c>
      <c r="O913" s="61">
        <f>I913-M913</f>
        <v>0</v>
      </c>
    </row>
    <row r="914" spans="2:15" x14ac:dyDescent="0.25">
      <c r="B914" s="57">
        <v>2</v>
      </c>
      <c r="C914" s="180" t="s">
        <v>749</v>
      </c>
      <c r="D914" s="184"/>
      <c r="E914" s="185"/>
      <c r="F914" s="61"/>
      <c r="G914" s="61"/>
      <c r="H914" s="61"/>
      <c r="I914" s="61">
        <f>F914+G914-H914</f>
        <v>0</v>
      </c>
      <c r="J914" s="61"/>
      <c r="K914" s="61">
        <f>AVERAGE(F914,I914)*E914</f>
        <v>0</v>
      </c>
      <c r="L914" s="61"/>
      <c r="M914" s="61">
        <f>J914+K914-L914</f>
        <v>0</v>
      </c>
      <c r="N914" s="61">
        <f>F914-J914</f>
        <v>0</v>
      </c>
      <c r="O914" s="61">
        <f>I914-M914</f>
        <v>0</v>
      </c>
    </row>
    <row r="915" spans="2:15" x14ac:dyDescent="0.25">
      <c r="B915" s="57">
        <v>3</v>
      </c>
      <c r="C915" s="179" t="s">
        <v>715</v>
      </c>
      <c r="D915" s="59"/>
      <c r="E915" s="60"/>
      <c r="F915" s="61"/>
      <c r="G915" s="61"/>
      <c r="H915" s="61"/>
      <c r="I915" s="61"/>
      <c r="J915" s="61"/>
      <c r="K915" s="61"/>
      <c r="L915" s="61"/>
      <c r="M915" s="61"/>
      <c r="N915" s="61"/>
      <c r="O915" s="61"/>
    </row>
    <row r="916" spans="2:15" x14ac:dyDescent="0.25">
      <c r="B916" s="57"/>
      <c r="C916" s="58" t="s">
        <v>711</v>
      </c>
      <c r="D916" s="59"/>
      <c r="E916" s="60"/>
      <c r="F916" s="61"/>
      <c r="G916" s="61"/>
      <c r="H916" s="61"/>
      <c r="I916" s="61">
        <f t="shared" ref="I916:I919" si="479">F916+G916-H916</f>
        <v>0</v>
      </c>
      <c r="J916" s="61"/>
      <c r="K916" s="61">
        <f t="shared" ref="K916:K919" si="480">AVERAGE(F916,I916)*E916</f>
        <v>0</v>
      </c>
      <c r="L916" s="61"/>
      <c r="M916" s="61">
        <f t="shared" ref="M916:M919" si="481">J916+K916-L916</f>
        <v>0</v>
      </c>
      <c r="N916" s="61">
        <f t="shared" ref="N916:N919" si="482">F916-J916</f>
        <v>0</v>
      </c>
      <c r="O916" s="61">
        <f t="shared" ref="O916:O919" si="483">I916-M916</f>
        <v>0</v>
      </c>
    </row>
    <row r="917" spans="2:15" ht="27.6" x14ac:dyDescent="0.25">
      <c r="B917" s="57"/>
      <c r="C917" s="58" t="s">
        <v>712</v>
      </c>
      <c r="D917" s="59"/>
      <c r="E917" s="60"/>
      <c r="F917" s="61"/>
      <c r="G917" s="61"/>
      <c r="H917" s="61"/>
      <c r="I917" s="61">
        <f t="shared" si="479"/>
        <v>0</v>
      </c>
      <c r="J917" s="61"/>
      <c r="K917" s="61">
        <f t="shared" si="480"/>
        <v>0</v>
      </c>
      <c r="L917" s="61"/>
      <c r="M917" s="61">
        <f t="shared" si="481"/>
        <v>0</v>
      </c>
      <c r="N917" s="61">
        <f t="shared" si="482"/>
        <v>0</v>
      </c>
      <c r="O917" s="61">
        <f t="shared" si="483"/>
        <v>0</v>
      </c>
    </row>
    <row r="918" spans="2:15" x14ac:dyDescent="0.25">
      <c r="B918" s="57"/>
      <c r="C918" s="58" t="s">
        <v>713</v>
      </c>
      <c r="D918" s="59"/>
      <c r="E918" s="60"/>
      <c r="F918" s="61"/>
      <c r="G918" s="61"/>
      <c r="H918" s="61"/>
      <c r="I918" s="61">
        <f t="shared" si="479"/>
        <v>0</v>
      </c>
      <c r="J918" s="61"/>
      <c r="K918" s="61">
        <f t="shared" si="480"/>
        <v>0</v>
      </c>
      <c r="L918" s="61"/>
      <c r="M918" s="61">
        <f t="shared" si="481"/>
        <v>0</v>
      </c>
      <c r="N918" s="61">
        <f t="shared" si="482"/>
        <v>0</v>
      </c>
      <c r="O918" s="61">
        <f t="shared" si="483"/>
        <v>0</v>
      </c>
    </row>
    <row r="919" spans="2:15" x14ac:dyDescent="0.25">
      <c r="B919" s="57"/>
      <c r="C919" s="58" t="s">
        <v>714</v>
      </c>
      <c r="D919" s="59"/>
      <c r="E919" s="60"/>
      <c r="F919" s="61"/>
      <c r="G919" s="61"/>
      <c r="H919" s="61"/>
      <c r="I919" s="61">
        <f t="shared" si="479"/>
        <v>0</v>
      </c>
      <c r="J919" s="61"/>
      <c r="K919" s="61">
        <f t="shared" si="480"/>
        <v>0</v>
      </c>
      <c r="L919" s="61"/>
      <c r="M919" s="61">
        <f t="shared" si="481"/>
        <v>0</v>
      </c>
      <c r="N919" s="61">
        <f t="shared" si="482"/>
        <v>0</v>
      </c>
      <c r="O919" s="61">
        <f t="shared" si="483"/>
        <v>0</v>
      </c>
    </row>
    <row r="920" spans="2:15" x14ac:dyDescent="0.25">
      <c r="B920" s="57">
        <v>4</v>
      </c>
      <c r="C920" s="180" t="s">
        <v>716</v>
      </c>
      <c r="D920" s="59"/>
      <c r="E920" s="60"/>
      <c r="F920" s="61"/>
      <c r="G920" s="61"/>
      <c r="H920" s="61"/>
      <c r="I920" s="61"/>
      <c r="J920" s="61"/>
      <c r="K920" s="61"/>
      <c r="L920" s="61"/>
      <c r="M920" s="61"/>
      <c r="N920" s="61"/>
      <c r="O920" s="61"/>
    </row>
    <row r="921" spans="2:15" x14ac:dyDescent="0.25">
      <c r="B921" s="57"/>
      <c r="C921" s="62" t="s">
        <v>717</v>
      </c>
      <c r="D921" s="59"/>
      <c r="E921" s="60"/>
      <c r="F921" s="61"/>
      <c r="G921" s="61"/>
      <c r="H921" s="61"/>
      <c r="I921" s="61">
        <f t="shared" ref="I921:I924" si="484">F921+G921-H921</f>
        <v>0</v>
      </c>
      <c r="J921" s="61"/>
      <c r="K921" s="61">
        <f t="shared" ref="K921:K924" si="485">AVERAGE(F921,I921)*E921</f>
        <v>0</v>
      </c>
      <c r="L921" s="61"/>
      <c r="M921" s="61">
        <f t="shared" ref="M921:M924" si="486">J921+K921-L921</f>
        <v>0</v>
      </c>
      <c r="N921" s="61">
        <f t="shared" ref="N921:N924" si="487">F921-J921</f>
        <v>0</v>
      </c>
      <c r="O921" s="61">
        <f t="shared" ref="O921:O924" si="488">I921-M921</f>
        <v>0</v>
      </c>
    </row>
    <row r="922" spans="2:15" x14ac:dyDescent="0.25">
      <c r="B922" s="57"/>
      <c r="C922" s="180" t="s">
        <v>718</v>
      </c>
      <c r="D922" s="59"/>
      <c r="E922" s="60"/>
      <c r="F922" s="61"/>
      <c r="G922" s="61"/>
      <c r="H922" s="61"/>
      <c r="I922" s="61"/>
      <c r="J922" s="61"/>
      <c r="K922" s="61"/>
      <c r="L922" s="61"/>
      <c r="M922" s="61"/>
      <c r="N922" s="61"/>
      <c r="O922" s="61"/>
    </row>
    <row r="923" spans="2:15" x14ac:dyDescent="0.25">
      <c r="B923" s="57"/>
      <c r="C923" s="62" t="s">
        <v>719</v>
      </c>
      <c r="D923" s="59"/>
      <c r="E923" s="60"/>
      <c r="F923" s="61"/>
      <c r="G923" s="61"/>
      <c r="H923" s="61"/>
      <c r="I923" s="61">
        <f t="shared" si="484"/>
        <v>0</v>
      </c>
      <c r="J923" s="61"/>
      <c r="K923" s="61">
        <f t="shared" si="485"/>
        <v>0</v>
      </c>
      <c r="L923" s="61"/>
      <c r="M923" s="61">
        <f t="shared" si="486"/>
        <v>0</v>
      </c>
      <c r="N923" s="61">
        <f t="shared" si="487"/>
        <v>0</v>
      </c>
      <c r="O923" s="61">
        <f t="shared" si="488"/>
        <v>0</v>
      </c>
    </row>
    <row r="924" spans="2:15" x14ac:dyDescent="0.25">
      <c r="B924" s="57"/>
      <c r="C924" s="62" t="s">
        <v>720</v>
      </c>
      <c r="D924" s="59"/>
      <c r="E924" s="60"/>
      <c r="F924" s="61"/>
      <c r="G924" s="61"/>
      <c r="H924" s="61"/>
      <c r="I924" s="61">
        <f t="shared" si="484"/>
        <v>0</v>
      </c>
      <c r="J924" s="61"/>
      <c r="K924" s="61">
        <f t="shared" si="485"/>
        <v>0</v>
      </c>
      <c r="L924" s="61"/>
      <c r="M924" s="61">
        <f t="shared" si="486"/>
        <v>0</v>
      </c>
      <c r="N924" s="61">
        <f t="shared" si="487"/>
        <v>0</v>
      </c>
      <c r="O924" s="61">
        <f t="shared" si="488"/>
        <v>0</v>
      </c>
    </row>
    <row r="925" spans="2:15" x14ac:dyDescent="0.25">
      <c r="B925" s="57">
        <v>5</v>
      </c>
      <c r="C925" s="180" t="s">
        <v>721</v>
      </c>
      <c r="D925" s="59"/>
      <c r="E925" s="60"/>
      <c r="F925" s="61"/>
      <c r="G925" s="61"/>
      <c r="H925" s="61"/>
      <c r="I925" s="61"/>
      <c r="J925" s="61"/>
      <c r="K925" s="61"/>
      <c r="L925" s="61"/>
      <c r="M925" s="61"/>
      <c r="N925" s="61"/>
      <c r="O925" s="61"/>
    </row>
    <row r="926" spans="2:15" x14ac:dyDescent="0.25">
      <c r="B926" s="57"/>
      <c r="C926" s="62" t="s">
        <v>722</v>
      </c>
      <c r="D926" s="59"/>
      <c r="E926" s="60"/>
      <c r="F926" s="61"/>
      <c r="G926" s="61"/>
      <c r="H926" s="61"/>
      <c r="I926" s="61">
        <f t="shared" ref="I926:I931" si="489">F926+G926-H926</f>
        <v>0</v>
      </c>
      <c r="J926" s="61"/>
      <c r="K926" s="61">
        <f t="shared" ref="K926:K931" si="490">AVERAGE(F926,I926)*E926</f>
        <v>0</v>
      </c>
      <c r="L926" s="61"/>
      <c r="M926" s="61">
        <f t="shared" ref="M926:M931" si="491">J926+K926-L926</f>
        <v>0</v>
      </c>
      <c r="N926" s="61">
        <f t="shared" ref="N926:N931" si="492">F926-J926</f>
        <v>0</v>
      </c>
      <c r="O926" s="61">
        <f t="shared" ref="O926:O931" si="493">I926-M926</f>
        <v>0</v>
      </c>
    </row>
    <row r="927" spans="2:15" x14ac:dyDescent="0.25">
      <c r="B927" s="57"/>
      <c r="C927" s="62" t="s">
        <v>723</v>
      </c>
      <c r="D927" s="59"/>
      <c r="E927" s="60"/>
      <c r="F927" s="61"/>
      <c r="G927" s="61"/>
      <c r="H927" s="61"/>
      <c r="I927" s="61">
        <f t="shared" si="489"/>
        <v>0</v>
      </c>
      <c r="J927" s="61"/>
      <c r="K927" s="61">
        <f t="shared" si="490"/>
        <v>0</v>
      </c>
      <c r="L927" s="61"/>
      <c r="M927" s="61">
        <f t="shared" si="491"/>
        <v>0</v>
      </c>
      <c r="N927" s="61">
        <f t="shared" si="492"/>
        <v>0</v>
      </c>
      <c r="O927" s="61">
        <f t="shared" si="493"/>
        <v>0</v>
      </c>
    </row>
    <row r="928" spans="2:15" x14ac:dyDescent="0.25">
      <c r="B928" s="57"/>
      <c r="C928" s="62" t="s">
        <v>724</v>
      </c>
      <c r="D928" s="59"/>
      <c r="E928" s="60"/>
      <c r="F928" s="61"/>
      <c r="G928" s="61"/>
      <c r="H928" s="61"/>
      <c r="I928" s="61">
        <f t="shared" si="489"/>
        <v>0</v>
      </c>
      <c r="J928" s="61"/>
      <c r="K928" s="61">
        <f t="shared" si="490"/>
        <v>0</v>
      </c>
      <c r="L928" s="61"/>
      <c r="M928" s="61">
        <f t="shared" si="491"/>
        <v>0</v>
      </c>
      <c r="N928" s="61">
        <f t="shared" si="492"/>
        <v>0</v>
      </c>
      <c r="O928" s="61">
        <f t="shared" si="493"/>
        <v>0</v>
      </c>
    </row>
    <row r="929" spans="2:15" x14ac:dyDescent="0.25">
      <c r="B929" s="57"/>
      <c r="C929" s="62" t="s">
        <v>725</v>
      </c>
      <c r="D929" s="59"/>
      <c r="E929" s="60"/>
      <c r="F929" s="61"/>
      <c r="G929" s="61"/>
      <c r="H929" s="61"/>
      <c r="I929" s="61">
        <f t="shared" si="489"/>
        <v>0</v>
      </c>
      <c r="J929" s="61"/>
      <c r="K929" s="61">
        <f t="shared" si="490"/>
        <v>0</v>
      </c>
      <c r="L929" s="61"/>
      <c r="M929" s="61">
        <f t="shared" si="491"/>
        <v>0</v>
      </c>
      <c r="N929" s="61">
        <f t="shared" si="492"/>
        <v>0</v>
      </c>
      <c r="O929" s="61">
        <f t="shared" si="493"/>
        <v>0</v>
      </c>
    </row>
    <row r="930" spans="2:15" x14ac:dyDescent="0.25">
      <c r="B930" s="57">
        <v>6</v>
      </c>
      <c r="C930" s="180" t="s">
        <v>726</v>
      </c>
      <c r="D930" s="59"/>
      <c r="E930" s="60"/>
      <c r="F930" s="61"/>
      <c r="G930" s="61"/>
      <c r="H930" s="61"/>
      <c r="I930" s="61">
        <f t="shared" si="489"/>
        <v>0</v>
      </c>
      <c r="J930" s="61"/>
      <c r="K930" s="61">
        <f t="shared" si="490"/>
        <v>0</v>
      </c>
      <c r="L930" s="61"/>
      <c r="M930" s="61">
        <f t="shared" si="491"/>
        <v>0</v>
      </c>
      <c r="N930" s="61">
        <f t="shared" si="492"/>
        <v>0</v>
      </c>
      <c r="O930" s="61">
        <f t="shared" si="493"/>
        <v>0</v>
      </c>
    </row>
    <row r="931" spans="2:15" x14ac:dyDescent="0.25">
      <c r="B931" s="57">
        <v>7</v>
      </c>
      <c r="C931" s="180" t="s">
        <v>727</v>
      </c>
      <c r="D931" s="59"/>
      <c r="E931" s="60"/>
      <c r="F931" s="61"/>
      <c r="G931" s="61"/>
      <c r="H931" s="61"/>
      <c r="I931" s="61">
        <f t="shared" si="489"/>
        <v>0</v>
      </c>
      <c r="J931" s="61"/>
      <c r="K931" s="61">
        <f t="shared" si="490"/>
        <v>0</v>
      </c>
      <c r="L931" s="61"/>
      <c r="M931" s="61">
        <f t="shared" si="491"/>
        <v>0</v>
      </c>
      <c r="N931" s="61">
        <f t="shared" si="492"/>
        <v>0</v>
      </c>
      <c r="O931" s="61">
        <f t="shared" si="493"/>
        <v>0</v>
      </c>
    </row>
    <row r="932" spans="2:15" x14ac:dyDescent="0.25">
      <c r="B932" s="57">
        <v>8</v>
      </c>
      <c r="C932" s="180" t="s">
        <v>728</v>
      </c>
      <c r="D932" s="59"/>
      <c r="E932" s="60"/>
      <c r="F932" s="61"/>
      <c r="G932" s="61"/>
      <c r="H932" s="61"/>
      <c r="I932" s="61"/>
      <c r="J932" s="61"/>
      <c r="K932" s="61"/>
      <c r="L932" s="61"/>
      <c r="M932" s="61"/>
      <c r="N932" s="61"/>
      <c r="O932" s="61"/>
    </row>
    <row r="933" spans="2:15" x14ac:dyDescent="0.25">
      <c r="B933" s="57"/>
      <c r="C933" s="62" t="s">
        <v>729</v>
      </c>
      <c r="D933" s="59"/>
      <c r="E933" s="60"/>
      <c r="F933" s="61"/>
      <c r="G933" s="61"/>
      <c r="H933" s="61"/>
      <c r="I933" s="61">
        <f t="shared" ref="I933:I937" si="494">F933+G933-H933</f>
        <v>0</v>
      </c>
      <c r="J933" s="61"/>
      <c r="K933" s="61">
        <f t="shared" ref="K933:K937" si="495">AVERAGE(F933,I933)*E933</f>
        <v>0</v>
      </c>
      <c r="L933" s="61"/>
      <c r="M933" s="61">
        <f t="shared" ref="M933:M937" si="496">J933+K933-L933</f>
        <v>0</v>
      </c>
      <c r="N933" s="61">
        <f t="shared" ref="N933:O937" si="497">F933-J933</f>
        <v>0</v>
      </c>
      <c r="O933" s="61">
        <f t="shared" ref="O933:O935" si="498">I933-M933</f>
        <v>0</v>
      </c>
    </row>
    <row r="934" spans="2:15" x14ac:dyDescent="0.25">
      <c r="B934" s="57"/>
      <c r="C934" s="62" t="s">
        <v>730</v>
      </c>
      <c r="D934" s="59"/>
      <c r="E934" s="60"/>
      <c r="F934" s="61"/>
      <c r="G934" s="61"/>
      <c r="H934" s="61"/>
      <c r="I934" s="61">
        <f t="shared" si="494"/>
        <v>0</v>
      </c>
      <c r="J934" s="61"/>
      <c r="K934" s="61">
        <f t="shared" si="495"/>
        <v>0</v>
      </c>
      <c r="L934" s="61"/>
      <c r="M934" s="61">
        <f t="shared" si="496"/>
        <v>0</v>
      </c>
      <c r="N934" s="61">
        <f t="shared" si="497"/>
        <v>0</v>
      </c>
      <c r="O934" s="61">
        <f t="shared" si="498"/>
        <v>0</v>
      </c>
    </row>
    <row r="935" spans="2:15" ht="27.6" x14ac:dyDescent="0.25">
      <c r="B935" s="178">
        <v>9</v>
      </c>
      <c r="C935" s="182" t="s">
        <v>731</v>
      </c>
      <c r="D935" s="59"/>
      <c r="E935" s="60"/>
      <c r="F935" s="61"/>
      <c r="G935" s="61"/>
      <c r="H935" s="61"/>
      <c r="I935" s="61">
        <f t="shared" si="494"/>
        <v>0</v>
      </c>
      <c r="J935" s="61"/>
      <c r="K935" s="61">
        <f t="shared" si="495"/>
        <v>0</v>
      </c>
      <c r="L935" s="61"/>
      <c r="M935" s="61">
        <f t="shared" si="496"/>
        <v>0</v>
      </c>
      <c r="N935" s="61">
        <f t="shared" si="497"/>
        <v>0</v>
      </c>
      <c r="O935" s="61">
        <f t="shared" si="498"/>
        <v>0</v>
      </c>
    </row>
    <row r="936" spans="2:15" x14ac:dyDescent="0.25">
      <c r="B936" s="175">
        <v>10</v>
      </c>
      <c r="C936" s="183" t="s">
        <v>733</v>
      </c>
      <c r="D936" s="176"/>
      <c r="E936" s="60"/>
      <c r="F936" s="61"/>
      <c r="G936" s="61"/>
      <c r="H936" s="61"/>
      <c r="I936" s="61">
        <f t="shared" si="494"/>
        <v>0</v>
      </c>
      <c r="J936" s="61"/>
      <c r="K936" s="61">
        <f t="shared" si="495"/>
        <v>0</v>
      </c>
      <c r="L936" s="61"/>
      <c r="M936" s="61">
        <f t="shared" si="496"/>
        <v>0</v>
      </c>
      <c r="N936" s="61">
        <f t="shared" si="497"/>
        <v>0</v>
      </c>
      <c r="O936" s="61">
        <f t="shared" si="497"/>
        <v>0</v>
      </c>
    </row>
    <row r="937" spans="2:15" x14ac:dyDescent="0.25">
      <c r="B937" s="175">
        <v>11</v>
      </c>
      <c r="C937" s="183" t="s">
        <v>734</v>
      </c>
      <c r="D937" s="176"/>
      <c r="E937" s="60"/>
      <c r="F937" s="61"/>
      <c r="G937" s="61"/>
      <c r="H937" s="61"/>
      <c r="I937" s="61">
        <f t="shared" si="494"/>
        <v>0</v>
      </c>
      <c r="J937" s="61"/>
      <c r="K937" s="61">
        <f t="shared" si="495"/>
        <v>0</v>
      </c>
      <c r="L937" s="61"/>
      <c r="M937" s="61">
        <f t="shared" si="496"/>
        <v>0</v>
      </c>
      <c r="N937" s="61">
        <f t="shared" si="497"/>
        <v>0</v>
      </c>
      <c r="O937" s="61">
        <f t="shared" si="497"/>
        <v>0</v>
      </c>
    </row>
    <row r="938" spans="2:15" x14ac:dyDescent="0.25">
      <c r="B938" s="175">
        <v>12</v>
      </c>
      <c r="C938" s="183" t="s">
        <v>735</v>
      </c>
      <c r="D938" s="176"/>
      <c r="E938" s="60"/>
      <c r="F938" s="61"/>
      <c r="G938" s="61"/>
      <c r="H938" s="61"/>
      <c r="I938" s="61"/>
      <c r="J938" s="61"/>
      <c r="K938" s="61"/>
      <c r="L938" s="61"/>
      <c r="M938" s="61"/>
      <c r="N938" s="61"/>
      <c r="O938" s="61"/>
    </row>
    <row r="939" spans="2:15" x14ac:dyDescent="0.25">
      <c r="B939" s="175"/>
      <c r="C939" s="177" t="s">
        <v>740</v>
      </c>
      <c r="D939" s="176"/>
      <c r="E939" s="60"/>
      <c r="F939" s="61"/>
      <c r="G939" s="61"/>
      <c r="H939" s="61"/>
      <c r="I939" s="61">
        <f t="shared" ref="I939:I940" si="499">F939+G939-H939</f>
        <v>0</v>
      </c>
      <c r="J939" s="61"/>
      <c r="K939" s="61">
        <f t="shared" ref="K939:K940" si="500">AVERAGE(F939,I939)*E939</f>
        <v>0</v>
      </c>
      <c r="L939" s="61"/>
      <c r="M939" s="61">
        <f t="shared" ref="M939:M940" si="501">J939+K939-L939</f>
        <v>0</v>
      </c>
      <c r="N939" s="61">
        <f t="shared" ref="N939:O940" si="502">F939-J939</f>
        <v>0</v>
      </c>
      <c r="O939" s="61">
        <f t="shared" si="502"/>
        <v>0</v>
      </c>
    </row>
    <row r="940" spans="2:15" x14ac:dyDescent="0.25">
      <c r="B940" s="175"/>
      <c r="C940" s="177" t="s">
        <v>741</v>
      </c>
      <c r="D940" s="176"/>
      <c r="E940" s="60"/>
      <c r="F940" s="61"/>
      <c r="G940" s="61"/>
      <c r="H940" s="61"/>
      <c r="I940" s="61">
        <f t="shared" si="499"/>
        <v>0</v>
      </c>
      <c r="J940" s="61"/>
      <c r="K940" s="61">
        <f t="shared" si="500"/>
        <v>0</v>
      </c>
      <c r="L940" s="61"/>
      <c r="M940" s="61">
        <f t="shared" si="501"/>
        <v>0</v>
      </c>
      <c r="N940" s="61">
        <f t="shared" si="502"/>
        <v>0</v>
      </c>
      <c r="O940" s="61">
        <f t="shared" si="502"/>
        <v>0</v>
      </c>
    </row>
    <row r="941" spans="2:15" x14ac:dyDescent="0.25">
      <c r="B941" s="175">
        <v>13</v>
      </c>
      <c r="C941" s="177"/>
      <c r="D941" s="176"/>
      <c r="E941" s="60"/>
      <c r="F941" s="61"/>
      <c r="G941" s="61"/>
      <c r="H941" s="61"/>
      <c r="I941" s="61"/>
      <c r="J941" s="61"/>
      <c r="K941" s="61"/>
      <c r="L941" s="61"/>
      <c r="M941" s="61"/>
      <c r="N941" s="61"/>
      <c r="O941" s="61"/>
    </row>
    <row r="942" spans="2:15" x14ac:dyDescent="0.25">
      <c r="B942" s="175"/>
      <c r="C942" s="177" t="s">
        <v>742</v>
      </c>
      <c r="D942" s="176"/>
      <c r="E942" s="60"/>
      <c r="F942" s="61"/>
      <c r="G942" s="61"/>
      <c r="H942" s="61"/>
      <c r="I942" s="61">
        <f t="shared" ref="I942:I945" si="503">F942+G942-H942</f>
        <v>0</v>
      </c>
      <c r="J942" s="61"/>
      <c r="K942" s="61">
        <f t="shared" ref="K942:K945" si="504">AVERAGE(F942,I942)*E942</f>
        <v>0</v>
      </c>
      <c r="L942" s="61"/>
      <c r="M942" s="61">
        <f t="shared" ref="M942:M945" si="505">J942+K942-L942</f>
        <v>0</v>
      </c>
      <c r="N942" s="61">
        <f t="shared" ref="N942:O945" si="506">F942-J942</f>
        <v>0</v>
      </c>
      <c r="O942" s="61">
        <f t="shared" si="506"/>
        <v>0</v>
      </c>
    </row>
    <row r="943" spans="2:15" x14ac:dyDescent="0.25">
      <c r="B943" s="175"/>
      <c r="C943" s="177" t="s">
        <v>743</v>
      </c>
      <c r="D943" s="176"/>
      <c r="E943" s="60"/>
      <c r="F943" s="61"/>
      <c r="G943" s="61"/>
      <c r="H943" s="61"/>
      <c r="I943" s="61">
        <f t="shared" si="503"/>
        <v>0</v>
      </c>
      <c r="J943" s="61"/>
      <c r="K943" s="61">
        <f t="shared" si="504"/>
        <v>0</v>
      </c>
      <c r="L943" s="61"/>
      <c r="M943" s="61">
        <f t="shared" si="505"/>
        <v>0</v>
      </c>
      <c r="N943" s="61">
        <f t="shared" si="506"/>
        <v>0</v>
      </c>
      <c r="O943" s="61">
        <f t="shared" si="506"/>
        <v>0</v>
      </c>
    </row>
    <row r="944" spans="2:15" ht="27.6" x14ac:dyDescent="0.25">
      <c r="B944" s="175"/>
      <c r="C944" s="177" t="s">
        <v>744</v>
      </c>
      <c r="D944" s="176"/>
      <c r="E944" s="60"/>
      <c r="F944" s="61"/>
      <c r="G944" s="61"/>
      <c r="H944" s="61"/>
      <c r="I944" s="61">
        <f t="shared" si="503"/>
        <v>0</v>
      </c>
      <c r="J944" s="61"/>
      <c r="K944" s="61">
        <f t="shared" si="504"/>
        <v>0</v>
      </c>
      <c r="L944" s="61"/>
      <c r="M944" s="61">
        <f t="shared" si="505"/>
        <v>0</v>
      </c>
      <c r="N944" s="61">
        <f t="shared" si="506"/>
        <v>0</v>
      </c>
      <c r="O944" s="61">
        <f t="shared" si="506"/>
        <v>0</v>
      </c>
    </row>
    <row r="945" spans="2:15" x14ac:dyDescent="0.25">
      <c r="B945" s="175"/>
      <c r="C945" s="177" t="s">
        <v>745</v>
      </c>
      <c r="D945" s="176"/>
      <c r="E945" s="60"/>
      <c r="F945" s="61"/>
      <c r="G945" s="61"/>
      <c r="H945" s="61"/>
      <c r="I945" s="61">
        <f t="shared" si="503"/>
        <v>0</v>
      </c>
      <c r="J945" s="61"/>
      <c r="K945" s="61">
        <f t="shared" si="504"/>
        <v>0</v>
      </c>
      <c r="L945" s="61"/>
      <c r="M945" s="61">
        <f t="shared" si="505"/>
        <v>0</v>
      </c>
      <c r="N945" s="61">
        <f t="shared" si="506"/>
        <v>0</v>
      </c>
      <c r="O945" s="61">
        <f t="shared" si="506"/>
        <v>0</v>
      </c>
    </row>
    <row r="946" spans="2:15" x14ac:dyDescent="0.25">
      <c r="B946" s="175">
        <v>14</v>
      </c>
      <c r="C946" s="183" t="s">
        <v>736</v>
      </c>
      <c r="D946" s="176"/>
      <c r="E946" s="60"/>
      <c r="F946" s="61"/>
      <c r="G946" s="61"/>
      <c r="H946" s="61"/>
      <c r="I946" s="61"/>
      <c r="J946" s="61"/>
      <c r="K946" s="61"/>
      <c r="L946" s="61"/>
      <c r="M946" s="61"/>
      <c r="N946" s="61"/>
      <c r="O946" s="61"/>
    </row>
    <row r="947" spans="2:15" x14ac:dyDescent="0.25">
      <c r="B947" s="175"/>
      <c r="C947" s="177" t="s">
        <v>746</v>
      </c>
      <c r="D947" s="176"/>
      <c r="E947" s="60"/>
      <c r="F947" s="61"/>
      <c r="G947" s="61"/>
      <c r="H947" s="61"/>
      <c r="I947" s="61">
        <f t="shared" ref="I947:I952" si="507">F947+G947-H947</f>
        <v>0</v>
      </c>
      <c r="J947" s="61"/>
      <c r="K947" s="61">
        <f t="shared" ref="K947:K952" si="508">AVERAGE(F947,I947)*E947</f>
        <v>0</v>
      </c>
      <c r="L947" s="61"/>
      <c r="M947" s="61">
        <f t="shared" ref="M947:M952" si="509">J947+K947-L947</f>
        <v>0</v>
      </c>
      <c r="N947" s="61">
        <f t="shared" ref="N947:O952" si="510">F947-J947</f>
        <v>0</v>
      </c>
      <c r="O947" s="61">
        <f t="shared" si="510"/>
        <v>0</v>
      </c>
    </row>
    <row r="948" spans="2:15" x14ac:dyDescent="0.25">
      <c r="B948" s="175"/>
      <c r="C948" s="177" t="s">
        <v>747</v>
      </c>
      <c r="D948" s="176"/>
      <c r="E948" s="60"/>
      <c r="F948" s="61"/>
      <c r="G948" s="61"/>
      <c r="H948" s="61"/>
      <c r="I948" s="61">
        <f t="shared" si="507"/>
        <v>0</v>
      </c>
      <c r="J948" s="61"/>
      <c r="K948" s="61">
        <f t="shared" si="508"/>
        <v>0</v>
      </c>
      <c r="L948" s="61"/>
      <c r="M948" s="61">
        <f t="shared" si="509"/>
        <v>0</v>
      </c>
      <c r="N948" s="61">
        <f t="shared" si="510"/>
        <v>0</v>
      </c>
      <c r="O948" s="61">
        <f t="shared" si="510"/>
        <v>0</v>
      </c>
    </row>
    <row r="949" spans="2:15" x14ac:dyDescent="0.25">
      <c r="B949" s="175"/>
      <c r="C949" s="177" t="s">
        <v>748</v>
      </c>
      <c r="D949" s="176"/>
      <c r="E949" s="60"/>
      <c r="F949" s="61"/>
      <c r="G949" s="61"/>
      <c r="H949" s="61"/>
      <c r="I949" s="61">
        <f t="shared" si="507"/>
        <v>0</v>
      </c>
      <c r="J949" s="61"/>
      <c r="K949" s="61">
        <f t="shared" si="508"/>
        <v>0</v>
      </c>
      <c r="L949" s="61"/>
      <c r="M949" s="61">
        <f t="shared" si="509"/>
        <v>0</v>
      </c>
      <c r="N949" s="61">
        <f t="shared" si="510"/>
        <v>0</v>
      </c>
      <c r="O949" s="61">
        <f t="shared" si="510"/>
        <v>0</v>
      </c>
    </row>
    <row r="950" spans="2:15" x14ac:dyDescent="0.25">
      <c r="B950" s="175">
        <v>15</v>
      </c>
      <c r="C950" s="183" t="s">
        <v>737</v>
      </c>
      <c r="D950" s="176"/>
      <c r="E950" s="60"/>
      <c r="F950" s="61"/>
      <c r="G950" s="61"/>
      <c r="H950" s="61"/>
      <c r="I950" s="61">
        <f t="shared" si="507"/>
        <v>0</v>
      </c>
      <c r="J950" s="61"/>
      <c r="K950" s="61">
        <f t="shared" si="508"/>
        <v>0</v>
      </c>
      <c r="L950" s="61"/>
      <c r="M950" s="61">
        <f t="shared" si="509"/>
        <v>0</v>
      </c>
      <c r="N950" s="61">
        <f t="shared" si="510"/>
        <v>0</v>
      </c>
      <c r="O950" s="61">
        <f t="shared" si="510"/>
        <v>0</v>
      </c>
    </row>
    <row r="951" spans="2:15" x14ac:dyDescent="0.25">
      <c r="B951" s="175">
        <v>16</v>
      </c>
      <c r="C951" s="183" t="s">
        <v>738</v>
      </c>
      <c r="D951" s="59"/>
      <c r="E951" s="60"/>
      <c r="F951" s="61"/>
      <c r="G951" s="61"/>
      <c r="H951" s="61"/>
      <c r="I951" s="61">
        <f t="shared" si="507"/>
        <v>0</v>
      </c>
      <c r="J951" s="61"/>
      <c r="K951" s="61">
        <f t="shared" si="508"/>
        <v>0</v>
      </c>
      <c r="L951" s="61"/>
      <c r="M951" s="61">
        <f t="shared" si="509"/>
        <v>0</v>
      </c>
      <c r="N951" s="61">
        <f t="shared" si="510"/>
        <v>0</v>
      </c>
      <c r="O951" s="61">
        <f t="shared" si="510"/>
        <v>0</v>
      </c>
    </row>
    <row r="952" spans="2:15" x14ac:dyDescent="0.25">
      <c r="B952" s="175">
        <v>17</v>
      </c>
      <c r="C952" s="183" t="s">
        <v>739</v>
      </c>
      <c r="D952" s="59"/>
      <c r="E952" s="63"/>
      <c r="F952" s="61"/>
      <c r="G952" s="61"/>
      <c r="H952" s="61"/>
      <c r="I952" s="61">
        <f t="shared" si="507"/>
        <v>0</v>
      </c>
      <c r="J952" s="61"/>
      <c r="K952" s="61">
        <f t="shared" si="508"/>
        <v>0</v>
      </c>
      <c r="L952" s="61"/>
      <c r="M952" s="61">
        <f t="shared" si="509"/>
        <v>0</v>
      </c>
      <c r="N952" s="61">
        <f t="shared" si="510"/>
        <v>0</v>
      </c>
      <c r="O952" s="61">
        <f t="shared" si="510"/>
        <v>0</v>
      </c>
    </row>
    <row r="953" spans="2:15" ht="14.4" thickBot="1" x14ac:dyDescent="0.3">
      <c r="B953" s="64"/>
      <c r="C953" s="65" t="s">
        <v>108</v>
      </c>
      <c r="D953" s="65"/>
      <c r="E953" s="66"/>
      <c r="F953" s="143">
        <f>SUM(F913:F952)</f>
        <v>0</v>
      </c>
      <c r="G953" s="143">
        <f t="shared" ref="G953:O953" si="511">SUM(G913:G952)</f>
        <v>0</v>
      </c>
      <c r="H953" s="143">
        <f t="shared" si="511"/>
        <v>0</v>
      </c>
      <c r="I953" s="143">
        <f t="shared" si="511"/>
        <v>0</v>
      </c>
      <c r="J953" s="143">
        <f t="shared" si="511"/>
        <v>0</v>
      </c>
      <c r="K953" s="143">
        <f t="shared" si="511"/>
        <v>0</v>
      </c>
      <c r="L953" s="143">
        <f t="shared" si="511"/>
        <v>0</v>
      </c>
      <c r="M953" s="143">
        <f t="shared" si="511"/>
        <v>0</v>
      </c>
      <c r="N953" s="143">
        <f t="shared" si="511"/>
        <v>0</v>
      </c>
      <c r="O953" s="143">
        <f t="shared" si="511"/>
        <v>0</v>
      </c>
    </row>
  </sheetData>
  <mergeCells count="168">
    <mergeCell ref="B910:O910"/>
    <mergeCell ref="B911:B912"/>
    <mergeCell ref="C911:C912"/>
    <mergeCell ref="D911:D912"/>
    <mergeCell ref="E911:E912"/>
    <mergeCell ref="F911:I911"/>
    <mergeCell ref="J911:M911"/>
    <mergeCell ref="N911:O911"/>
    <mergeCell ref="B865:O865"/>
    <mergeCell ref="B866:B867"/>
    <mergeCell ref="C866:C867"/>
    <mergeCell ref="D866:D867"/>
    <mergeCell ref="E866:E867"/>
    <mergeCell ref="F866:I866"/>
    <mergeCell ref="J866:M866"/>
    <mergeCell ref="N866:O866"/>
    <mergeCell ref="B820:O820"/>
    <mergeCell ref="B821:B822"/>
    <mergeCell ref="C821:C822"/>
    <mergeCell ref="D821:D822"/>
    <mergeCell ref="E821:E822"/>
    <mergeCell ref="F821:I821"/>
    <mergeCell ref="J821:M821"/>
    <mergeCell ref="N821:O821"/>
    <mergeCell ref="B775:O775"/>
    <mergeCell ref="B776:B777"/>
    <mergeCell ref="C776:C777"/>
    <mergeCell ref="D776:D777"/>
    <mergeCell ref="E776:E777"/>
    <mergeCell ref="F776:I776"/>
    <mergeCell ref="J776:M776"/>
    <mergeCell ref="N776:O776"/>
    <mergeCell ref="B730:O730"/>
    <mergeCell ref="B731:B732"/>
    <mergeCell ref="C731:C732"/>
    <mergeCell ref="D731:D732"/>
    <mergeCell ref="E731:E732"/>
    <mergeCell ref="F731:I731"/>
    <mergeCell ref="J731:M731"/>
    <mergeCell ref="N731:O731"/>
    <mergeCell ref="B685:O685"/>
    <mergeCell ref="B686:B687"/>
    <mergeCell ref="C686:C687"/>
    <mergeCell ref="D686:D687"/>
    <mergeCell ref="E686:E687"/>
    <mergeCell ref="F686:I686"/>
    <mergeCell ref="J686:M686"/>
    <mergeCell ref="N686:O686"/>
    <mergeCell ref="B640:O640"/>
    <mergeCell ref="B641:B642"/>
    <mergeCell ref="C641:C642"/>
    <mergeCell ref="D641:D642"/>
    <mergeCell ref="E641:E642"/>
    <mergeCell ref="F641:I641"/>
    <mergeCell ref="J641:M641"/>
    <mergeCell ref="N641:O641"/>
    <mergeCell ref="B593:O593"/>
    <mergeCell ref="B594:B595"/>
    <mergeCell ref="C594:C595"/>
    <mergeCell ref="D594:D595"/>
    <mergeCell ref="E594:E595"/>
    <mergeCell ref="F594:I594"/>
    <mergeCell ref="J594:M594"/>
    <mergeCell ref="N594:O594"/>
    <mergeCell ref="B548:O548"/>
    <mergeCell ref="B549:B550"/>
    <mergeCell ref="C549:C550"/>
    <mergeCell ref="D549:D550"/>
    <mergeCell ref="E549:E550"/>
    <mergeCell ref="F549:I549"/>
    <mergeCell ref="J549:M549"/>
    <mergeCell ref="N549:O549"/>
    <mergeCell ref="B503:O503"/>
    <mergeCell ref="B504:B505"/>
    <mergeCell ref="C504:C505"/>
    <mergeCell ref="D504:D505"/>
    <mergeCell ref="E504:E505"/>
    <mergeCell ref="F504:I504"/>
    <mergeCell ref="J504:M504"/>
    <mergeCell ref="N504:O504"/>
    <mergeCell ref="B458:O458"/>
    <mergeCell ref="B459:B460"/>
    <mergeCell ref="C459:C460"/>
    <mergeCell ref="D459:D460"/>
    <mergeCell ref="E459:E460"/>
    <mergeCell ref="F459:I459"/>
    <mergeCell ref="J459:M459"/>
    <mergeCell ref="N459:O459"/>
    <mergeCell ref="B413:O413"/>
    <mergeCell ref="B414:B415"/>
    <mergeCell ref="C414:C415"/>
    <mergeCell ref="D414:D415"/>
    <mergeCell ref="E414:E415"/>
    <mergeCell ref="F414:I414"/>
    <mergeCell ref="J414:M414"/>
    <mergeCell ref="N414:O414"/>
    <mergeCell ref="B368:O368"/>
    <mergeCell ref="B369:B370"/>
    <mergeCell ref="C369:C370"/>
    <mergeCell ref="D369:D370"/>
    <mergeCell ref="E369:E370"/>
    <mergeCell ref="F369:I369"/>
    <mergeCell ref="J369:M369"/>
    <mergeCell ref="N369:O369"/>
    <mergeCell ref="B323:O323"/>
    <mergeCell ref="B324:B325"/>
    <mergeCell ref="C324:C325"/>
    <mergeCell ref="D324:D325"/>
    <mergeCell ref="E324:E325"/>
    <mergeCell ref="F324:I324"/>
    <mergeCell ref="J324:M324"/>
    <mergeCell ref="N324:O324"/>
    <mergeCell ref="B276:O276"/>
    <mergeCell ref="B277:B278"/>
    <mergeCell ref="C277:C278"/>
    <mergeCell ref="D277:D278"/>
    <mergeCell ref="E277:E278"/>
    <mergeCell ref="F277:I277"/>
    <mergeCell ref="J277:M277"/>
    <mergeCell ref="N277:O277"/>
    <mergeCell ref="B231:O231"/>
    <mergeCell ref="B232:B233"/>
    <mergeCell ref="C232:C233"/>
    <mergeCell ref="D232:D233"/>
    <mergeCell ref="E232:E233"/>
    <mergeCell ref="F232:I232"/>
    <mergeCell ref="J232:M232"/>
    <mergeCell ref="N232:O232"/>
    <mergeCell ref="B186:O186"/>
    <mergeCell ref="B187:B188"/>
    <mergeCell ref="C187:C188"/>
    <mergeCell ref="D187:D188"/>
    <mergeCell ref="E187:E188"/>
    <mergeCell ref="F187:I187"/>
    <mergeCell ref="J187:M187"/>
    <mergeCell ref="N187:O187"/>
    <mergeCell ref="B141:O141"/>
    <mergeCell ref="B142:B143"/>
    <mergeCell ref="C142:C143"/>
    <mergeCell ref="D142:D143"/>
    <mergeCell ref="E142:E143"/>
    <mergeCell ref="F142:I142"/>
    <mergeCell ref="J142:M142"/>
    <mergeCell ref="N142:O142"/>
    <mergeCell ref="B97:B98"/>
    <mergeCell ref="C97:C98"/>
    <mergeCell ref="D97:D98"/>
    <mergeCell ref="E97:E98"/>
    <mergeCell ref="F97:I97"/>
    <mergeCell ref="J97:M97"/>
    <mergeCell ref="N97:O97"/>
    <mergeCell ref="B51:O51"/>
    <mergeCell ref="B52:B53"/>
    <mergeCell ref="C52:C53"/>
    <mergeCell ref="D52:D53"/>
    <mergeCell ref="E52:E53"/>
    <mergeCell ref="F52:I52"/>
    <mergeCell ref="J52:M52"/>
    <mergeCell ref="N52:O52"/>
    <mergeCell ref="B6:O6"/>
    <mergeCell ref="B7:B8"/>
    <mergeCell ref="C7:C8"/>
    <mergeCell ref="D7:D8"/>
    <mergeCell ref="E7:E8"/>
    <mergeCell ref="F7:I7"/>
    <mergeCell ref="J7:M7"/>
    <mergeCell ref="N7:O7"/>
    <mergeCell ref="B96:O96"/>
  </mergeCells>
  <pageMargins left="1.02" right="0.25" top="1" bottom="1" header="0.25" footer="0.25"/>
  <pageSetup paperSize="9" scale="10" orientation="landscape" r:id="rId1"/>
  <headerFooter alignWithMargins="0">
    <oddHeader>&amp;F</oddHead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P953"/>
  <sheetViews>
    <sheetView showGridLines="0" view="pageBreakPreview" topLeftCell="B782" zoomScale="90" zoomScaleNormal="75" zoomScaleSheetLayoutView="90" workbookViewId="0">
      <selection activeCell="P61" sqref="P61"/>
    </sheetView>
  </sheetViews>
  <sheetFormatPr defaultColWidth="9.109375" defaultRowHeight="13.8" x14ac:dyDescent="0.25"/>
  <cols>
    <col min="1" max="1" width="4.109375" style="4" customWidth="1"/>
    <col min="2" max="2" width="9.109375" style="4"/>
    <col min="3" max="3" width="32.88671875" style="4" customWidth="1"/>
    <col min="4" max="4" width="14.33203125" style="4" hidden="1" customWidth="1"/>
    <col min="5" max="5" width="15.6640625" style="4" hidden="1" customWidth="1"/>
    <col min="6" max="6" width="13.33203125" style="4" customWidth="1"/>
    <col min="7" max="7" width="10.88671875" style="4" customWidth="1"/>
    <col min="8" max="8" width="14.88671875" style="4" customWidth="1"/>
    <col min="9" max="9" width="13.33203125" style="4" customWidth="1"/>
    <col min="10" max="10" width="15.109375" style="4" customWidth="1"/>
    <col min="11" max="12" width="10.88671875" style="4" customWidth="1"/>
    <col min="13" max="13" width="13.6640625" style="4" customWidth="1"/>
    <col min="14" max="14" width="15.33203125" style="4" customWidth="1"/>
    <col min="15" max="15" width="11.88671875" style="4" customWidth="1"/>
    <col min="16" max="16" width="13.88671875" style="4" bestFit="1" customWidth="1"/>
    <col min="17" max="21" width="11.88671875" style="4" bestFit="1" customWidth="1"/>
    <col min="22" max="22" width="11.6640625" style="4" bestFit="1" customWidth="1"/>
    <col min="23" max="16384" width="9.109375" style="4"/>
  </cols>
  <sheetData>
    <row r="1" spans="2:15" x14ac:dyDescent="0.25">
      <c r="B1" s="15"/>
    </row>
    <row r="2" spans="2:15" x14ac:dyDescent="0.25">
      <c r="H2" s="267" t="s">
        <v>790</v>
      </c>
      <c r="I2" s="25"/>
    </row>
    <row r="3" spans="2:15" x14ac:dyDescent="0.25">
      <c r="H3" s="27" t="s">
        <v>448</v>
      </c>
      <c r="I3" s="27"/>
    </row>
    <row r="4" spans="2:15" x14ac:dyDescent="0.25">
      <c r="B4" s="24" t="s">
        <v>601</v>
      </c>
      <c r="H4" s="27"/>
      <c r="I4" s="27"/>
    </row>
    <row r="5" spans="2:15" x14ac:dyDescent="0.25">
      <c r="K5" s="27"/>
      <c r="O5" s="24" t="s">
        <v>4</v>
      </c>
    </row>
    <row r="6" spans="2:15" hidden="1" x14ac:dyDescent="0.25">
      <c r="B6" s="466" t="s">
        <v>160</v>
      </c>
      <c r="C6" s="467"/>
      <c r="D6" s="467"/>
      <c r="E6" s="467"/>
      <c r="F6" s="467"/>
      <c r="G6" s="467"/>
      <c r="H6" s="467"/>
      <c r="I6" s="467"/>
      <c r="J6" s="467"/>
      <c r="K6" s="467"/>
      <c r="L6" s="467"/>
      <c r="M6" s="467"/>
      <c r="N6" s="467"/>
      <c r="O6" s="468"/>
    </row>
    <row r="7" spans="2:15" ht="13.95" hidden="1" customHeight="1" x14ac:dyDescent="0.25">
      <c r="B7" s="469" t="s">
        <v>2</v>
      </c>
      <c r="C7" s="470" t="s">
        <v>205</v>
      </c>
      <c r="D7" s="472" t="s">
        <v>193</v>
      </c>
      <c r="E7" s="472" t="s">
        <v>194</v>
      </c>
      <c r="F7" s="472" t="s">
        <v>195</v>
      </c>
      <c r="G7" s="472"/>
      <c r="H7" s="472"/>
      <c r="I7" s="472"/>
      <c r="J7" s="472" t="s">
        <v>196</v>
      </c>
      <c r="K7" s="472"/>
      <c r="L7" s="472"/>
      <c r="M7" s="472"/>
      <c r="N7" s="472" t="s">
        <v>197</v>
      </c>
      <c r="O7" s="473"/>
    </row>
    <row r="8" spans="2:15" ht="55.2" hidden="1" x14ac:dyDescent="0.25">
      <c r="B8" s="469"/>
      <c r="C8" s="471"/>
      <c r="D8" s="472"/>
      <c r="E8" s="472"/>
      <c r="F8" s="120" t="s">
        <v>198</v>
      </c>
      <c r="G8" s="120" t="s">
        <v>107</v>
      </c>
      <c r="H8" s="120" t="s">
        <v>199</v>
      </c>
      <c r="I8" s="120" t="s">
        <v>200</v>
      </c>
      <c r="J8" s="120" t="s">
        <v>201</v>
      </c>
      <c r="K8" s="120" t="s">
        <v>107</v>
      </c>
      <c r="L8" s="120" t="s">
        <v>202</v>
      </c>
      <c r="M8" s="120" t="s">
        <v>203</v>
      </c>
      <c r="N8" s="120" t="s">
        <v>198</v>
      </c>
      <c r="O8" s="121" t="s">
        <v>200</v>
      </c>
    </row>
    <row r="9" spans="2:15" ht="15.6" hidden="1" x14ac:dyDescent="0.25">
      <c r="B9" s="57">
        <v>1</v>
      </c>
      <c r="C9" s="213" t="s">
        <v>768</v>
      </c>
      <c r="D9" s="59"/>
      <c r="E9" s="154"/>
    </row>
    <row r="10" spans="2:15" ht="15.6" hidden="1" x14ac:dyDescent="0.25">
      <c r="B10" s="57">
        <v>2</v>
      </c>
      <c r="C10" s="213" t="s">
        <v>97</v>
      </c>
      <c r="D10" s="59"/>
      <c r="E10" s="154"/>
    </row>
    <row r="11" spans="2:15" ht="15.6" hidden="1" x14ac:dyDescent="0.25">
      <c r="B11" s="57">
        <v>3</v>
      </c>
      <c r="C11" s="229" t="s">
        <v>769</v>
      </c>
      <c r="D11" s="230"/>
      <c r="E11" s="231"/>
    </row>
    <row r="12" spans="2:15" ht="15.6" hidden="1" x14ac:dyDescent="0.25">
      <c r="B12" s="57"/>
      <c r="C12" s="213" t="s">
        <v>770</v>
      </c>
      <c r="D12" s="59"/>
      <c r="E12" s="60"/>
    </row>
    <row r="13" spans="2:15" ht="15.6" hidden="1" x14ac:dyDescent="0.25">
      <c r="B13" s="57"/>
      <c r="C13" s="213" t="s">
        <v>771</v>
      </c>
      <c r="D13" s="59"/>
      <c r="E13" s="60"/>
    </row>
    <row r="14" spans="2:15" ht="15.6" hidden="1" x14ac:dyDescent="0.25">
      <c r="B14" s="57"/>
      <c r="C14" s="213" t="s">
        <v>772</v>
      </c>
      <c r="D14" s="59"/>
      <c r="E14" s="60"/>
    </row>
    <row r="15" spans="2:15" ht="15.6" hidden="1" x14ac:dyDescent="0.25">
      <c r="B15" s="57">
        <v>4</v>
      </c>
      <c r="C15" s="214" t="s">
        <v>103</v>
      </c>
      <c r="D15" s="59"/>
      <c r="E15" s="60"/>
    </row>
    <row r="16" spans="2:15" ht="15.6" hidden="1" x14ac:dyDescent="0.25">
      <c r="B16" s="57">
        <v>5</v>
      </c>
      <c r="C16" s="214" t="s">
        <v>773</v>
      </c>
      <c r="D16" s="59"/>
      <c r="E16" s="60"/>
    </row>
    <row r="17" spans="2:15" ht="15.6" hidden="1" x14ac:dyDescent="0.25">
      <c r="B17" s="57">
        <v>6</v>
      </c>
      <c r="C17" s="214" t="s">
        <v>101</v>
      </c>
      <c r="D17" s="59"/>
      <c r="E17" s="60"/>
    </row>
    <row r="18" spans="2:15" ht="15.6" hidden="1" x14ac:dyDescent="0.25">
      <c r="B18" s="57">
        <v>7</v>
      </c>
      <c r="C18" s="214" t="s">
        <v>774</v>
      </c>
      <c r="D18" s="59"/>
      <c r="E18" s="60"/>
    </row>
    <row r="19" spans="2:15" ht="15.6" hidden="1" x14ac:dyDescent="0.25">
      <c r="B19" s="57">
        <v>8</v>
      </c>
      <c r="C19" s="214" t="s">
        <v>767</v>
      </c>
      <c r="D19" s="59"/>
      <c r="E19" s="60"/>
    </row>
    <row r="20" spans="2:15" ht="15.6" hidden="1" x14ac:dyDescent="0.25">
      <c r="B20" s="57"/>
      <c r="C20" s="214"/>
      <c r="D20" s="59"/>
      <c r="E20" s="60"/>
      <c r="F20" s="61"/>
      <c r="G20" s="61"/>
      <c r="H20" s="61"/>
      <c r="I20" s="61"/>
      <c r="J20" s="61"/>
      <c r="K20" s="61"/>
      <c r="L20" s="61"/>
      <c r="M20" s="61"/>
      <c r="N20" s="61"/>
      <c r="O20" s="61"/>
    </row>
    <row r="21" spans="2:15" ht="15.6" hidden="1" x14ac:dyDescent="0.25">
      <c r="B21" s="57"/>
      <c r="C21" s="214"/>
      <c r="D21" s="59"/>
      <c r="E21" s="60"/>
      <c r="F21" s="61"/>
      <c r="G21" s="61"/>
      <c r="H21" s="61"/>
      <c r="I21" s="61"/>
      <c r="J21" s="61"/>
      <c r="K21" s="61"/>
      <c r="L21" s="61"/>
      <c r="M21" s="61"/>
      <c r="N21" s="61"/>
      <c r="O21" s="61"/>
    </row>
    <row r="22" spans="2:15" hidden="1" x14ac:dyDescent="0.25">
      <c r="B22" s="57"/>
      <c r="C22" s="62"/>
      <c r="D22" s="59"/>
      <c r="E22" s="60"/>
      <c r="F22" s="61"/>
      <c r="G22" s="61"/>
      <c r="H22" s="61"/>
      <c r="I22" s="61"/>
      <c r="J22" s="61"/>
      <c r="K22" s="61"/>
      <c r="L22" s="61"/>
      <c r="M22" s="61"/>
      <c r="N22" s="61"/>
      <c r="O22" s="61"/>
    </row>
    <row r="23" spans="2:15" hidden="1" x14ac:dyDescent="0.25">
      <c r="B23" s="57"/>
      <c r="C23" s="62"/>
      <c r="D23" s="59"/>
      <c r="E23" s="60"/>
      <c r="F23" s="61"/>
      <c r="G23" s="61"/>
      <c r="H23" s="61"/>
      <c r="I23" s="61"/>
      <c r="J23" s="61"/>
      <c r="K23" s="61"/>
      <c r="L23" s="61"/>
      <c r="M23" s="61"/>
      <c r="N23" s="61"/>
      <c r="O23" s="61"/>
    </row>
    <row r="24" spans="2:15" hidden="1" x14ac:dyDescent="0.25">
      <c r="B24" s="57"/>
      <c r="C24" s="62"/>
      <c r="D24" s="59"/>
      <c r="E24" s="60"/>
      <c r="F24" s="61"/>
      <c r="G24" s="61"/>
      <c r="H24" s="61"/>
      <c r="I24" s="61"/>
      <c r="J24" s="61"/>
      <c r="K24" s="61"/>
      <c r="L24" s="61"/>
      <c r="M24" s="61"/>
      <c r="N24" s="61"/>
      <c r="O24" s="61"/>
    </row>
    <row r="25" spans="2:15" hidden="1" x14ac:dyDescent="0.25">
      <c r="B25" s="57"/>
      <c r="C25" s="62"/>
      <c r="D25" s="59"/>
      <c r="E25" s="60"/>
      <c r="F25" s="61"/>
      <c r="G25" s="61"/>
      <c r="H25" s="61"/>
      <c r="I25" s="61"/>
      <c r="J25" s="61"/>
      <c r="K25" s="61"/>
      <c r="L25" s="61"/>
      <c r="M25" s="61"/>
      <c r="N25" s="61"/>
      <c r="O25" s="61"/>
    </row>
    <row r="26" spans="2:15" hidden="1" x14ac:dyDescent="0.25">
      <c r="B26" s="57"/>
      <c r="C26" s="180"/>
      <c r="D26" s="59"/>
      <c r="E26" s="60"/>
      <c r="F26" s="61"/>
      <c r="G26" s="61"/>
      <c r="H26" s="61"/>
      <c r="I26" s="61"/>
      <c r="J26" s="61"/>
      <c r="K26" s="61"/>
      <c r="L26" s="61"/>
      <c r="M26" s="61"/>
      <c r="N26" s="61"/>
      <c r="O26" s="61"/>
    </row>
    <row r="27" spans="2:15" hidden="1" x14ac:dyDescent="0.25">
      <c r="B27" s="57"/>
      <c r="C27" s="180"/>
      <c r="D27" s="59"/>
      <c r="E27" s="60"/>
      <c r="F27" s="61"/>
      <c r="G27" s="61"/>
      <c r="H27" s="61"/>
      <c r="I27" s="61"/>
      <c r="J27" s="61"/>
      <c r="K27" s="61"/>
      <c r="L27" s="61"/>
      <c r="M27" s="61"/>
      <c r="N27" s="61"/>
      <c r="O27" s="61"/>
    </row>
    <row r="28" spans="2:15" hidden="1" x14ac:dyDescent="0.25">
      <c r="B28" s="57"/>
      <c r="C28" s="180"/>
      <c r="D28" s="59"/>
      <c r="E28" s="60"/>
      <c r="F28" s="61"/>
      <c r="G28" s="61"/>
      <c r="H28" s="61"/>
      <c r="I28" s="61"/>
      <c r="J28" s="61"/>
      <c r="K28" s="61"/>
      <c r="L28" s="61"/>
      <c r="M28" s="61"/>
      <c r="N28" s="61"/>
      <c r="O28" s="61"/>
    </row>
    <row r="29" spans="2:15" hidden="1" x14ac:dyDescent="0.25">
      <c r="B29" s="57"/>
      <c r="C29" s="62"/>
      <c r="D29" s="59"/>
      <c r="E29" s="60"/>
      <c r="F29" s="61"/>
      <c r="G29" s="61"/>
      <c r="H29" s="61"/>
      <c r="I29" s="61"/>
      <c r="J29" s="61"/>
      <c r="K29" s="61"/>
      <c r="L29" s="61"/>
      <c r="M29" s="61"/>
      <c r="N29" s="61"/>
      <c r="O29" s="61"/>
    </row>
    <row r="30" spans="2:15" hidden="1" x14ac:dyDescent="0.25">
      <c r="B30" s="57"/>
      <c r="C30" s="62"/>
      <c r="D30" s="59"/>
      <c r="E30" s="60"/>
      <c r="F30" s="61"/>
      <c r="G30" s="61"/>
      <c r="H30" s="61"/>
      <c r="I30" s="61"/>
      <c r="J30" s="61"/>
      <c r="K30" s="61"/>
      <c r="L30" s="61"/>
      <c r="M30" s="61"/>
      <c r="N30" s="61"/>
      <c r="O30" s="61"/>
    </row>
    <row r="31" spans="2:15" hidden="1" x14ac:dyDescent="0.25">
      <c r="B31" s="178"/>
      <c r="C31" s="182"/>
      <c r="D31" s="59"/>
      <c r="E31" s="60"/>
      <c r="F31" s="61"/>
      <c r="G31" s="61"/>
      <c r="H31" s="61"/>
      <c r="I31" s="61"/>
      <c r="J31" s="61"/>
      <c r="K31" s="61"/>
      <c r="L31" s="61"/>
      <c r="M31" s="61"/>
      <c r="N31" s="61"/>
      <c r="O31" s="61"/>
    </row>
    <row r="32" spans="2:15" hidden="1" x14ac:dyDescent="0.25">
      <c r="B32" s="175"/>
      <c r="C32" s="183"/>
      <c r="D32" s="176"/>
      <c r="E32" s="60"/>
      <c r="F32" s="61"/>
      <c r="G32" s="61"/>
      <c r="H32" s="61"/>
      <c r="I32" s="61"/>
      <c r="J32" s="61"/>
      <c r="K32" s="61"/>
      <c r="L32" s="61"/>
      <c r="M32" s="61"/>
      <c r="N32" s="61"/>
      <c r="O32" s="61"/>
    </row>
    <row r="33" spans="2:15" hidden="1" x14ac:dyDescent="0.25">
      <c r="B33" s="175"/>
      <c r="C33" s="183"/>
      <c r="D33" s="176"/>
      <c r="E33" s="60"/>
      <c r="F33" s="61"/>
      <c r="G33" s="61"/>
      <c r="H33" s="61"/>
      <c r="I33" s="61"/>
      <c r="J33" s="61"/>
      <c r="K33" s="61"/>
      <c r="L33" s="61"/>
      <c r="M33" s="61"/>
      <c r="N33" s="61"/>
      <c r="O33" s="61"/>
    </row>
    <row r="34" spans="2:15" hidden="1" x14ac:dyDescent="0.25">
      <c r="B34" s="175"/>
      <c r="C34" s="183"/>
      <c r="D34" s="176"/>
      <c r="E34" s="60"/>
      <c r="F34" s="61"/>
      <c r="G34" s="61"/>
      <c r="H34" s="61"/>
      <c r="I34" s="61"/>
      <c r="J34" s="61"/>
      <c r="K34" s="61"/>
      <c r="L34" s="61"/>
      <c r="M34" s="61"/>
      <c r="N34" s="61"/>
      <c r="O34" s="61"/>
    </row>
    <row r="35" spans="2:15" hidden="1" x14ac:dyDescent="0.25">
      <c r="B35" s="175"/>
      <c r="C35" s="177"/>
      <c r="D35" s="176"/>
      <c r="E35" s="60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2:15" hidden="1" x14ac:dyDescent="0.25">
      <c r="B36" s="175"/>
      <c r="C36" s="177"/>
      <c r="D36" s="176"/>
      <c r="E36" s="60"/>
      <c r="F36" s="61"/>
      <c r="G36" s="61"/>
      <c r="H36" s="61"/>
      <c r="I36" s="61"/>
      <c r="J36" s="61"/>
      <c r="K36" s="61"/>
      <c r="L36" s="61"/>
      <c r="M36" s="61"/>
      <c r="N36" s="61"/>
      <c r="O36" s="61"/>
    </row>
    <row r="37" spans="2:15" hidden="1" x14ac:dyDescent="0.25">
      <c r="B37" s="175"/>
      <c r="C37" s="177"/>
      <c r="D37" s="176"/>
      <c r="E37" s="60"/>
      <c r="F37" s="61"/>
      <c r="G37" s="61"/>
      <c r="H37" s="61"/>
      <c r="I37" s="61"/>
      <c r="J37" s="61"/>
      <c r="K37" s="61"/>
      <c r="L37" s="61"/>
      <c r="M37" s="61"/>
      <c r="N37" s="61"/>
      <c r="O37" s="61"/>
    </row>
    <row r="38" spans="2:15" hidden="1" x14ac:dyDescent="0.25">
      <c r="B38" s="175"/>
      <c r="C38" s="177"/>
      <c r="D38" s="176"/>
      <c r="E38" s="60"/>
      <c r="F38" s="61"/>
      <c r="G38" s="61"/>
      <c r="H38" s="61"/>
      <c r="I38" s="61"/>
      <c r="J38" s="61"/>
      <c r="K38" s="61"/>
      <c r="L38" s="61"/>
      <c r="M38" s="61"/>
      <c r="N38" s="61"/>
      <c r="O38" s="61"/>
    </row>
    <row r="39" spans="2:15" hidden="1" x14ac:dyDescent="0.25">
      <c r="B39" s="175"/>
      <c r="C39" s="177"/>
      <c r="D39" s="176"/>
      <c r="E39" s="60"/>
      <c r="F39" s="61"/>
      <c r="G39" s="61"/>
      <c r="H39" s="61"/>
      <c r="I39" s="61"/>
      <c r="J39" s="61"/>
      <c r="K39" s="61"/>
      <c r="L39" s="61"/>
      <c r="M39" s="61"/>
      <c r="N39" s="61"/>
      <c r="O39" s="61"/>
    </row>
    <row r="40" spans="2:15" hidden="1" x14ac:dyDescent="0.25">
      <c r="B40" s="175"/>
      <c r="C40" s="177"/>
      <c r="D40" s="176"/>
      <c r="E40" s="60"/>
      <c r="F40" s="61"/>
      <c r="G40" s="61"/>
      <c r="H40" s="61"/>
      <c r="I40" s="61"/>
      <c r="J40" s="61"/>
      <c r="K40" s="61"/>
      <c r="L40" s="61"/>
      <c r="M40" s="61"/>
      <c r="N40" s="61"/>
      <c r="O40" s="61"/>
    </row>
    <row r="41" spans="2:15" hidden="1" x14ac:dyDescent="0.25">
      <c r="B41" s="175"/>
      <c r="C41" s="177"/>
      <c r="D41" s="176"/>
      <c r="E41" s="60"/>
      <c r="F41" s="61"/>
      <c r="G41" s="61"/>
      <c r="H41" s="61"/>
      <c r="I41" s="61"/>
      <c r="J41" s="61"/>
      <c r="K41" s="61"/>
      <c r="L41" s="61"/>
      <c r="M41" s="61"/>
      <c r="N41" s="61"/>
      <c r="O41" s="61"/>
    </row>
    <row r="42" spans="2:15" hidden="1" x14ac:dyDescent="0.25">
      <c r="B42" s="175"/>
      <c r="C42" s="183"/>
      <c r="D42" s="176"/>
      <c r="E42" s="60"/>
      <c r="F42" s="61"/>
      <c r="G42" s="61"/>
      <c r="H42" s="61"/>
      <c r="I42" s="61"/>
      <c r="J42" s="61"/>
      <c r="K42" s="61"/>
      <c r="L42" s="61"/>
      <c r="M42" s="61"/>
      <c r="N42" s="61"/>
      <c r="O42" s="61"/>
    </row>
    <row r="43" spans="2:15" hidden="1" x14ac:dyDescent="0.25">
      <c r="B43" s="175"/>
      <c r="C43" s="177"/>
      <c r="D43" s="176"/>
      <c r="E43" s="60"/>
      <c r="F43" s="61"/>
      <c r="G43" s="61"/>
      <c r="H43" s="61"/>
      <c r="I43" s="61"/>
      <c r="J43" s="61"/>
      <c r="K43" s="61"/>
      <c r="L43" s="61"/>
      <c r="M43" s="61"/>
      <c r="N43" s="61"/>
      <c r="O43" s="61"/>
    </row>
    <row r="44" spans="2:15" hidden="1" x14ac:dyDescent="0.25">
      <c r="B44" s="175"/>
      <c r="C44" s="177"/>
      <c r="D44" s="176"/>
      <c r="E44" s="60"/>
      <c r="F44" s="61"/>
      <c r="G44" s="61"/>
      <c r="H44" s="61"/>
      <c r="I44" s="61"/>
      <c r="J44" s="61"/>
      <c r="K44" s="61"/>
      <c r="L44" s="61"/>
      <c r="M44" s="61"/>
      <c r="N44" s="61"/>
      <c r="O44" s="61"/>
    </row>
    <row r="45" spans="2:15" hidden="1" x14ac:dyDescent="0.25">
      <c r="B45" s="175"/>
      <c r="C45" s="177"/>
      <c r="D45" s="176"/>
      <c r="E45" s="60"/>
      <c r="F45" s="61"/>
      <c r="G45" s="61"/>
      <c r="H45" s="61"/>
      <c r="I45" s="61"/>
      <c r="J45" s="61"/>
      <c r="K45" s="61"/>
      <c r="L45" s="61"/>
      <c r="M45" s="61"/>
      <c r="N45" s="61"/>
      <c r="O45" s="61"/>
    </row>
    <row r="46" spans="2:15" hidden="1" x14ac:dyDescent="0.25">
      <c r="B46" s="175"/>
      <c r="C46" s="183"/>
      <c r="D46" s="176"/>
      <c r="E46" s="60"/>
      <c r="F46" s="61"/>
      <c r="G46" s="61"/>
      <c r="H46" s="61"/>
      <c r="I46" s="61"/>
      <c r="J46" s="61"/>
      <c r="K46" s="61"/>
      <c r="L46" s="61"/>
      <c r="M46" s="61"/>
      <c r="N46" s="61"/>
      <c r="O46" s="61"/>
    </row>
    <row r="47" spans="2:15" hidden="1" x14ac:dyDescent="0.25">
      <c r="B47" s="175"/>
      <c r="C47" s="183"/>
      <c r="D47" s="59"/>
      <c r="E47" s="60"/>
      <c r="F47" s="61"/>
      <c r="G47" s="61"/>
      <c r="H47" s="61"/>
      <c r="I47" s="61"/>
      <c r="J47" s="61"/>
      <c r="K47" s="61"/>
      <c r="L47" s="61"/>
      <c r="M47" s="61"/>
      <c r="N47" s="61"/>
      <c r="O47" s="61"/>
    </row>
    <row r="48" spans="2:15" hidden="1" x14ac:dyDescent="0.25">
      <c r="B48" s="175"/>
      <c r="C48" s="183"/>
      <c r="D48" s="59"/>
      <c r="E48" s="63"/>
      <c r="F48" s="61"/>
      <c r="G48" s="61"/>
      <c r="H48" s="61"/>
      <c r="I48" s="61"/>
      <c r="J48" s="61"/>
      <c r="K48" s="61"/>
      <c r="L48" s="61"/>
      <c r="M48" s="61"/>
      <c r="N48" s="61"/>
      <c r="O48" s="61"/>
    </row>
    <row r="49" spans="2:15" ht="14.4" hidden="1" thickBot="1" x14ac:dyDescent="0.3">
      <c r="B49" s="64"/>
      <c r="C49" s="65" t="s">
        <v>108</v>
      </c>
      <c r="D49" s="65"/>
      <c r="E49" s="66"/>
      <c r="F49" s="143">
        <f t="shared" ref="F49:O49" si="0">SUM(F9:F48)</f>
        <v>0</v>
      </c>
      <c r="G49" s="143">
        <f t="shared" si="0"/>
        <v>0</v>
      </c>
      <c r="H49" s="143">
        <f t="shared" si="0"/>
        <v>0</v>
      </c>
      <c r="I49" s="143">
        <f t="shared" si="0"/>
        <v>0</v>
      </c>
      <c r="J49" s="143">
        <f t="shared" si="0"/>
        <v>0</v>
      </c>
      <c r="K49" s="143">
        <f t="shared" si="0"/>
        <v>0</v>
      </c>
      <c r="L49" s="143">
        <f t="shared" si="0"/>
        <v>0</v>
      </c>
      <c r="M49" s="143">
        <f t="shared" si="0"/>
        <v>0</v>
      </c>
      <c r="N49" s="143">
        <f t="shared" si="0"/>
        <v>0</v>
      </c>
      <c r="O49" s="155">
        <f t="shared" si="0"/>
        <v>0</v>
      </c>
    </row>
    <row r="50" spans="2:15" ht="14.4" thickBot="1" x14ac:dyDescent="0.3"/>
    <row r="51" spans="2:15" x14ac:dyDescent="0.25">
      <c r="B51" s="474" t="s">
        <v>641</v>
      </c>
      <c r="C51" s="475"/>
      <c r="D51" s="475"/>
      <c r="E51" s="475"/>
      <c r="F51" s="475"/>
      <c r="G51" s="475"/>
      <c r="H51" s="475"/>
      <c r="I51" s="475"/>
      <c r="J51" s="475"/>
      <c r="K51" s="475"/>
      <c r="L51" s="475"/>
      <c r="M51" s="475"/>
      <c r="N51" s="475"/>
      <c r="O51" s="476"/>
    </row>
    <row r="52" spans="2:15" ht="13.95" customHeight="1" x14ac:dyDescent="0.25">
      <c r="B52" s="469" t="s">
        <v>2</v>
      </c>
      <c r="C52" s="470" t="s">
        <v>205</v>
      </c>
      <c r="D52" s="472" t="s">
        <v>193</v>
      </c>
      <c r="E52" s="472" t="s">
        <v>194</v>
      </c>
      <c r="F52" s="472" t="s">
        <v>195</v>
      </c>
      <c r="G52" s="472"/>
      <c r="H52" s="472"/>
      <c r="I52" s="472"/>
      <c r="J52" s="472" t="s">
        <v>196</v>
      </c>
      <c r="K52" s="472"/>
      <c r="L52" s="472"/>
      <c r="M52" s="472"/>
      <c r="N52" s="472" t="s">
        <v>197</v>
      </c>
      <c r="O52" s="473"/>
    </row>
    <row r="53" spans="2:15" ht="55.8" thickBot="1" x14ac:dyDescent="0.3">
      <c r="B53" s="477"/>
      <c r="C53" s="478"/>
      <c r="D53" s="479"/>
      <c r="E53" s="479"/>
      <c r="F53" s="54" t="s">
        <v>198</v>
      </c>
      <c r="G53" s="54" t="s">
        <v>107</v>
      </c>
      <c r="H53" s="54" t="s">
        <v>199</v>
      </c>
      <c r="I53" s="54" t="s">
        <v>200</v>
      </c>
      <c r="J53" s="54" t="s">
        <v>201</v>
      </c>
      <c r="K53" s="54" t="s">
        <v>107</v>
      </c>
      <c r="L53" s="54" t="s">
        <v>202</v>
      </c>
      <c r="M53" s="54" t="s">
        <v>203</v>
      </c>
      <c r="N53" s="54" t="s">
        <v>198</v>
      </c>
      <c r="O53" s="55" t="s">
        <v>200</v>
      </c>
    </row>
    <row r="54" spans="2:15" ht="15.6" x14ac:dyDescent="0.25">
      <c r="B54" s="378">
        <v>1</v>
      </c>
      <c r="C54" s="379" t="s">
        <v>768</v>
      </c>
      <c r="D54" s="380"/>
      <c r="E54" s="381"/>
      <c r="F54" s="382">
        <f>'[8]GFA &amp; Dep-MYT 5th Control'!$D$19</f>
        <v>1.8594890980000012</v>
      </c>
      <c r="G54" s="382">
        <f>'[12]Dep as per Comp 13'!$E$8</f>
        <v>0.01</v>
      </c>
      <c r="H54" s="382">
        <f>'[12]Dep as per Comp 13'!$F$8</f>
        <v>3.4000000000000002E-3</v>
      </c>
      <c r="I54" s="382">
        <f>F54+G54-H54</f>
        <v>1.8660890980000011</v>
      </c>
      <c r="J54" s="382">
        <f>'[12]Dep as per Comp 13'!$H$8</f>
        <v>0</v>
      </c>
      <c r="K54" s="382">
        <f>'[12]Dep as per Comp 13'!$I$8</f>
        <v>0</v>
      </c>
      <c r="L54" s="382">
        <f>'[12]Dep as per Comp 13'!$J$8</f>
        <v>0</v>
      </c>
      <c r="M54" s="382">
        <f>J54+K54-L54</f>
        <v>0</v>
      </c>
      <c r="N54" s="382">
        <f>F54-J54</f>
        <v>1.8594890980000012</v>
      </c>
      <c r="O54" s="382">
        <f>I54-M54</f>
        <v>1.8660890980000011</v>
      </c>
    </row>
    <row r="55" spans="2:15" ht="15.6" x14ac:dyDescent="0.25">
      <c r="B55" s="378">
        <v>2</v>
      </c>
      <c r="C55" s="379" t="s">
        <v>97</v>
      </c>
      <c r="D55" s="380"/>
      <c r="E55" s="381"/>
      <c r="F55" s="382">
        <f>'[12]Dep as per Comp 13'!$D$9</f>
        <v>352.17539999999997</v>
      </c>
      <c r="G55" s="382">
        <f>'[12]Dep as per Comp 13'!$E$9</f>
        <v>10.84</v>
      </c>
      <c r="H55" s="382">
        <f>'[12]Dep as per Comp 13'!$F$9</f>
        <v>0.02</v>
      </c>
      <c r="I55" s="382">
        <f t="shared" ref="I55" si="1">F55+G55-H55</f>
        <v>362.99539999999996</v>
      </c>
      <c r="J55" s="382">
        <f>'[12]Dep as per Comp 13'!$H$9</f>
        <v>89.307900000000004</v>
      </c>
      <c r="K55" s="382">
        <f>'[8]GFA &amp; Dep-MYT 5th Control'!$E$108</f>
        <v>9.2435632797682139</v>
      </c>
      <c r="L55" s="382">
        <f>'[12]Dep as per Comp 13'!$J$9</f>
        <v>0</v>
      </c>
      <c r="M55" s="382">
        <f>J55+K55-L55</f>
        <v>98.551463279768214</v>
      </c>
      <c r="N55" s="382">
        <f>F55-J55</f>
        <v>262.86749999999995</v>
      </c>
      <c r="O55" s="382">
        <f>I55-M55</f>
        <v>264.44393672023176</v>
      </c>
    </row>
    <row r="56" spans="2:15" s="169" customFormat="1" ht="15.6" x14ac:dyDescent="0.25">
      <c r="B56" s="378">
        <v>3</v>
      </c>
      <c r="C56" s="383" t="s">
        <v>769</v>
      </c>
      <c r="D56" s="380"/>
      <c r="E56" s="384"/>
      <c r="F56" s="382"/>
      <c r="G56" s="382"/>
      <c r="H56" s="382"/>
      <c r="I56" s="382"/>
      <c r="J56" s="382"/>
      <c r="K56" s="382"/>
      <c r="L56" s="382"/>
      <c r="M56" s="382"/>
      <c r="N56" s="382"/>
      <c r="O56" s="382"/>
    </row>
    <row r="57" spans="2:15" ht="15.6" x14ac:dyDescent="0.25">
      <c r="B57" s="378"/>
      <c r="C57" s="379" t="s">
        <v>770</v>
      </c>
      <c r="D57" s="380"/>
      <c r="E57" s="384"/>
      <c r="F57" s="382">
        <f>'[12]Dep as per Comp 13'!$D$11</f>
        <v>4604.6548000000003</v>
      </c>
      <c r="G57" s="382">
        <f>'[12]Dep as per Comp 13'!$E$11</f>
        <v>313.29000000000002</v>
      </c>
      <c r="H57" s="382">
        <f>'[12]Dep as per Comp 13'!$F$11</f>
        <v>7.53</v>
      </c>
      <c r="I57" s="382">
        <f t="shared" ref="I57:I64" si="2">F57+G57-H57</f>
        <v>4910.4148000000005</v>
      </c>
      <c r="J57" s="382">
        <f>'[12]Dep as per Comp 13'!$H$11</f>
        <v>2524.3139000000001</v>
      </c>
      <c r="K57" s="382">
        <f>SUM('[8]GFA &amp; Dep-MYT 5th Control'!$E$113:$E$115)</f>
        <v>216.2358794416823</v>
      </c>
      <c r="L57" s="382">
        <v>0</v>
      </c>
      <c r="M57" s="382">
        <f t="shared" ref="M57:M64" si="3">J57+K57-L57</f>
        <v>2740.5497794416824</v>
      </c>
      <c r="N57" s="382">
        <f>F57-J57</f>
        <v>2080.3409000000001</v>
      </c>
      <c r="O57" s="382">
        <f t="shared" ref="O57:O64" si="4">I57-M57</f>
        <v>2169.8650205583181</v>
      </c>
    </row>
    <row r="58" spans="2:15" ht="15.6" x14ac:dyDescent="0.25">
      <c r="B58" s="378"/>
      <c r="C58" s="379" t="s">
        <v>771</v>
      </c>
      <c r="D58" s="380"/>
      <c r="E58" s="384"/>
      <c r="F58" s="382">
        <f>'[12]Dep as per Comp 13'!$D$12</f>
        <v>4310.2257999999993</v>
      </c>
      <c r="G58" s="382">
        <f>'[12]Dep as per Comp 13'!$E$12</f>
        <v>544.54999999999995</v>
      </c>
      <c r="H58" s="382">
        <f>'[12]Dep as per Comp 13'!$F$12</f>
        <v>0</v>
      </c>
      <c r="I58" s="382">
        <f t="shared" si="2"/>
        <v>4854.7757999999994</v>
      </c>
      <c r="J58" s="382">
        <f>'[12]Dep as per Comp 13'!$H$12</f>
        <v>2133.5644000000002</v>
      </c>
      <c r="K58" s="382">
        <f>SUM('[8]GFA &amp; Dep-MYT 5th Control'!$E$122:$E$124)</f>
        <v>146.82139025388852</v>
      </c>
      <c r="L58" s="382">
        <v>0</v>
      </c>
      <c r="M58" s="382">
        <f t="shared" si="3"/>
        <v>2280.3857902538889</v>
      </c>
      <c r="N58" s="382">
        <f>F58-J58</f>
        <v>2176.661399999999</v>
      </c>
      <c r="O58" s="382">
        <f t="shared" si="4"/>
        <v>2574.3900097461105</v>
      </c>
    </row>
    <row r="59" spans="2:15" ht="15.6" x14ac:dyDescent="0.25">
      <c r="B59" s="378"/>
      <c r="C59" s="379" t="s">
        <v>772</v>
      </c>
      <c r="D59" s="380"/>
      <c r="E59" s="384"/>
      <c r="F59" s="382">
        <f>'[12]Dep as per Comp 13'!$D$13</f>
        <v>738.85750000000007</v>
      </c>
      <c r="G59" s="382">
        <f>'[12]Dep as per Comp 13'!$E$13</f>
        <v>40.19</v>
      </c>
      <c r="H59" s="382">
        <f>'[12]Dep as per Comp 13'!$F$13</f>
        <v>14.9</v>
      </c>
      <c r="I59" s="382">
        <f t="shared" si="2"/>
        <v>764.14750000000015</v>
      </c>
      <c r="J59" s="382">
        <f>'[12]Dep as per Comp 13'!$H$13</f>
        <v>433.70910000000003</v>
      </c>
      <c r="K59" s="382">
        <f>'[8]GFA &amp; Dep-MYT 5th Control'!$E$119</f>
        <v>30.515359686216282</v>
      </c>
      <c r="L59" s="382">
        <v>0</v>
      </c>
      <c r="M59" s="382">
        <f t="shared" si="3"/>
        <v>464.22445968621633</v>
      </c>
      <c r="N59" s="382">
        <f>F59-J59</f>
        <v>305.14840000000004</v>
      </c>
      <c r="O59" s="382">
        <f t="shared" si="4"/>
        <v>299.92304031378382</v>
      </c>
    </row>
    <row r="60" spans="2:15" ht="15.6" x14ac:dyDescent="0.25">
      <c r="B60" s="378">
        <v>4</v>
      </c>
      <c r="C60" s="383" t="s">
        <v>103</v>
      </c>
      <c r="D60" s="380"/>
      <c r="E60" s="384"/>
      <c r="F60" s="382">
        <f>'[12]Dep as per Comp 13'!$D$15+'[12]Dep as per Comp 13'!$D$16</f>
        <v>20.181499999999996</v>
      </c>
      <c r="G60" s="382">
        <f>'[12]Dep as per Comp 13'!$E$15+'[12]Dep as per Comp 13'!$E$16</f>
        <v>0.69000000000000006</v>
      </c>
      <c r="H60" s="382">
        <f>'[12]Dep as per Comp 13'!$F$15+'[12]Dep as per Comp 13'!$F$16</f>
        <v>0.21</v>
      </c>
      <c r="I60" s="382">
        <f t="shared" si="2"/>
        <v>20.661499999999997</v>
      </c>
      <c r="J60" s="382">
        <f>'[12]Dep as per Comp 13'!$H$15+'[12]Dep as per Comp 13'!$H$16</f>
        <v>10.829700000000001</v>
      </c>
      <c r="K60" s="382">
        <f>'[8]GFA &amp; Dep-MYT 5th Control'!$E$128</f>
        <v>6.8459623609373148</v>
      </c>
      <c r="L60" s="382">
        <v>0</v>
      </c>
      <c r="M60" s="382">
        <f t="shared" si="3"/>
        <v>17.675662360937316</v>
      </c>
      <c r="N60" s="382">
        <f>F60-J60</f>
        <v>9.3517999999999954</v>
      </c>
      <c r="O60" s="382">
        <f t="shared" si="4"/>
        <v>2.9858376390626802</v>
      </c>
    </row>
    <row r="61" spans="2:15" ht="15.6" x14ac:dyDescent="0.25">
      <c r="B61" s="378">
        <v>5</v>
      </c>
      <c r="C61" s="383" t="s">
        <v>773</v>
      </c>
      <c r="D61" s="380"/>
      <c r="E61" s="384"/>
      <c r="F61" s="382">
        <f>'[12]Dep as per Comp 13'!$D$17</f>
        <v>5.3571000000000009</v>
      </c>
      <c r="G61" s="382">
        <f>'[12]Dep as per Comp 13'!$E$17</f>
        <v>0.25</v>
      </c>
      <c r="H61" s="382">
        <f>'[12]Dep as per Comp 13'!$F$17</f>
        <v>0</v>
      </c>
      <c r="I61" s="382">
        <f t="shared" si="2"/>
        <v>5.6071000000000009</v>
      </c>
      <c r="J61" s="382">
        <f>'[12]Dep as per Comp 13'!$H$17</f>
        <v>3.9472999999999998</v>
      </c>
      <c r="K61" s="382">
        <f>'[8]GFA &amp; Dep-MYT 5th Control'!$E$127</f>
        <v>0.16719270789827398</v>
      </c>
      <c r="L61" s="382">
        <v>0</v>
      </c>
      <c r="M61" s="382">
        <f t="shared" si="3"/>
        <v>4.1144927078982736</v>
      </c>
      <c r="N61" s="382">
        <f t="shared" ref="N61:N64" si="5">F61-J61</f>
        <v>1.4098000000000011</v>
      </c>
      <c r="O61" s="382">
        <f t="shared" si="4"/>
        <v>1.4926072921017273</v>
      </c>
    </row>
    <row r="62" spans="2:15" ht="15.6" x14ac:dyDescent="0.25">
      <c r="B62" s="378">
        <v>6</v>
      </c>
      <c r="C62" s="383" t="s">
        <v>101</v>
      </c>
      <c r="D62" s="380"/>
      <c r="E62" s="384"/>
      <c r="F62" s="382">
        <f>'[12]Dep as per Comp 13'!$D$18</f>
        <v>2.7237</v>
      </c>
      <c r="G62" s="382">
        <f>'[12]Dep as per Comp 13'!$E$18</f>
        <v>0</v>
      </c>
      <c r="H62" s="382">
        <f>'[12]Dep as per Comp 13'!$F$18</f>
        <v>0.04</v>
      </c>
      <c r="I62" s="382">
        <f t="shared" si="2"/>
        <v>2.6837</v>
      </c>
      <c r="J62" s="382">
        <f>'[12]Dep as per Comp 13'!$H$18</f>
        <v>2.4503000000000004</v>
      </c>
      <c r="K62" s="382">
        <f>'[8]GFA &amp; Dep-MYT 5th Control'!$E$126</f>
        <v>5.9999999999999995E-4</v>
      </c>
      <c r="L62" s="382">
        <v>0</v>
      </c>
      <c r="M62" s="382">
        <f t="shared" si="3"/>
        <v>2.4509000000000003</v>
      </c>
      <c r="N62" s="382">
        <f t="shared" si="5"/>
        <v>0.27339999999999964</v>
      </c>
      <c r="O62" s="382">
        <f t="shared" si="4"/>
        <v>0.23279999999999967</v>
      </c>
    </row>
    <row r="63" spans="2:15" ht="15.6" x14ac:dyDescent="0.25">
      <c r="B63" s="378">
        <v>7</v>
      </c>
      <c r="C63" s="383" t="s">
        <v>774</v>
      </c>
      <c r="D63" s="380"/>
      <c r="E63" s="384"/>
      <c r="F63" s="382">
        <f>'[12]Dep as per Comp 13'!$D$19</f>
        <v>84.182399999999987</v>
      </c>
      <c r="G63" s="382">
        <f>'[12]Dep as per Comp 13'!$E$19</f>
        <v>1.781352677999998</v>
      </c>
      <c r="H63" s="382">
        <f>'[12]Dep as per Comp 13'!$F$19</f>
        <v>0.29892547599999997</v>
      </c>
      <c r="I63" s="382">
        <f t="shared" si="2"/>
        <v>85.664827201999998</v>
      </c>
      <c r="J63" s="382">
        <f>'[12]Dep as per Comp 13'!$H$19</f>
        <v>70.494599999999991</v>
      </c>
      <c r="K63" s="382"/>
      <c r="L63" s="382">
        <v>0</v>
      </c>
      <c r="M63" s="382">
        <f t="shared" si="3"/>
        <v>70.494599999999991</v>
      </c>
      <c r="N63" s="382">
        <f t="shared" si="5"/>
        <v>13.687799999999996</v>
      </c>
      <c r="O63" s="382">
        <f t="shared" si="4"/>
        <v>15.170227202000007</v>
      </c>
    </row>
    <row r="64" spans="2:15" ht="15.6" x14ac:dyDescent="0.25">
      <c r="B64" s="378">
        <v>8</v>
      </c>
      <c r="C64" s="383" t="s">
        <v>767</v>
      </c>
      <c r="D64" s="380"/>
      <c r="E64" s="384"/>
      <c r="F64" s="382">
        <f>'[12]Dep as per Comp 13'!$D$22</f>
        <v>34.94</v>
      </c>
      <c r="G64" s="382">
        <f>'[12]Dep as per Comp 13'!$E$22</f>
        <v>0.05</v>
      </c>
      <c r="H64" s="382">
        <f>'[12]Dep as per Comp 13'!$F$22</f>
        <v>0</v>
      </c>
      <c r="I64" s="382">
        <f t="shared" si="2"/>
        <v>34.989999999999995</v>
      </c>
      <c r="J64" s="382">
        <f>'[12]Dep as per Comp 13'!$H$22</f>
        <v>28.972200000000001</v>
      </c>
      <c r="K64" s="382">
        <f>'[8]GFA &amp; Dep-MYT 5th Control'!$E$109</f>
        <v>4.1444613201381353</v>
      </c>
      <c r="L64" s="382">
        <v>0</v>
      </c>
      <c r="M64" s="382">
        <f t="shared" si="3"/>
        <v>33.116661320138135</v>
      </c>
      <c r="N64" s="382">
        <f t="shared" si="5"/>
        <v>5.9677999999999969</v>
      </c>
      <c r="O64" s="382">
        <f t="shared" si="4"/>
        <v>1.8733386798618596</v>
      </c>
    </row>
    <row r="65" spans="2:15" ht="15.6" x14ac:dyDescent="0.25">
      <c r="B65" s="378"/>
      <c r="C65" s="383"/>
      <c r="D65" s="380"/>
      <c r="E65" s="384"/>
      <c r="F65" s="382"/>
      <c r="G65" s="382"/>
      <c r="H65" s="382"/>
      <c r="I65" s="382"/>
      <c r="J65" s="382"/>
      <c r="K65" s="382"/>
      <c r="L65" s="382"/>
      <c r="M65" s="382"/>
      <c r="N65" s="382"/>
      <c r="O65" s="382"/>
    </row>
    <row r="66" spans="2:15" ht="15.6" hidden="1" x14ac:dyDescent="0.25">
      <c r="B66" s="378"/>
      <c r="C66" s="383"/>
      <c r="D66" s="380"/>
      <c r="E66" s="384"/>
      <c r="F66" s="382"/>
      <c r="G66" s="385"/>
      <c r="H66" s="385"/>
      <c r="I66" s="382"/>
      <c r="J66" s="382"/>
      <c r="K66" s="385"/>
      <c r="L66" s="385"/>
      <c r="M66" s="382"/>
      <c r="N66" s="382"/>
      <c r="O66" s="382"/>
    </row>
    <row r="67" spans="2:15" hidden="1" x14ac:dyDescent="0.25">
      <c r="B67" s="378"/>
      <c r="C67" s="386"/>
      <c r="D67" s="380"/>
      <c r="E67" s="384"/>
      <c r="F67" s="382"/>
      <c r="G67" s="382"/>
      <c r="H67" s="382"/>
      <c r="I67" s="382"/>
      <c r="J67" s="382"/>
      <c r="K67" s="382"/>
      <c r="L67" s="382"/>
      <c r="M67" s="382"/>
      <c r="N67" s="382"/>
      <c r="O67" s="382"/>
    </row>
    <row r="68" spans="2:15" hidden="1" x14ac:dyDescent="0.25">
      <c r="B68" s="378"/>
      <c r="C68" s="386"/>
      <c r="D68" s="380"/>
      <c r="E68" s="384"/>
      <c r="F68" s="382"/>
      <c r="G68" s="382"/>
      <c r="H68" s="382"/>
      <c r="I68" s="382"/>
      <c r="J68" s="382"/>
      <c r="K68" s="382"/>
      <c r="L68" s="382"/>
      <c r="M68" s="382"/>
      <c r="N68" s="382"/>
      <c r="O68" s="382"/>
    </row>
    <row r="69" spans="2:15" hidden="1" x14ac:dyDescent="0.25">
      <c r="B69" s="378"/>
      <c r="C69" s="386"/>
      <c r="D69" s="380"/>
      <c r="E69" s="384"/>
      <c r="F69" s="382"/>
      <c r="G69" s="382"/>
      <c r="H69" s="382"/>
      <c r="I69" s="382"/>
      <c r="J69" s="382"/>
      <c r="K69" s="382"/>
      <c r="L69" s="382"/>
      <c r="M69" s="382"/>
      <c r="N69" s="382"/>
      <c r="O69" s="382"/>
    </row>
    <row r="70" spans="2:15" hidden="1" x14ac:dyDescent="0.25">
      <c r="B70" s="378"/>
      <c r="C70" s="386"/>
      <c r="D70" s="380"/>
      <c r="E70" s="384"/>
      <c r="F70" s="382"/>
      <c r="G70" s="382"/>
      <c r="H70" s="382"/>
      <c r="I70" s="382"/>
      <c r="J70" s="382"/>
      <c r="K70" s="382"/>
      <c r="L70" s="382"/>
      <c r="M70" s="382"/>
      <c r="N70" s="382"/>
      <c r="O70" s="382"/>
    </row>
    <row r="71" spans="2:15" hidden="1" x14ac:dyDescent="0.25">
      <c r="B71" s="378"/>
      <c r="C71" s="387"/>
      <c r="D71" s="380"/>
      <c r="E71" s="384"/>
      <c r="F71" s="382"/>
      <c r="G71" s="382"/>
      <c r="H71" s="382"/>
      <c r="I71" s="382"/>
      <c r="J71" s="382"/>
      <c r="K71" s="382"/>
      <c r="L71" s="382"/>
      <c r="M71" s="382"/>
      <c r="N71" s="382"/>
      <c r="O71" s="382"/>
    </row>
    <row r="72" spans="2:15" hidden="1" x14ac:dyDescent="0.25">
      <c r="B72" s="378"/>
      <c r="C72" s="387"/>
      <c r="D72" s="380"/>
      <c r="E72" s="384"/>
      <c r="F72" s="382"/>
      <c r="G72" s="382"/>
      <c r="H72" s="382"/>
      <c r="I72" s="382"/>
      <c r="J72" s="382"/>
      <c r="K72" s="382"/>
      <c r="L72" s="382"/>
      <c r="M72" s="382"/>
      <c r="N72" s="382"/>
      <c r="O72" s="382"/>
    </row>
    <row r="73" spans="2:15" hidden="1" x14ac:dyDescent="0.25">
      <c r="B73" s="378"/>
      <c r="C73" s="387"/>
      <c r="D73" s="380"/>
      <c r="E73" s="384"/>
      <c r="F73" s="382"/>
      <c r="G73" s="382"/>
      <c r="H73" s="382"/>
      <c r="I73" s="382"/>
      <c r="J73" s="382"/>
      <c r="K73" s="382"/>
      <c r="L73" s="382"/>
      <c r="M73" s="382"/>
      <c r="N73" s="382"/>
      <c r="O73" s="382"/>
    </row>
    <row r="74" spans="2:15" hidden="1" x14ac:dyDescent="0.25">
      <c r="B74" s="378"/>
      <c r="C74" s="386"/>
      <c r="D74" s="380"/>
      <c r="E74" s="384"/>
      <c r="F74" s="382"/>
      <c r="G74" s="382"/>
      <c r="H74" s="382"/>
      <c r="I74" s="382"/>
      <c r="J74" s="382"/>
      <c r="K74" s="382"/>
      <c r="L74" s="382"/>
      <c r="M74" s="382"/>
      <c r="N74" s="382"/>
      <c r="O74" s="382"/>
    </row>
    <row r="75" spans="2:15" hidden="1" x14ac:dyDescent="0.25">
      <c r="B75" s="378"/>
      <c r="C75" s="386"/>
      <c r="D75" s="380"/>
      <c r="E75" s="384"/>
      <c r="F75" s="382"/>
      <c r="G75" s="382"/>
      <c r="H75" s="382"/>
      <c r="I75" s="382"/>
      <c r="J75" s="382"/>
      <c r="K75" s="382"/>
      <c r="L75" s="382"/>
      <c r="M75" s="382"/>
      <c r="N75" s="382"/>
      <c r="O75" s="382"/>
    </row>
    <row r="76" spans="2:15" hidden="1" x14ac:dyDescent="0.25">
      <c r="B76" s="388"/>
      <c r="C76" s="389"/>
      <c r="D76" s="380"/>
      <c r="E76" s="384"/>
      <c r="F76" s="382"/>
      <c r="G76" s="382"/>
      <c r="H76" s="382"/>
      <c r="I76" s="382"/>
      <c r="J76" s="382"/>
      <c r="K76" s="382"/>
      <c r="L76" s="382"/>
      <c r="M76" s="382"/>
      <c r="N76" s="382"/>
      <c r="O76" s="382"/>
    </row>
    <row r="77" spans="2:15" hidden="1" x14ac:dyDescent="0.25">
      <c r="B77" s="390"/>
      <c r="C77" s="391"/>
      <c r="D77" s="392"/>
      <c r="E77" s="384"/>
      <c r="F77" s="382"/>
      <c r="G77" s="382"/>
      <c r="H77" s="382"/>
      <c r="I77" s="382"/>
      <c r="J77" s="382"/>
      <c r="K77" s="382"/>
      <c r="L77" s="382"/>
      <c r="M77" s="382"/>
      <c r="N77" s="382"/>
      <c r="O77" s="382"/>
    </row>
    <row r="78" spans="2:15" hidden="1" x14ac:dyDescent="0.25">
      <c r="B78" s="390"/>
      <c r="C78" s="391"/>
      <c r="D78" s="392"/>
      <c r="E78" s="384"/>
      <c r="F78" s="382"/>
      <c r="G78" s="382"/>
      <c r="H78" s="382"/>
      <c r="I78" s="382"/>
      <c r="J78" s="382"/>
      <c r="K78" s="382"/>
      <c r="L78" s="382"/>
      <c r="M78" s="382"/>
      <c r="N78" s="382"/>
      <c r="O78" s="382"/>
    </row>
    <row r="79" spans="2:15" hidden="1" x14ac:dyDescent="0.25">
      <c r="B79" s="390"/>
      <c r="C79" s="391"/>
      <c r="D79" s="392"/>
      <c r="E79" s="384"/>
      <c r="F79" s="382"/>
      <c r="G79" s="382"/>
      <c r="H79" s="382"/>
      <c r="I79" s="382"/>
      <c r="J79" s="382"/>
      <c r="K79" s="382"/>
      <c r="L79" s="382"/>
      <c r="M79" s="382"/>
      <c r="N79" s="382"/>
      <c r="O79" s="382"/>
    </row>
    <row r="80" spans="2:15" hidden="1" x14ac:dyDescent="0.25">
      <c r="B80" s="390"/>
      <c r="C80" s="393"/>
      <c r="D80" s="392"/>
      <c r="E80" s="384"/>
      <c r="F80" s="382"/>
      <c r="G80" s="382"/>
      <c r="H80" s="382"/>
      <c r="I80" s="382"/>
      <c r="J80" s="382"/>
      <c r="K80" s="382"/>
      <c r="L80" s="382"/>
      <c r="M80" s="382"/>
      <c r="N80" s="382"/>
      <c r="O80" s="382"/>
    </row>
    <row r="81" spans="2:15" hidden="1" x14ac:dyDescent="0.25">
      <c r="B81" s="390"/>
      <c r="C81" s="393"/>
      <c r="D81" s="392"/>
      <c r="E81" s="384"/>
      <c r="F81" s="382"/>
      <c r="G81" s="382"/>
      <c r="H81" s="382"/>
      <c r="I81" s="382"/>
      <c r="J81" s="382"/>
      <c r="K81" s="382"/>
      <c r="L81" s="382"/>
      <c r="M81" s="382"/>
      <c r="N81" s="382"/>
      <c r="O81" s="382"/>
    </row>
    <row r="82" spans="2:15" hidden="1" x14ac:dyDescent="0.25">
      <c r="B82" s="390"/>
      <c r="C82" s="393"/>
      <c r="D82" s="392"/>
      <c r="E82" s="384"/>
      <c r="F82" s="382"/>
      <c r="G82" s="382"/>
      <c r="H82" s="382"/>
      <c r="I82" s="382"/>
      <c r="J82" s="382"/>
      <c r="K82" s="382"/>
      <c r="L82" s="382"/>
      <c r="M82" s="382"/>
      <c r="N82" s="382"/>
      <c r="O82" s="382"/>
    </row>
    <row r="83" spans="2:15" hidden="1" x14ac:dyDescent="0.25">
      <c r="B83" s="390"/>
      <c r="C83" s="393"/>
      <c r="D83" s="392"/>
      <c r="E83" s="384"/>
      <c r="F83" s="382"/>
      <c r="G83" s="382"/>
      <c r="H83" s="382"/>
      <c r="I83" s="382"/>
      <c r="J83" s="382"/>
      <c r="K83" s="382"/>
      <c r="L83" s="382"/>
      <c r="M83" s="382"/>
      <c r="N83" s="382"/>
      <c r="O83" s="382"/>
    </row>
    <row r="84" spans="2:15" hidden="1" x14ac:dyDescent="0.25">
      <c r="B84" s="390"/>
      <c r="C84" s="393"/>
      <c r="D84" s="392"/>
      <c r="E84" s="384"/>
      <c r="F84" s="382"/>
      <c r="G84" s="382"/>
      <c r="H84" s="382"/>
      <c r="I84" s="382"/>
      <c r="J84" s="382"/>
      <c r="K84" s="382"/>
      <c r="L84" s="382"/>
      <c r="M84" s="382"/>
      <c r="N84" s="382"/>
      <c r="O84" s="382"/>
    </row>
    <row r="85" spans="2:15" hidden="1" x14ac:dyDescent="0.25">
      <c r="B85" s="390"/>
      <c r="C85" s="393"/>
      <c r="D85" s="392"/>
      <c r="E85" s="384"/>
      <c r="F85" s="382"/>
      <c r="G85" s="382"/>
      <c r="H85" s="382"/>
      <c r="I85" s="382"/>
      <c r="J85" s="382"/>
      <c r="K85" s="382"/>
      <c r="L85" s="382"/>
      <c r="M85" s="382"/>
      <c r="N85" s="382"/>
      <c r="O85" s="382"/>
    </row>
    <row r="86" spans="2:15" hidden="1" x14ac:dyDescent="0.25">
      <c r="B86" s="390"/>
      <c r="C86" s="393"/>
      <c r="D86" s="392"/>
      <c r="E86" s="384"/>
      <c r="F86" s="382"/>
      <c r="G86" s="382"/>
      <c r="H86" s="382"/>
      <c r="I86" s="382"/>
      <c r="J86" s="382"/>
      <c r="K86" s="382"/>
      <c r="L86" s="382"/>
      <c r="M86" s="382"/>
      <c r="N86" s="382"/>
      <c r="O86" s="382"/>
    </row>
    <row r="87" spans="2:15" hidden="1" x14ac:dyDescent="0.25">
      <c r="B87" s="390"/>
      <c r="C87" s="391"/>
      <c r="D87" s="392"/>
      <c r="E87" s="384"/>
      <c r="F87" s="382"/>
      <c r="G87" s="382"/>
      <c r="H87" s="382"/>
      <c r="I87" s="382"/>
      <c r="J87" s="382"/>
      <c r="K87" s="382"/>
      <c r="L87" s="382"/>
      <c r="M87" s="382"/>
      <c r="N87" s="382"/>
      <c r="O87" s="382"/>
    </row>
    <row r="88" spans="2:15" hidden="1" x14ac:dyDescent="0.25">
      <c r="B88" s="390"/>
      <c r="C88" s="393"/>
      <c r="D88" s="392"/>
      <c r="E88" s="384"/>
      <c r="F88" s="382"/>
      <c r="G88" s="382"/>
      <c r="H88" s="382"/>
      <c r="I88" s="382"/>
      <c r="J88" s="382"/>
      <c r="K88" s="382"/>
      <c r="L88" s="382"/>
      <c r="M88" s="382"/>
      <c r="N88" s="382"/>
      <c r="O88" s="382"/>
    </row>
    <row r="89" spans="2:15" hidden="1" x14ac:dyDescent="0.25">
      <c r="B89" s="390"/>
      <c r="C89" s="393"/>
      <c r="D89" s="392"/>
      <c r="E89" s="384"/>
      <c r="F89" s="382"/>
      <c r="G89" s="382"/>
      <c r="H89" s="382"/>
      <c r="I89" s="382"/>
      <c r="J89" s="382"/>
      <c r="K89" s="382"/>
      <c r="L89" s="382"/>
      <c r="M89" s="382"/>
      <c r="N89" s="382"/>
      <c r="O89" s="382"/>
    </row>
    <row r="90" spans="2:15" hidden="1" x14ac:dyDescent="0.25">
      <c r="B90" s="390"/>
      <c r="C90" s="393"/>
      <c r="D90" s="392"/>
      <c r="E90" s="384"/>
      <c r="F90" s="382"/>
      <c r="G90" s="382"/>
      <c r="H90" s="382"/>
      <c r="I90" s="382"/>
      <c r="J90" s="382"/>
      <c r="K90" s="382"/>
      <c r="L90" s="382"/>
      <c r="M90" s="382"/>
      <c r="N90" s="382"/>
      <c r="O90" s="382"/>
    </row>
    <row r="91" spans="2:15" hidden="1" x14ac:dyDescent="0.25">
      <c r="B91" s="390"/>
      <c r="C91" s="391"/>
      <c r="D91" s="392"/>
      <c r="E91" s="384"/>
      <c r="F91" s="382"/>
      <c r="G91" s="382"/>
      <c r="H91" s="382"/>
      <c r="I91" s="382"/>
      <c r="J91" s="382"/>
      <c r="K91" s="382"/>
      <c r="L91" s="382"/>
      <c r="M91" s="382"/>
      <c r="N91" s="382"/>
      <c r="O91" s="382"/>
    </row>
    <row r="92" spans="2:15" hidden="1" x14ac:dyDescent="0.25">
      <c r="B92" s="390"/>
      <c r="C92" s="391"/>
      <c r="D92" s="380"/>
      <c r="E92" s="384"/>
      <c r="F92" s="382"/>
      <c r="G92" s="382"/>
      <c r="H92" s="382"/>
      <c r="I92" s="382"/>
      <c r="J92" s="382"/>
      <c r="K92" s="382"/>
      <c r="L92" s="382"/>
      <c r="M92" s="382"/>
      <c r="N92" s="382"/>
      <c r="O92" s="382"/>
    </row>
    <row r="93" spans="2:15" x14ac:dyDescent="0.25">
      <c r="B93" s="390"/>
      <c r="C93" s="391"/>
      <c r="D93" s="380"/>
      <c r="E93" s="394"/>
      <c r="F93" s="382"/>
      <c r="G93" s="382"/>
      <c r="H93" s="382"/>
      <c r="I93" s="382"/>
      <c r="J93" s="382"/>
      <c r="K93" s="382"/>
      <c r="L93" s="382"/>
      <c r="M93" s="382"/>
      <c r="N93" s="382"/>
      <c r="O93" s="382"/>
    </row>
    <row r="94" spans="2:15" ht="14.4" thickBot="1" x14ac:dyDescent="0.3">
      <c r="B94" s="395"/>
      <c r="C94" s="396" t="s">
        <v>108</v>
      </c>
      <c r="D94" s="396"/>
      <c r="E94" s="397"/>
      <c r="F94" s="398">
        <f t="shared" ref="F94:O94" si="6">SUM(F54:F93)</f>
        <v>10155.157689098</v>
      </c>
      <c r="G94" s="398">
        <f t="shared" si="6"/>
        <v>911.65135267800008</v>
      </c>
      <c r="H94" s="398">
        <f t="shared" si="6"/>
        <v>23.002325476000003</v>
      </c>
      <c r="I94" s="398">
        <f t="shared" si="6"/>
        <v>11043.8067163</v>
      </c>
      <c r="J94" s="398">
        <f t="shared" si="6"/>
        <v>5297.5894000000008</v>
      </c>
      <c r="K94" s="398">
        <f t="shared" si="6"/>
        <v>413.97440905052912</v>
      </c>
      <c r="L94" s="398">
        <f t="shared" si="6"/>
        <v>0</v>
      </c>
      <c r="M94" s="398">
        <f t="shared" si="6"/>
        <v>5711.5638090505299</v>
      </c>
      <c r="N94" s="398">
        <f t="shared" si="6"/>
        <v>4857.5682890979997</v>
      </c>
      <c r="O94" s="399">
        <f t="shared" si="6"/>
        <v>5332.2429072494706</v>
      </c>
    </row>
    <row r="95" spans="2:15" ht="14.4" thickBot="1" x14ac:dyDescent="0.3">
      <c r="B95" s="312"/>
      <c r="C95" s="312"/>
      <c r="D95" s="312"/>
      <c r="E95" s="312"/>
      <c r="F95" s="312"/>
      <c r="G95" s="312"/>
      <c r="H95" s="400"/>
      <c r="I95" s="312"/>
      <c r="J95" s="312"/>
      <c r="K95" s="312"/>
      <c r="L95" s="312"/>
      <c r="M95" s="312"/>
      <c r="N95" s="312"/>
      <c r="O95" s="320" t="s">
        <v>4</v>
      </c>
    </row>
    <row r="96" spans="2:15" x14ac:dyDescent="0.25">
      <c r="B96" s="480" t="s">
        <v>182</v>
      </c>
      <c r="C96" s="481"/>
      <c r="D96" s="481"/>
      <c r="E96" s="481"/>
      <c r="F96" s="481"/>
      <c r="G96" s="481"/>
      <c r="H96" s="481"/>
      <c r="I96" s="481"/>
      <c r="J96" s="481"/>
      <c r="K96" s="481"/>
      <c r="L96" s="481"/>
      <c r="M96" s="481"/>
      <c r="N96" s="481"/>
      <c r="O96" s="482"/>
    </row>
    <row r="97" spans="2:15" ht="13.95" customHeight="1" x14ac:dyDescent="0.25">
      <c r="B97" s="483" t="s">
        <v>2</v>
      </c>
      <c r="C97" s="485" t="s">
        <v>205</v>
      </c>
      <c r="D97" s="487" t="s">
        <v>193</v>
      </c>
      <c r="E97" s="487" t="s">
        <v>194</v>
      </c>
      <c r="F97" s="487" t="s">
        <v>195</v>
      </c>
      <c r="G97" s="487"/>
      <c r="H97" s="487"/>
      <c r="I97" s="487"/>
      <c r="J97" s="487" t="s">
        <v>196</v>
      </c>
      <c r="K97" s="487"/>
      <c r="L97" s="487"/>
      <c r="M97" s="487"/>
      <c r="N97" s="487" t="s">
        <v>197</v>
      </c>
      <c r="O97" s="489"/>
    </row>
    <row r="98" spans="2:15" ht="55.8" thickBot="1" x14ac:dyDescent="0.3">
      <c r="B98" s="484"/>
      <c r="C98" s="486"/>
      <c r="D98" s="488"/>
      <c r="E98" s="488"/>
      <c r="F98" s="401" t="s">
        <v>198</v>
      </c>
      <c r="G98" s="401" t="s">
        <v>107</v>
      </c>
      <c r="H98" s="401" t="s">
        <v>199</v>
      </c>
      <c r="I98" s="401" t="s">
        <v>200</v>
      </c>
      <c r="J98" s="401" t="s">
        <v>201</v>
      </c>
      <c r="K98" s="401" t="s">
        <v>107</v>
      </c>
      <c r="L98" s="401" t="s">
        <v>202</v>
      </c>
      <c r="M98" s="401" t="s">
        <v>203</v>
      </c>
      <c r="N98" s="401" t="s">
        <v>198</v>
      </c>
      <c r="O98" s="402" t="s">
        <v>200</v>
      </c>
    </row>
    <row r="99" spans="2:15" ht="15.6" x14ac:dyDescent="0.25">
      <c r="B99" s="378">
        <v>1</v>
      </c>
      <c r="C99" s="379" t="s">
        <v>768</v>
      </c>
      <c r="D99" s="380"/>
      <c r="E99" s="381"/>
      <c r="F99" s="382">
        <f>I54</f>
        <v>1.8660890980000011</v>
      </c>
      <c r="G99" s="382">
        <f>'[8]GFA &amp; Dep-MYT 5th Control'!$F$49</f>
        <v>10.090930415093617</v>
      </c>
      <c r="H99" s="382">
        <v>0</v>
      </c>
      <c r="I99" s="382">
        <f t="shared" ref="I99:I109" si="7">F99+G99-H99</f>
        <v>11.957019513093618</v>
      </c>
      <c r="J99" s="382">
        <f>M54</f>
        <v>0</v>
      </c>
      <c r="K99" s="382">
        <v>0</v>
      </c>
      <c r="L99" s="382">
        <v>0</v>
      </c>
      <c r="M99" s="382">
        <f t="shared" ref="M99:M109" si="8">J99+K99-L99</f>
        <v>0</v>
      </c>
      <c r="N99" s="382">
        <f>F99-J99</f>
        <v>1.8660890980000011</v>
      </c>
      <c r="O99" s="382">
        <f>I99-M99</f>
        <v>11.957019513093618</v>
      </c>
    </row>
    <row r="100" spans="2:15" ht="15.6" x14ac:dyDescent="0.25">
      <c r="B100" s="378">
        <v>2</v>
      </c>
      <c r="C100" s="379" t="s">
        <v>97</v>
      </c>
      <c r="D100" s="380"/>
      <c r="E100" s="381"/>
      <c r="F100" s="382">
        <f t="shared" ref="F100:F109" si="9">I55</f>
        <v>362.99539999999996</v>
      </c>
      <c r="G100" s="382">
        <f>'[8]GFA &amp; Dep-MYT 5th Control'!$F$50</f>
        <v>14.909394153319095</v>
      </c>
      <c r="H100" s="382">
        <v>0</v>
      </c>
      <c r="I100" s="382">
        <f t="shared" si="7"/>
        <v>377.90479415331907</v>
      </c>
      <c r="J100" s="382">
        <f t="shared" ref="J100:J109" si="10">M55</f>
        <v>98.551463279768214</v>
      </c>
      <c r="K100" s="382">
        <f>'[8]GFA &amp; Dep-MYT 5th Control'!$F$108</f>
        <v>9.1674473999695678</v>
      </c>
      <c r="L100" s="382">
        <v>0</v>
      </c>
      <c r="M100" s="382">
        <f t="shared" si="8"/>
        <v>107.71891067973777</v>
      </c>
      <c r="N100" s="382">
        <f>F100-J100</f>
        <v>264.44393672023176</v>
      </c>
      <c r="O100" s="382">
        <f>I100-M100</f>
        <v>270.18588347358127</v>
      </c>
    </row>
    <row r="101" spans="2:15" s="169" customFormat="1" ht="15.6" x14ac:dyDescent="0.25">
      <c r="B101" s="378">
        <v>3</v>
      </c>
      <c r="C101" s="383" t="s">
        <v>769</v>
      </c>
      <c r="D101" s="380"/>
      <c r="E101" s="384"/>
      <c r="F101" s="382">
        <f t="shared" si="9"/>
        <v>0</v>
      </c>
      <c r="G101" s="382"/>
      <c r="H101" s="382"/>
      <c r="I101" s="382">
        <f t="shared" si="7"/>
        <v>0</v>
      </c>
      <c r="J101" s="382">
        <f t="shared" si="10"/>
        <v>0</v>
      </c>
      <c r="K101" s="382"/>
      <c r="L101" s="382"/>
      <c r="M101" s="382">
        <f t="shared" si="8"/>
        <v>0</v>
      </c>
      <c r="N101" s="382"/>
      <c r="O101" s="382"/>
    </row>
    <row r="102" spans="2:15" ht="15.6" x14ac:dyDescent="0.25">
      <c r="B102" s="378"/>
      <c r="C102" s="379" t="s">
        <v>770</v>
      </c>
      <c r="D102" s="380"/>
      <c r="E102" s="384"/>
      <c r="F102" s="382">
        <f t="shared" si="9"/>
        <v>4910.4148000000005</v>
      </c>
      <c r="G102" s="382">
        <f>SUM('[8]GFA &amp; Dep-MYT 5th Control'!$F$55:$F$57)</f>
        <v>553.44727682825169</v>
      </c>
      <c r="H102" s="382">
        <v>0</v>
      </c>
      <c r="I102" s="382">
        <f t="shared" si="7"/>
        <v>5463.8620768282526</v>
      </c>
      <c r="J102" s="382">
        <f t="shared" si="10"/>
        <v>2740.5497794416824</v>
      </c>
      <c r="K102" s="382">
        <f>SUM('[8]GFA &amp; Dep-MYT 5th Control'!$F$113:$F$115)</f>
        <v>378.55060414626882</v>
      </c>
      <c r="L102" s="382">
        <v>0</v>
      </c>
      <c r="M102" s="382">
        <f t="shared" si="8"/>
        <v>3119.100383587951</v>
      </c>
      <c r="N102" s="382">
        <f t="shared" ref="N102:N108" si="11">F102-J102</f>
        <v>2169.8650205583181</v>
      </c>
      <c r="O102" s="382">
        <f t="shared" ref="O102:O108" si="12">I102-M102</f>
        <v>2344.7616932403016</v>
      </c>
    </row>
    <row r="103" spans="2:15" ht="15.6" x14ac:dyDescent="0.25">
      <c r="B103" s="378"/>
      <c r="C103" s="379" t="s">
        <v>771</v>
      </c>
      <c r="D103" s="380"/>
      <c r="E103" s="384"/>
      <c r="F103" s="382">
        <f t="shared" si="9"/>
        <v>4854.7757999999994</v>
      </c>
      <c r="G103" s="382">
        <f>SUM('[8]GFA &amp; Dep-MYT 5th Control'!$F$64:$F$66)</f>
        <v>568.95694329639969</v>
      </c>
      <c r="H103" s="382">
        <v>0</v>
      </c>
      <c r="I103" s="382">
        <f t="shared" si="7"/>
        <v>5423.7327432963993</v>
      </c>
      <c r="J103" s="382">
        <f t="shared" si="10"/>
        <v>2280.3857902538889</v>
      </c>
      <c r="K103" s="382">
        <f>SUM('[8]GFA &amp; Dep-MYT 5th Control'!$F$122:$F$124)</f>
        <v>140.62608789934325</v>
      </c>
      <c r="L103" s="382">
        <v>0</v>
      </c>
      <c r="M103" s="382">
        <f t="shared" si="8"/>
        <v>2421.0118781532319</v>
      </c>
      <c r="N103" s="382">
        <f t="shared" si="11"/>
        <v>2574.3900097461105</v>
      </c>
      <c r="O103" s="382">
        <f t="shared" si="12"/>
        <v>3002.7208651431674</v>
      </c>
    </row>
    <row r="104" spans="2:15" ht="15.6" x14ac:dyDescent="0.25">
      <c r="B104" s="378"/>
      <c r="C104" s="379" t="s">
        <v>772</v>
      </c>
      <c r="D104" s="380"/>
      <c r="E104" s="384"/>
      <c r="F104" s="382">
        <f t="shared" si="9"/>
        <v>764.14750000000015</v>
      </c>
      <c r="G104" s="382">
        <f>'[8]GFA &amp; Dep-MYT 5th Control'!$F$61</f>
        <v>12.464291315638439</v>
      </c>
      <c r="H104" s="382">
        <v>0</v>
      </c>
      <c r="I104" s="382">
        <f t="shared" si="7"/>
        <v>776.61179131563858</v>
      </c>
      <c r="J104" s="382">
        <f t="shared" si="10"/>
        <v>464.22445968621633</v>
      </c>
      <c r="K104" s="382">
        <f>'[8]GFA &amp; Dep-MYT 5th Control'!$F$119</f>
        <v>38.349898276278623</v>
      </c>
      <c r="L104" s="382">
        <v>0</v>
      </c>
      <c r="M104" s="382">
        <f t="shared" si="8"/>
        <v>502.57435796249496</v>
      </c>
      <c r="N104" s="382">
        <f t="shared" si="11"/>
        <v>299.92304031378382</v>
      </c>
      <c r="O104" s="382">
        <f t="shared" si="12"/>
        <v>274.03743335314363</v>
      </c>
    </row>
    <row r="105" spans="2:15" ht="15.6" x14ac:dyDescent="0.25">
      <c r="B105" s="378">
        <v>4</v>
      </c>
      <c r="C105" s="383" t="s">
        <v>103</v>
      </c>
      <c r="D105" s="380"/>
      <c r="E105" s="384"/>
      <c r="F105" s="382">
        <f t="shared" si="9"/>
        <v>20.661499999999997</v>
      </c>
      <c r="G105" s="382">
        <f>'[8]GFA &amp; Dep-MYT 5th Control'!$F$70</f>
        <v>3.3873736349706856</v>
      </c>
      <c r="H105" s="382">
        <v>0</v>
      </c>
      <c r="I105" s="382">
        <f t="shared" si="7"/>
        <v>24.048873634970683</v>
      </c>
      <c r="J105" s="382">
        <f t="shared" si="10"/>
        <v>17.675662360937316</v>
      </c>
      <c r="K105" s="382">
        <f>'[8]GFA &amp; Dep-MYT 5th Control'!$F$128</f>
        <v>4.3796037735084035</v>
      </c>
      <c r="L105" s="382">
        <v>0</v>
      </c>
      <c r="M105" s="382">
        <f t="shared" si="8"/>
        <v>22.05526613444572</v>
      </c>
      <c r="N105" s="382">
        <f t="shared" si="11"/>
        <v>2.9858376390626802</v>
      </c>
      <c r="O105" s="382">
        <f t="shared" si="12"/>
        <v>1.9936075005249627</v>
      </c>
    </row>
    <row r="106" spans="2:15" ht="15.6" x14ac:dyDescent="0.25">
      <c r="B106" s="378">
        <v>5</v>
      </c>
      <c r="C106" s="383" t="s">
        <v>773</v>
      </c>
      <c r="D106" s="380"/>
      <c r="E106" s="384"/>
      <c r="F106" s="382">
        <f t="shared" si="9"/>
        <v>5.6071000000000009</v>
      </c>
      <c r="G106" s="382">
        <v>0</v>
      </c>
      <c r="H106" s="382">
        <v>0</v>
      </c>
      <c r="I106" s="382">
        <f t="shared" si="7"/>
        <v>5.6071000000000009</v>
      </c>
      <c r="J106" s="382">
        <f t="shared" si="10"/>
        <v>4.1144927078982736</v>
      </c>
      <c r="K106" s="382">
        <f>'[8]GFA &amp; Dep-MYT 5th Control'!$F$127</f>
        <v>0.17688507346767057</v>
      </c>
      <c r="L106" s="382">
        <v>0</v>
      </c>
      <c r="M106" s="382">
        <f t="shared" si="8"/>
        <v>4.2913777813659442</v>
      </c>
      <c r="N106" s="382">
        <f t="shared" si="11"/>
        <v>1.4926072921017273</v>
      </c>
      <c r="O106" s="382">
        <f t="shared" si="12"/>
        <v>1.3157222186340567</v>
      </c>
    </row>
    <row r="107" spans="2:15" ht="15.6" x14ac:dyDescent="0.25">
      <c r="B107" s="378">
        <v>6</v>
      </c>
      <c r="C107" s="383" t="s">
        <v>101</v>
      </c>
      <c r="D107" s="380"/>
      <c r="E107" s="384"/>
      <c r="F107" s="382">
        <f t="shared" si="9"/>
        <v>2.6837</v>
      </c>
      <c r="G107" s="382">
        <v>0</v>
      </c>
      <c r="H107" s="382">
        <v>0</v>
      </c>
      <c r="I107" s="382">
        <f t="shared" si="7"/>
        <v>2.6837</v>
      </c>
      <c r="J107" s="382">
        <f t="shared" si="10"/>
        <v>2.4509000000000003</v>
      </c>
      <c r="K107" s="382">
        <f>'[6]GFA &amp; Dep-MYT 5th Control'!$E$126</f>
        <v>1.0336502999996888E-3</v>
      </c>
      <c r="L107" s="382">
        <v>0</v>
      </c>
      <c r="M107" s="382">
        <f t="shared" si="8"/>
        <v>2.4519336503</v>
      </c>
      <c r="N107" s="382">
        <f t="shared" si="11"/>
        <v>0.23279999999999967</v>
      </c>
      <c r="O107" s="382">
        <f t="shared" si="12"/>
        <v>0.23176634969999999</v>
      </c>
    </row>
    <row r="108" spans="2:15" ht="15.6" x14ac:dyDescent="0.25">
      <c r="B108" s="378">
        <v>7</v>
      </c>
      <c r="C108" s="383" t="s">
        <v>774</v>
      </c>
      <c r="D108" s="380"/>
      <c r="E108" s="384"/>
      <c r="F108" s="382">
        <f t="shared" si="9"/>
        <v>85.664827201999998</v>
      </c>
      <c r="G108" s="382">
        <v>0</v>
      </c>
      <c r="H108" s="382">
        <v>0</v>
      </c>
      <c r="I108" s="382">
        <f t="shared" si="7"/>
        <v>85.664827201999998</v>
      </c>
      <c r="J108" s="382">
        <f t="shared" si="10"/>
        <v>70.494599999999991</v>
      </c>
      <c r="K108" s="382">
        <f>'[8]GFA &amp; Dep-MYT 5th Control'!$F$126</f>
        <v>0</v>
      </c>
      <c r="L108" s="382">
        <v>0</v>
      </c>
      <c r="M108" s="382">
        <f t="shared" si="8"/>
        <v>70.494599999999991</v>
      </c>
      <c r="N108" s="382">
        <f t="shared" si="11"/>
        <v>15.170227202000007</v>
      </c>
      <c r="O108" s="382">
        <f t="shared" si="12"/>
        <v>15.170227202000007</v>
      </c>
    </row>
    <row r="109" spans="2:15" ht="15.6" x14ac:dyDescent="0.25">
      <c r="B109" s="378">
        <v>8</v>
      </c>
      <c r="C109" s="383" t="s">
        <v>767</v>
      </c>
      <c r="D109" s="380"/>
      <c r="E109" s="384"/>
      <c r="F109" s="382">
        <f t="shared" si="9"/>
        <v>34.989999999999995</v>
      </c>
      <c r="G109" s="382">
        <f>'[8]GFA &amp; Dep-MYT 5th Control'!$F$51</f>
        <v>35.692258054774967</v>
      </c>
      <c r="H109" s="382">
        <v>0</v>
      </c>
      <c r="I109" s="382">
        <f t="shared" si="7"/>
        <v>70.682258054774962</v>
      </c>
      <c r="J109" s="382">
        <f t="shared" si="10"/>
        <v>33.116661320138135</v>
      </c>
      <c r="K109" s="382">
        <f>'[8]GFA &amp; Dep-MYT 5th Control'!$F$109</f>
        <v>2.9711727492818203</v>
      </c>
      <c r="L109" s="382">
        <v>0</v>
      </c>
      <c r="M109" s="382">
        <f t="shared" si="8"/>
        <v>36.087834069419955</v>
      </c>
      <c r="N109" s="382">
        <f>F109-J109</f>
        <v>1.8733386798618596</v>
      </c>
      <c r="O109" s="382">
        <f>I109-M109</f>
        <v>34.594423985355007</v>
      </c>
    </row>
    <row r="110" spans="2:15" ht="15.6" hidden="1" x14ac:dyDescent="0.25">
      <c r="B110" s="378"/>
      <c r="C110" s="383"/>
      <c r="D110" s="380"/>
      <c r="E110" s="384"/>
      <c r="F110" s="382"/>
      <c r="G110" s="382"/>
      <c r="H110" s="382"/>
      <c r="I110" s="382"/>
      <c r="J110" s="382"/>
      <c r="K110" s="382"/>
      <c r="L110" s="382"/>
      <c r="M110" s="382"/>
      <c r="N110" s="382"/>
      <c r="O110" s="382"/>
    </row>
    <row r="111" spans="2:15" ht="15.6" hidden="1" x14ac:dyDescent="0.25">
      <c r="B111" s="378"/>
      <c r="C111" s="383"/>
      <c r="D111" s="380"/>
      <c r="E111" s="384"/>
      <c r="F111" s="382"/>
      <c r="G111" s="385"/>
      <c r="H111" s="385"/>
      <c r="I111" s="382"/>
      <c r="J111" s="382"/>
      <c r="K111" s="385"/>
      <c r="L111" s="385"/>
      <c r="M111" s="382"/>
      <c r="N111" s="382"/>
      <c r="O111" s="382"/>
    </row>
    <row r="112" spans="2:15" hidden="1" x14ac:dyDescent="0.25">
      <c r="B112" s="378"/>
      <c r="C112" s="386"/>
      <c r="D112" s="380"/>
      <c r="E112" s="384"/>
      <c r="F112" s="382"/>
      <c r="G112" s="382"/>
      <c r="H112" s="382"/>
      <c r="I112" s="382"/>
      <c r="J112" s="382"/>
      <c r="K112" s="382"/>
      <c r="L112" s="382"/>
      <c r="M112" s="382"/>
      <c r="N112" s="382"/>
      <c r="O112" s="382"/>
    </row>
    <row r="113" spans="2:15" hidden="1" x14ac:dyDescent="0.25">
      <c r="B113" s="378"/>
      <c r="C113" s="386"/>
      <c r="D113" s="380"/>
      <c r="E113" s="384"/>
      <c r="F113" s="382"/>
      <c r="G113" s="382"/>
      <c r="H113" s="382"/>
      <c r="I113" s="382"/>
      <c r="J113" s="382"/>
      <c r="K113" s="382"/>
      <c r="L113" s="382"/>
      <c r="M113" s="382"/>
      <c r="N113" s="382"/>
      <c r="O113" s="382"/>
    </row>
    <row r="114" spans="2:15" hidden="1" x14ac:dyDescent="0.25">
      <c r="B114" s="378"/>
      <c r="C114" s="386"/>
      <c r="D114" s="380"/>
      <c r="E114" s="384"/>
      <c r="F114" s="382"/>
      <c r="G114" s="382"/>
      <c r="H114" s="382"/>
      <c r="I114" s="382"/>
      <c r="J114" s="382"/>
      <c r="K114" s="382"/>
      <c r="L114" s="382"/>
      <c r="M114" s="382"/>
      <c r="N114" s="382"/>
      <c r="O114" s="382"/>
    </row>
    <row r="115" spans="2:15" hidden="1" x14ac:dyDescent="0.25">
      <c r="B115" s="378"/>
      <c r="C115" s="386"/>
      <c r="D115" s="380"/>
      <c r="E115" s="384"/>
      <c r="F115" s="382"/>
      <c r="G115" s="382"/>
      <c r="H115" s="382"/>
      <c r="I115" s="382"/>
      <c r="J115" s="382"/>
      <c r="K115" s="382"/>
      <c r="L115" s="382"/>
      <c r="M115" s="382"/>
      <c r="N115" s="382"/>
      <c r="O115" s="382"/>
    </row>
    <row r="116" spans="2:15" hidden="1" x14ac:dyDescent="0.25">
      <c r="B116" s="378"/>
      <c r="C116" s="387"/>
      <c r="D116" s="380"/>
      <c r="E116" s="384"/>
      <c r="F116" s="382"/>
      <c r="G116" s="382"/>
      <c r="H116" s="382"/>
      <c r="I116" s="382"/>
      <c r="J116" s="382"/>
      <c r="K116" s="382"/>
      <c r="L116" s="382"/>
      <c r="M116" s="382"/>
      <c r="N116" s="382"/>
      <c r="O116" s="382"/>
    </row>
    <row r="117" spans="2:15" hidden="1" x14ac:dyDescent="0.25">
      <c r="B117" s="378"/>
      <c r="C117" s="387"/>
      <c r="D117" s="380"/>
      <c r="E117" s="384"/>
      <c r="F117" s="382"/>
      <c r="G117" s="382"/>
      <c r="H117" s="382"/>
      <c r="I117" s="382"/>
      <c r="J117" s="382"/>
      <c r="K117" s="382"/>
      <c r="L117" s="382"/>
      <c r="M117" s="382"/>
      <c r="N117" s="382"/>
      <c r="O117" s="382"/>
    </row>
    <row r="118" spans="2:15" hidden="1" x14ac:dyDescent="0.25">
      <c r="B118" s="378"/>
      <c r="C118" s="387"/>
      <c r="D118" s="380"/>
      <c r="E118" s="384"/>
      <c r="F118" s="382"/>
      <c r="G118" s="382"/>
      <c r="H118" s="382"/>
      <c r="I118" s="382"/>
      <c r="J118" s="382"/>
      <c r="K118" s="382"/>
      <c r="L118" s="382"/>
      <c r="M118" s="382"/>
      <c r="N118" s="382"/>
      <c r="O118" s="382"/>
    </row>
    <row r="119" spans="2:15" hidden="1" x14ac:dyDescent="0.25">
      <c r="B119" s="378"/>
      <c r="C119" s="386"/>
      <c r="D119" s="380"/>
      <c r="E119" s="384"/>
      <c r="F119" s="382"/>
      <c r="G119" s="382"/>
      <c r="H119" s="382"/>
      <c r="I119" s="382"/>
      <c r="J119" s="382"/>
      <c r="K119" s="382"/>
      <c r="L119" s="382"/>
      <c r="M119" s="382"/>
      <c r="N119" s="382"/>
      <c r="O119" s="382"/>
    </row>
    <row r="120" spans="2:15" hidden="1" x14ac:dyDescent="0.25">
      <c r="B120" s="378"/>
      <c r="C120" s="386"/>
      <c r="D120" s="380"/>
      <c r="E120" s="384"/>
      <c r="F120" s="382"/>
      <c r="G120" s="382"/>
      <c r="H120" s="382"/>
      <c r="I120" s="382"/>
      <c r="J120" s="382"/>
      <c r="K120" s="382"/>
      <c r="L120" s="382"/>
      <c r="M120" s="382"/>
      <c r="N120" s="382"/>
      <c r="O120" s="382"/>
    </row>
    <row r="121" spans="2:15" hidden="1" x14ac:dyDescent="0.25">
      <c r="B121" s="388"/>
      <c r="C121" s="389"/>
      <c r="D121" s="380"/>
      <c r="E121" s="384"/>
      <c r="F121" s="382"/>
      <c r="G121" s="382"/>
      <c r="H121" s="382"/>
      <c r="I121" s="382"/>
      <c r="J121" s="382"/>
      <c r="K121" s="382"/>
      <c r="L121" s="382"/>
      <c r="M121" s="382"/>
      <c r="N121" s="382"/>
      <c r="O121" s="382"/>
    </row>
    <row r="122" spans="2:15" hidden="1" x14ac:dyDescent="0.25">
      <c r="B122" s="390"/>
      <c r="C122" s="391"/>
      <c r="D122" s="392"/>
      <c r="E122" s="384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</row>
    <row r="123" spans="2:15" hidden="1" x14ac:dyDescent="0.25">
      <c r="B123" s="390"/>
      <c r="C123" s="391"/>
      <c r="D123" s="392"/>
      <c r="E123" s="384"/>
      <c r="F123" s="382"/>
      <c r="G123" s="382"/>
      <c r="H123" s="382"/>
      <c r="I123" s="382"/>
      <c r="J123" s="382"/>
      <c r="K123" s="382"/>
      <c r="L123" s="382"/>
      <c r="M123" s="382"/>
      <c r="N123" s="382"/>
      <c r="O123" s="382"/>
    </row>
    <row r="124" spans="2:15" hidden="1" x14ac:dyDescent="0.25">
      <c r="B124" s="390"/>
      <c r="C124" s="391"/>
      <c r="D124" s="392"/>
      <c r="E124" s="384"/>
      <c r="F124" s="382"/>
      <c r="G124" s="382"/>
      <c r="H124" s="382"/>
      <c r="I124" s="382"/>
      <c r="J124" s="382"/>
      <c r="K124" s="382"/>
      <c r="L124" s="382"/>
      <c r="M124" s="382"/>
      <c r="N124" s="382"/>
      <c r="O124" s="382"/>
    </row>
    <row r="125" spans="2:15" hidden="1" x14ac:dyDescent="0.25">
      <c r="B125" s="390"/>
      <c r="C125" s="393"/>
      <c r="D125" s="392"/>
      <c r="E125" s="384"/>
      <c r="F125" s="382"/>
      <c r="G125" s="382"/>
      <c r="H125" s="382"/>
      <c r="I125" s="382"/>
      <c r="J125" s="382"/>
      <c r="K125" s="382"/>
      <c r="L125" s="382"/>
      <c r="M125" s="382"/>
      <c r="N125" s="382"/>
      <c r="O125" s="382"/>
    </row>
    <row r="126" spans="2:15" hidden="1" x14ac:dyDescent="0.25">
      <c r="B126" s="390"/>
      <c r="C126" s="393"/>
      <c r="D126" s="392"/>
      <c r="E126" s="384"/>
      <c r="F126" s="382"/>
      <c r="G126" s="382"/>
      <c r="H126" s="382"/>
      <c r="I126" s="382"/>
      <c r="J126" s="382"/>
      <c r="K126" s="382"/>
      <c r="L126" s="382"/>
      <c r="M126" s="382"/>
      <c r="N126" s="382"/>
      <c r="O126" s="382"/>
    </row>
    <row r="127" spans="2:15" hidden="1" x14ac:dyDescent="0.25">
      <c r="B127" s="390"/>
      <c r="C127" s="393"/>
      <c r="D127" s="392"/>
      <c r="E127" s="384"/>
      <c r="F127" s="382"/>
      <c r="G127" s="382"/>
      <c r="H127" s="382"/>
      <c r="I127" s="382"/>
      <c r="J127" s="382"/>
      <c r="K127" s="382"/>
      <c r="L127" s="382"/>
      <c r="M127" s="382"/>
      <c r="N127" s="382"/>
      <c r="O127" s="382"/>
    </row>
    <row r="128" spans="2:15" hidden="1" x14ac:dyDescent="0.25">
      <c r="B128" s="390"/>
      <c r="C128" s="393"/>
      <c r="D128" s="392"/>
      <c r="E128" s="384"/>
      <c r="F128" s="382"/>
      <c r="G128" s="382"/>
      <c r="H128" s="382"/>
      <c r="I128" s="382"/>
      <c r="J128" s="382"/>
      <c r="K128" s="382"/>
      <c r="L128" s="382"/>
      <c r="M128" s="382"/>
      <c r="N128" s="382"/>
      <c r="O128" s="382"/>
    </row>
    <row r="129" spans="2:15" hidden="1" x14ac:dyDescent="0.25">
      <c r="B129" s="390"/>
      <c r="C129" s="393"/>
      <c r="D129" s="392"/>
      <c r="E129" s="384"/>
      <c r="F129" s="382"/>
      <c r="G129" s="382"/>
      <c r="H129" s="382"/>
      <c r="I129" s="382"/>
      <c r="J129" s="382"/>
      <c r="K129" s="382"/>
      <c r="L129" s="382"/>
      <c r="M129" s="382"/>
      <c r="N129" s="382"/>
      <c r="O129" s="382"/>
    </row>
    <row r="130" spans="2:15" hidden="1" x14ac:dyDescent="0.25">
      <c r="B130" s="390"/>
      <c r="C130" s="393"/>
      <c r="D130" s="392"/>
      <c r="E130" s="384"/>
      <c r="F130" s="382"/>
      <c r="G130" s="382"/>
      <c r="H130" s="382"/>
      <c r="I130" s="382"/>
      <c r="J130" s="382"/>
      <c r="K130" s="382"/>
      <c r="L130" s="382"/>
      <c r="M130" s="382"/>
      <c r="N130" s="382"/>
      <c r="O130" s="382"/>
    </row>
    <row r="131" spans="2:15" hidden="1" x14ac:dyDescent="0.25">
      <c r="B131" s="390"/>
      <c r="C131" s="393"/>
      <c r="D131" s="392"/>
      <c r="E131" s="384"/>
      <c r="F131" s="382"/>
      <c r="G131" s="382"/>
      <c r="H131" s="382"/>
      <c r="I131" s="382"/>
      <c r="J131" s="382"/>
      <c r="K131" s="382"/>
      <c r="L131" s="382"/>
      <c r="M131" s="382"/>
      <c r="N131" s="382"/>
      <c r="O131" s="382"/>
    </row>
    <row r="132" spans="2:15" hidden="1" x14ac:dyDescent="0.25">
      <c r="B132" s="390"/>
      <c r="C132" s="391"/>
      <c r="D132" s="392"/>
      <c r="E132" s="384"/>
      <c r="F132" s="382"/>
      <c r="G132" s="382"/>
      <c r="H132" s="382"/>
      <c r="I132" s="382"/>
      <c r="J132" s="382"/>
      <c r="K132" s="382"/>
      <c r="L132" s="382"/>
      <c r="M132" s="382"/>
      <c r="N132" s="382"/>
      <c r="O132" s="382"/>
    </row>
    <row r="133" spans="2:15" hidden="1" x14ac:dyDescent="0.25">
      <c r="B133" s="390"/>
      <c r="C133" s="393"/>
      <c r="D133" s="392"/>
      <c r="E133" s="384"/>
      <c r="F133" s="382"/>
      <c r="G133" s="382"/>
      <c r="H133" s="382"/>
      <c r="I133" s="382"/>
      <c r="J133" s="382"/>
      <c r="K133" s="382"/>
      <c r="L133" s="382"/>
      <c r="M133" s="382"/>
      <c r="N133" s="382"/>
      <c r="O133" s="382"/>
    </row>
    <row r="134" spans="2:15" hidden="1" x14ac:dyDescent="0.25">
      <c r="B134" s="390"/>
      <c r="C134" s="393"/>
      <c r="D134" s="392"/>
      <c r="E134" s="384"/>
      <c r="F134" s="382"/>
      <c r="G134" s="382"/>
      <c r="H134" s="382"/>
      <c r="I134" s="382"/>
      <c r="J134" s="382"/>
      <c r="K134" s="382"/>
      <c r="L134" s="382"/>
      <c r="M134" s="382"/>
      <c r="N134" s="382"/>
      <c r="O134" s="382"/>
    </row>
    <row r="135" spans="2:15" hidden="1" x14ac:dyDescent="0.25">
      <c r="B135" s="390"/>
      <c r="C135" s="393"/>
      <c r="D135" s="392"/>
      <c r="E135" s="384"/>
      <c r="F135" s="382"/>
      <c r="G135" s="382"/>
      <c r="H135" s="382"/>
      <c r="I135" s="382"/>
      <c r="J135" s="382"/>
      <c r="K135" s="382"/>
      <c r="L135" s="382"/>
      <c r="M135" s="382"/>
      <c r="N135" s="382"/>
      <c r="O135" s="382"/>
    </row>
    <row r="136" spans="2:15" hidden="1" x14ac:dyDescent="0.25">
      <c r="B136" s="390"/>
      <c r="C136" s="391"/>
      <c r="D136" s="392"/>
      <c r="E136" s="384"/>
      <c r="F136" s="382"/>
      <c r="G136" s="382"/>
      <c r="H136" s="382"/>
      <c r="I136" s="382"/>
      <c r="J136" s="382"/>
      <c r="K136" s="382"/>
      <c r="L136" s="382"/>
      <c r="M136" s="382"/>
      <c r="N136" s="382"/>
      <c r="O136" s="382"/>
    </row>
    <row r="137" spans="2:15" hidden="1" x14ac:dyDescent="0.25">
      <c r="B137" s="390"/>
      <c r="C137" s="391"/>
      <c r="D137" s="380"/>
      <c r="E137" s="384"/>
      <c r="F137" s="382"/>
      <c r="G137" s="382"/>
      <c r="H137" s="382"/>
      <c r="I137" s="382"/>
      <c r="J137" s="382"/>
      <c r="K137" s="382"/>
      <c r="L137" s="382"/>
      <c r="M137" s="382"/>
      <c r="N137" s="382"/>
      <c r="O137" s="382"/>
    </row>
    <row r="138" spans="2:15" hidden="1" x14ac:dyDescent="0.25">
      <c r="B138" s="390"/>
      <c r="C138" s="391"/>
      <c r="D138" s="380"/>
      <c r="E138" s="394"/>
      <c r="F138" s="382"/>
      <c r="G138" s="382"/>
      <c r="H138" s="382"/>
      <c r="I138" s="382"/>
      <c r="J138" s="382"/>
      <c r="K138" s="382"/>
      <c r="L138" s="382"/>
      <c r="M138" s="382"/>
      <c r="N138" s="382"/>
      <c r="O138" s="382"/>
    </row>
    <row r="139" spans="2:15" ht="14.4" thickBot="1" x14ac:dyDescent="0.3">
      <c r="B139" s="395"/>
      <c r="C139" s="396" t="s">
        <v>108</v>
      </c>
      <c r="D139" s="396"/>
      <c r="E139" s="397"/>
      <c r="F139" s="398">
        <f t="shared" ref="F139:N139" si="13">SUM(F99:F138)</f>
        <v>11043.8067163</v>
      </c>
      <c r="G139" s="398">
        <f t="shared" si="13"/>
        <v>1198.9484676984482</v>
      </c>
      <c r="H139" s="398">
        <f t="shared" si="13"/>
        <v>0</v>
      </c>
      <c r="I139" s="398">
        <f>SUM(I99:I138)</f>
        <v>12242.755183998446</v>
      </c>
      <c r="J139" s="398">
        <f t="shared" si="13"/>
        <v>5711.5638090505299</v>
      </c>
      <c r="K139" s="398">
        <f t="shared" si="13"/>
        <v>574.22273296841809</v>
      </c>
      <c r="L139" s="398">
        <f t="shared" si="13"/>
        <v>0</v>
      </c>
      <c r="M139" s="398">
        <f>SUM(M99:M138)</f>
        <v>6285.7865420189464</v>
      </c>
      <c r="N139" s="398">
        <f t="shared" si="13"/>
        <v>5332.2429072494706</v>
      </c>
      <c r="O139" s="399">
        <f t="shared" ref="O139" si="14">SUM(O99:O138)</f>
        <v>5956.9686419795016</v>
      </c>
    </row>
    <row r="140" spans="2:15" ht="14.4" thickBot="1" x14ac:dyDescent="0.3">
      <c r="B140" s="312"/>
      <c r="C140" s="312"/>
      <c r="D140" s="312"/>
      <c r="E140" s="312"/>
      <c r="F140" s="312"/>
      <c r="G140" s="312"/>
      <c r="H140" s="312"/>
      <c r="I140" s="312"/>
      <c r="J140" s="312"/>
      <c r="K140" s="312"/>
      <c r="L140" s="312"/>
      <c r="M140" s="312"/>
      <c r="N140" s="312"/>
      <c r="O140" s="320" t="s">
        <v>4</v>
      </c>
    </row>
    <row r="141" spans="2:15" x14ac:dyDescent="0.25">
      <c r="B141" s="480" t="s">
        <v>183</v>
      </c>
      <c r="C141" s="481"/>
      <c r="D141" s="481"/>
      <c r="E141" s="481"/>
      <c r="F141" s="481"/>
      <c r="G141" s="481"/>
      <c r="H141" s="481"/>
      <c r="I141" s="481"/>
      <c r="J141" s="481"/>
      <c r="K141" s="481"/>
      <c r="L141" s="481"/>
      <c r="M141" s="481"/>
      <c r="N141" s="481"/>
      <c r="O141" s="482"/>
    </row>
    <row r="142" spans="2:15" ht="13.95" customHeight="1" x14ac:dyDescent="0.25">
      <c r="B142" s="483" t="s">
        <v>2</v>
      </c>
      <c r="C142" s="485" t="s">
        <v>205</v>
      </c>
      <c r="D142" s="487" t="s">
        <v>193</v>
      </c>
      <c r="E142" s="487" t="s">
        <v>194</v>
      </c>
      <c r="F142" s="487" t="s">
        <v>195</v>
      </c>
      <c r="G142" s="487"/>
      <c r="H142" s="487"/>
      <c r="I142" s="487"/>
      <c r="J142" s="487" t="s">
        <v>196</v>
      </c>
      <c r="K142" s="487"/>
      <c r="L142" s="487"/>
      <c r="M142" s="487"/>
      <c r="N142" s="487" t="s">
        <v>197</v>
      </c>
      <c r="O142" s="489"/>
    </row>
    <row r="143" spans="2:15" ht="55.8" thickBot="1" x14ac:dyDescent="0.3">
      <c r="B143" s="484"/>
      <c r="C143" s="486"/>
      <c r="D143" s="488"/>
      <c r="E143" s="488"/>
      <c r="F143" s="401" t="s">
        <v>198</v>
      </c>
      <c r="G143" s="401" t="s">
        <v>107</v>
      </c>
      <c r="H143" s="401" t="s">
        <v>199</v>
      </c>
      <c r="I143" s="401" t="s">
        <v>200</v>
      </c>
      <c r="J143" s="401" t="s">
        <v>201</v>
      </c>
      <c r="K143" s="401" t="s">
        <v>107</v>
      </c>
      <c r="L143" s="401" t="s">
        <v>202</v>
      </c>
      <c r="M143" s="401" t="s">
        <v>203</v>
      </c>
      <c r="N143" s="401" t="s">
        <v>198</v>
      </c>
      <c r="O143" s="402" t="s">
        <v>200</v>
      </c>
    </row>
    <row r="144" spans="2:15" ht="15.6" x14ac:dyDescent="0.25">
      <c r="B144" s="378">
        <v>1</v>
      </c>
      <c r="C144" s="379" t="s">
        <v>768</v>
      </c>
      <c r="D144" s="380"/>
      <c r="E144" s="381"/>
      <c r="F144" s="382">
        <f>I99</f>
        <v>11.957019513093618</v>
      </c>
      <c r="G144" s="382">
        <f>'[8]GFA &amp; Dep-MYT 5th Control'!$G$49</f>
        <v>13.227547513450361</v>
      </c>
      <c r="H144" s="382">
        <v>0</v>
      </c>
      <c r="I144" s="382">
        <f>F144+G144-H144</f>
        <v>25.184567026543981</v>
      </c>
      <c r="J144" s="382">
        <f>M99</f>
        <v>0</v>
      </c>
      <c r="K144" s="382">
        <f>'[8]GFA &amp; Dep-MYT 5th Control'!$G$107</f>
        <v>0</v>
      </c>
      <c r="L144" s="382">
        <v>0</v>
      </c>
      <c r="M144" s="382">
        <f>J144+K144-L144</f>
        <v>0</v>
      </c>
      <c r="N144" s="382">
        <f>F144-J144</f>
        <v>11.957019513093618</v>
      </c>
      <c r="O144" s="382">
        <f>I144-M144</f>
        <v>25.184567026543981</v>
      </c>
    </row>
    <row r="145" spans="2:15" ht="15.6" x14ac:dyDescent="0.25">
      <c r="B145" s="378">
        <v>2</v>
      </c>
      <c r="C145" s="379" t="s">
        <v>97</v>
      </c>
      <c r="D145" s="380"/>
      <c r="E145" s="381"/>
      <c r="F145" s="382">
        <f t="shared" ref="F145:F154" si="15">I100</f>
        <v>377.90479415331907</v>
      </c>
      <c r="G145" s="382">
        <f>'[8]GFA &amp; Dep-MYT 5th Control'!$G$50</f>
        <v>19.543759737437227</v>
      </c>
      <c r="H145" s="382">
        <v>0</v>
      </c>
      <c r="I145" s="382">
        <f t="shared" ref="I145:I154" si="16">F145+G145-H145</f>
        <v>397.44855389075633</v>
      </c>
      <c r="J145" s="382">
        <f t="shared" ref="J145:J154" si="17">M100</f>
        <v>107.71891067973777</v>
      </c>
      <c r="K145" s="382">
        <f>'[8]GFA &amp; Dep-MYT 5th Control'!$G$108</f>
        <v>9.4558330036222458</v>
      </c>
      <c r="L145" s="382">
        <v>0</v>
      </c>
      <c r="M145" s="382">
        <f t="shared" ref="M145:M154" si="18">J145+K145-L145</f>
        <v>117.17474368336002</v>
      </c>
      <c r="N145" s="382">
        <f>F145-J145</f>
        <v>270.18588347358127</v>
      </c>
      <c r="O145" s="382">
        <f>I145-M145</f>
        <v>280.27381020739631</v>
      </c>
    </row>
    <row r="146" spans="2:15" s="169" customFormat="1" ht="15.6" x14ac:dyDescent="0.25">
      <c r="B146" s="378">
        <v>3</v>
      </c>
      <c r="C146" s="383" t="s">
        <v>769</v>
      </c>
      <c r="D146" s="380"/>
      <c r="E146" s="384"/>
      <c r="F146" s="382">
        <f t="shared" si="15"/>
        <v>0</v>
      </c>
      <c r="G146" s="382"/>
      <c r="H146" s="382">
        <v>0</v>
      </c>
      <c r="I146" s="382">
        <f t="shared" si="16"/>
        <v>0</v>
      </c>
      <c r="J146" s="382">
        <f t="shared" si="17"/>
        <v>0</v>
      </c>
      <c r="K146" s="382"/>
      <c r="L146" s="382">
        <v>0</v>
      </c>
      <c r="M146" s="382">
        <f t="shared" si="18"/>
        <v>0</v>
      </c>
      <c r="N146" s="382"/>
      <c r="O146" s="382"/>
    </row>
    <row r="147" spans="2:15" ht="15.6" x14ac:dyDescent="0.25">
      <c r="B147" s="378"/>
      <c r="C147" s="379" t="s">
        <v>770</v>
      </c>
      <c r="D147" s="380"/>
      <c r="E147" s="384"/>
      <c r="F147" s="382">
        <f t="shared" si="15"/>
        <v>5463.8620768282526</v>
      </c>
      <c r="G147" s="382">
        <f>SUM('[8]GFA &amp; Dep-MYT 5th Control'!$G$55:$G$57)</f>
        <v>725.47821155176371</v>
      </c>
      <c r="H147" s="382">
        <v>0</v>
      </c>
      <c r="I147" s="382">
        <f t="shared" si="16"/>
        <v>6189.3402883800163</v>
      </c>
      <c r="J147" s="382">
        <f t="shared" si="17"/>
        <v>3119.100383587951</v>
      </c>
      <c r="K147" s="382">
        <f>SUM('[8]GFA &amp; Dep-MYT 5th Control'!$G$113:$G$115)</f>
        <v>417.24401843123553</v>
      </c>
      <c r="L147" s="382">
        <v>0</v>
      </c>
      <c r="M147" s="382">
        <f t="shared" si="18"/>
        <v>3536.3444020191864</v>
      </c>
      <c r="N147" s="382">
        <f>F147-J147</f>
        <v>2344.7616932403016</v>
      </c>
      <c r="O147" s="382">
        <f>I147-M147</f>
        <v>2652.9958863608299</v>
      </c>
    </row>
    <row r="148" spans="2:15" ht="15.6" x14ac:dyDescent="0.25">
      <c r="B148" s="378"/>
      <c r="C148" s="379" t="s">
        <v>771</v>
      </c>
      <c r="D148" s="380"/>
      <c r="E148" s="384"/>
      <c r="F148" s="382">
        <f t="shared" si="15"/>
        <v>5423.7327432963993</v>
      </c>
      <c r="G148" s="382">
        <f>SUM('[8]GFA &amp; Dep-MYT 5th Control'!$G$64:$G$66)</f>
        <v>745.80882941216771</v>
      </c>
      <c r="H148" s="382">
        <v>0</v>
      </c>
      <c r="I148" s="382">
        <f t="shared" si="16"/>
        <v>6169.5415727085674</v>
      </c>
      <c r="J148" s="382">
        <f t="shared" si="17"/>
        <v>2421.0118781532319</v>
      </c>
      <c r="K148" s="382">
        <f>SUM('[8]GFA &amp; Dep-MYT 5th Control'!$G$122:$G$124)</f>
        <v>177.34786123009502</v>
      </c>
      <c r="L148" s="382">
        <v>0</v>
      </c>
      <c r="M148" s="382">
        <f t="shared" si="18"/>
        <v>2598.359739383327</v>
      </c>
      <c r="N148" s="382">
        <f>F148-J148</f>
        <v>3002.7208651431674</v>
      </c>
      <c r="O148" s="382">
        <f>I148-M148</f>
        <v>3571.1818333252404</v>
      </c>
    </row>
    <row r="149" spans="2:15" ht="15.6" x14ac:dyDescent="0.25">
      <c r="B149" s="378"/>
      <c r="C149" s="379" t="s">
        <v>772</v>
      </c>
      <c r="D149" s="380"/>
      <c r="E149" s="384"/>
      <c r="F149" s="382">
        <f t="shared" si="15"/>
        <v>776.61179131563858</v>
      </c>
      <c r="G149" s="382">
        <f>'[8]GFA &amp; Dep-MYT 5th Control'!$G$61</f>
        <v>16.338632694611103</v>
      </c>
      <c r="H149" s="382">
        <v>0</v>
      </c>
      <c r="I149" s="382">
        <f t="shared" si="16"/>
        <v>792.95042401024966</v>
      </c>
      <c r="J149" s="382">
        <f t="shared" si="17"/>
        <v>502.57435796249496</v>
      </c>
      <c r="K149" s="382">
        <f>'[8]GFA &amp; Dep-MYT 5th Control'!$G$119</f>
        <v>44.916124557865594</v>
      </c>
      <c r="L149" s="382">
        <v>0</v>
      </c>
      <c r="M149" s="382">
        <f t="shared" si="18"/>
        <v>547.4904825203605</v>
      </c>
      <c r="N149" s="382">
        <f>F149-J149</f>
        <v>274.03743335314363</v>
      </c>
      <c r="O149" s="382">
        <f t="shared" ref="O149:O154" si="19">I149-M149</f>
        <v>245.45994148988916</v>
      </c>
    </row>
    <row r="150" spans="2:15" ht="15.6" x14ac:dyDescent="0.25">
      <c r="B150" s="378">
        <v>4</v>
      </c>
      <c r="C150" s="383" t="s">
        <v>103</v>
      </c>
      <c r="D150" s="380"/>
      <c r="E150" s="384"/>
      <c r="F150" s="382">
        <f t="shared" si="15"/>
        <v>24.048873634970683</v>
      </c>
      <c r="G150" s="382">
        <f>'[8]GFA &amp; Dep-MYT 5th Control'!$G$70</f>
        <v>4.4402888395071862</v>
      </c>
      <c r="H150" s="382">
        <v>0</v>
      </c>
      <c r="I150" s="382">
        <f t="shared" si="16"/>
        <v>28.489162474477869</v>
      </c>
      <c r="J150" s="382">
        <f t="shared" si="17"/>
        <v>22.05526613444572</v>
      </c>
      <c r="K150" s="382">
        <f>'[8]GFA &amp; Dep-MYT 5th Control'!$G$128</f>
        <v>2.5516550043287403</v>
      </c>
      <c r="L150" s="382">
        <v>0</v>
      </c>
      <c r="M150" s="382">
        <f t="shared" si="18"/>
        <v>24.60692113877446</v>
      </c>
      <c r="N150" s="382">
        <f t="shared" ref="N150:N154" si="20">F150-J150</f>
        <v>1.9936075005249627</v>
      </c>
      <c r="O150" s="382">
        <f t="shared" si="19"/>
        <v>3.8822413357034087</v>
      </c>
    </row>
    <row r="151" spans="2:15" ht="15.6" x14ac:dyDescent="0.25">
      <c r="B151" s="378">
        <v>5</v>
      </c>
      <c r="C151" s="383" t="s">
        <v>773</v>
      </c>
      <c r="D151" s="380"/>
      <c r="E151" s="384"/>
      <c r="F151" s="382">
        <f t="shared" si="15"/>
        <v>5.6071000000000009</v>
      </c>
      <c r="G151" s="382">
        <v>0</v>
      </c>
      <c r="H151" s="382">
        <v>0</v>
      </c>
      <c r="I151" s="382">
        <f t="shared" si="16"/>
        <v>5.6071000000000009</v>
      </c>
      <c r="J151" s="382">
        <f t="shared" si="17"/>
        <v>4.2913777813659442</v>
      </c>
      <c r="K151" s="382">
        <f>'[8]GFA &amp; Dep-MYT 5th Control'!$G$127</f>
        <v>0.17648627094000346</v>
      </c>
      <c r="L151" s="382">
        <v>0</v>
      </c>
      <c r="M151" s="382">
        <f t="shared" si="18"/>
        <v>4.4678640523059476</v>
      </c>
      <c r="N151" s="382">
        <f t="shared" si="20"/>
        <v>1.3157222186340567</v>
      </c>
      <c r="O151" s="382">
        <f t="shared" si="19"/>
        <v>1.1392359476940532</v>
      </c>
    </row>
    <row r="152" spans="2:15" ht="15.6" x14ac:dyDescent="0.25">
      <c r="B152" s="378">
        <v>6</v>
      </c>
      <c r="C152" s="383" t="s">
        <v>101</v>
      </c>
      <c r="D152" s="380"/>
      <c r="E152" s="384"/>
      <c r="F152" s="382">
        <f t="shared" si="15"/>
        <v>2.6837</v>
      </c>
      <c r="G152" s="382">
        <v>0</v>
      </c>
      <c r="H152" s="382">
        <v>0</v>
      </c>
      <c r="I152" s="382">
        <f t="shared" si="16"/>
        <v>2.6837</v>
      </c>
      <c r="J152" s="382">
        <f t="shared" si="17"/>
        <v>2.4519336503</v>
      </c>
      <c r="K152" s="382">
        <f>'[6]GFA &amp; Dep-MYT 5th Control'!$F$126</f>
        <v>0</v>
      </c>
      <c r="L152" s="382">
        <v>0</v>
      </c>
      <c r="M152" s="382">
        <f t="shared" si="18"/>
        <v>2.4519336503</v>
      </c>
      <c r="N152" s="382">
        <f t="shared" si="20"/>
        <v>0.23176634969999999</v>
      </c>
      <c r="O152" s="382">
        <f t="shared" si="19"/>
        <v>0.23176634969999999</v>
      </c>
    </row>
    <row r="153" spans="2:15" ht="15.6" x14ac:dyDescent="0.25">
      <c r="B153" s="378">
        <v>7</v>
      </c>
      <c r="C153" s="383" t="s">
        <v>774</v>
      </c>
      <c r="D153" s="380"/>
      <c r="E153" s="384"/>
      <c r="F153" s="382">
        <f t="shared" si="15"/>
        <v>85.664827201999998</v>
      </c>
      <c r="G153" s="382">
        <f>'[8]GFA &amp; Dep-MYT 5th Control'!$G$51</f>
        <v>46.78667078862096</v>
      </c>
      <c r="H153" s="382">
        <v>0</v>
      </c>
      <c r="I153" s="382">
        <f t="shared" si="16"/>
        <v>132.45149799062096</v>
      </c>
      <c r="J153" s="382">
        <f t="shared" si="17"/>
        <v>70.494599999999991</v>
      </c>
      <c r="K153" s="382">
        <v>0</v>
      </c>
      <c r="L153" s="382">
        <v>0</v>
      </c>
      <c r="M153" s="382">
        <f t="shared" si="18"/>
        <v>70.494599999999991</v>
      </c>
      <c r="N153" s="382">
        <f t="shared" si="20"/>
        <v>15.170227202000007</v>
      </c>
      <c r="O153" s="382">
        <f t="shared" si="19"/>
        <v>61.956897990620973</v>
      </c>
    </row>
    <row r="154" spans="2:15" ht="15.6" x14ac:dyDescent="0.25">
      <c r="B154" s="378">
        <v>8</v>
      </c>
      <c r="C154" s="383" t="s">
        <v>767</v>
      </c>
      <c r="D154" s="380"/>
      <c r="E154" s="384"/>
      <c r="F154" s="382">
        <f t="shared" si="15"/>
        <v>70.682258054774962</v>
      </c>
      <c r="G154" s="382">
        <v>0</v>
      </c>
      <c r="H154" s="382">
        <v>0</v>
      </c>
      <c r="I154" s="382">
        <f t="shared" si="16"/>
        <v>70.682258054774962</v>
      </c>
      <c r="J154" s="382">
        <f t="shared" si="17"/>
        <v>36.087834069419955</v>
      </c>
      <c r="K154" s="382">
        <f>'[8]GFA &amp; Dep-MYT 5th Control'!$G$109</f>
        <v>9.2450858881228086</v>
      </c>
      <c r="L154" s="382">
        <v>0</v>
      </c>
      <c r="M154" s="382">
        <f t="shared" si="18"/>
        <v>45.332919957542764</v>
      </c>
      <c r="N154" s="382">
        <f t="shared" si="20"/>
        <v>34.594423985355007</v>
      </c>
      <c r="O154" s="382">
        <f t="shared" si="19"/>
        <v>25.349338097232199</v>
      </c>
    </row>
    <row r="155" spans="2:15" ht="15.6" hidden="1" x14ac:dyDescent="0.25">
      <c r="B155" s="378"/>
      <c r="C155" s="383"/>
      <c r="D155" s="380"/>
      <c r="E155" s="384"/>
      <c r="F155" s="382"/>
      <c r="G155" s="382"/>
      <c r="H155" s="382"/>
      <c r="I155" s="382"/>
      <c r="J155" s="382"/>
      <c r="K155" s="382"/>
      <c r="L155" s="382"/>
      <c r="M155" s="382"/>
      <c r="N155" s="382"/>
      <c r="O155" s="382"/>
    </row>
    <row r="156" spans="2:15" ht="15.6" hidden="1" x14ac:dyDescent="0.25">
      <c r="B156" s="378"/>
      <c r="C156" s="383"/>
      <c r="D156" s="380"/>
      <c r="E156" s="384"/>
      <c r="F156" s="382"/>
      <c r="G156" s="385"/>
      <c r="H156" s="385"/>
      <c r="I156" s="382"/>
      <c r="J156" s="382"/>
      <c r="K156" s="385"/>
      <c r="L156" s="385"/>
      <c r="M156" s="382"/>
      <c r="N156" s="382"/>
      <c r="O156" s="382"/>
    </row>
    <row r="157" spans="2:15" hidden="1" x14ac:dyDescent="0.25">
      <c r="B157" s="378"/>
      <c r="C157" s="386"/>
      <c r="D157" s="380"/>
      <c r="E157" s="384"/>
      <c r="F157" s="382"/>
      <c r="G157" s="382"/>
      <c r="H157" s="382"/>
      <c r="I157" s="382"/>
      <c r="J157" s="382"/>
      <c r="K157" s="382"/>
      <c r="L157" s="382"/>
      <c r="M157" s="382"/>
      <c r="N157" s="382"/>
      <c r="O157" s="382"/>
    </row>
    <row r="158" spans="2:15" hidden="1" x14ac:dyDescent="0.25">
      <c r="B158" s="378"/>
      <c r="C158" s="386"/>
      <c r="D158" s="380"/>
      <c r="E158" s="384"/>
      <c r="F158" s="382"/>
      <c r="G158" s="382"/>
      <c r="H158" s="382"/>
      <c r="I158" s="382"/>
      <c r="J158" s="382"/>
      <c r="K158" s="382"/>
      <c r="L158" s="382"/>
      <c r="M158" s="382"/>
      <c r="N158" s="382"/>
      <c r="O158" s="382"/>
    </row>
    <row r="159" spans="2:15" hidden="1" x14ac:dyDescent="0.25">
      <c r="B159" s="378"/>
      <c r="C159" s="386"/>
      <c r="D159" s="380"/>
      <c r="E159" s="384"/>
      <c r="F159" s="382"/>
      <c r="G159" s="382"/>
      <c r="H159" s="382"/>
      <c r="I159" s="382"/>
      <c r="J159" s="382"/>
      <c r="K159" s="382"/>
      <c r="L159" s="382"/>
      <c r="M159" s="382"/>
      <c r="N159" s="382"/>
      <c r="O159" s="382"/>
    </row>
    <row r="160" spans="2:15" hidden="1" x14ac:dyDescent="0.25">
      <c r="B160" s="378"/>
      <c r="C160" s="386"/>
      <c r="D160" s="380"/>
      <c r="E160" s="384"/>
      <c r="F160" s="382"/>
      <c r="G160" s="382"/>
      <c r="H160" s="382"/>
      <c r="I160" s="382"/>
      <c r="J160" s="382"/>
      <c r="K160" s="382"/>
      <c r="L160" s="382"/>
      <c r="M160" s="382"/>
      <c r="N160" s="382"/>
      <c r="O160" s="382"/>
    </row>
    <row r="161" spans="2:15" hidden="1" x14ac:dyDescent="0.25">
      <c r="B161" s="378"/>
      <c r="C161" s="387"/>
      <c r="D161" s="380"/>
      <c r="E161" s="384"/>
      <c r="F161" s="382"/>
      <c r="G161" s="382"/>
      <c r="H161" s="382"/>
      <c r="I161" s="382"/>
      <c r="J161" s="382"/>
      <c r="K161" s="382"/>
      <c r="L161" s="382"/>
      <c r="M161" s="382"/>
      <c r="N161" s="382"/>
      <c r="O161" s="382"/>
    </row>
    <row r="162" spans="2:15" hidden="1" x14ac:dyDescent="0.25">
      <c r="B162" s="378"/>
      <c r="C162" s="387"/>
      <c r="D162" s="380"/>
      <c r="E162" s="384"/>
      <c r="F162" s="382"/>
      <c r="G162" s="382"/>
      <c r="H162" s="382"/>
      <c r="I162" s="382"/>
      <c r="J162" s="382"/>
      <c r="K162" s="382"/>
      <c r="L162" s="382"/>
      <c r="M162" s="382"/>
      <c r="N162" s="382"/>
      <c r="O162" s="382"/>
    </row>
    <row r="163" spans="2:15" hidden="1" x14ac:dyDescent="0.25">
      <c r="B163" s="378"/>
      <c r="C163" s="387"/>
      <c r="D163" s="380"/>
      <c r="E163" s="384"/>
      <c r="F163" s="382"/>
      <c r="G163" s="382"/>
      <c r="H163" s="382"/>
      <c r="I163" s="382"/>
      <c r="J163" s="382"/>
      <c r="K163" s="382"/>
      <c r="L163" s="382"/>
      <c r="M163" s="382"/>
      <c r="N163" s="382"/>
      <c r="O163" s="382"/>
    </row>
    <row r="164" spans="2:15" hidden="1" x14ac:dyDescent="0.25">
      <c r="B164" s="378"/>
      <c r="C164" s="386"/>
      <c r="D164" s="380"/>
      <c r="E164" s="384"/>
      <c r="F164" s="382"/>
      <c r="G164" s="382"/>
      <c r="H164" s="382"/>
      <c r="I164" s="382"/>
      <c r="J164" s="382"/>
      <c r="K164" s="382"/>
      <c r="L164" s="382"/>
      <c r="M164" s="382"/>
      <c r="N164" s="382"/>
      <c r="O164" s="382"/>
    </row>
    <row r="165" spans="2:15" hidden="1" x14ac:dyDescent="0.25">
      <c r="B165" s="378"/>
      <c r="C165" s="386"/>
      <c r="D165" s="380"/>
      <c r="E165" s="384"/>
      <c r="F165" s="382"/>
      <c r="G165" s="382"/>
      <c r="H165" s="382"/>
      <c r="I165" s="382"/>
      <c r="J165" s="382"/>
      <c r="K165" s="382"/>
      <c r="L165" s="382"/>
      <c r="M165" s="382"/>
      <c r="N165" s="382"/>
      <c r="O165" s="382"/>
    </row>
    <row r="166" spans="2:15" hidden="1" x14ac:dyDescent="0.25">
      <c r="B166" s="388"/>
      <c r="C166" s="389"/>
      <c r="D166" s="380"/>
      <c r="E166" s="384"/>
      <c r="F166" s="382"/>
      <c r="G166" s="382"/>
      <c r="H166" s="382"/>
      <c r="I166" s="382"/>
      <c r="J166" s="382"/>
      <c r="K166" s="382"/>
      <c r="L166" s="382"/>
      <c r="M166" s="382"/>
      <c r="N166" s="382"/>
      <c r="O166" s="382"/>
    </row>
    <row r="167" spans="2:15" hidden="1" x14ac:dyDescent="0.25">
      <c r="B167" s="390"/>
      <c r="C167" s="391"/>
      <c r="D167" s="392"/>
      <c r="E167" s="384"/>
      <c r="F167" s="382"/>
      <c r="G167" s="382"/>
      <c r="H167" s="382"/>
      <c r="I167" s="382"/>
      <c r="J167" s="382"/>
      <c r="K167" s="382"/>
      <c r="L167" s="382"/>
      <c r="M167" s="382"/>
      <c r="N167" s="382"/>
      <c r="O167" s="382"/>
    </row>
    <row r="168" spans="2:15" hidden="1" x14ac:dyDescent="0.25">
      <c r="B168" s="390"/>
      <c r="C168" s="391"/>
      <c r="D168" s="392"/>
      <c r="E168" s="384"/>
      <c r="F168" s="382"/>
      <c r="G168" s="382"/>
      <c r="H168" s="382"/>
      <c r="I168" s="382"/>
      <c r="J168" s="382"/>
      <c r="K168" s="382"/>
      <c r="L168" s="382"/>
      <c r="M168" s="382"/>
      <c r="N168" s="382"/>
      <c r="O168" s="382"/>
    </row>
    <row r="169" spans="2:15" hidden="1" x14ac:dyDescent="0.25">
      <c r="B169" s="390"/>
      <c r="C169" s="391"/>
      <c r="D169" s="392"/>
      <c r="E169" s="384"/>
      <c r="F169" s="382"/>
      <c r="G169" s="382"/>
      <c r="H169" s="382"/>
      <c r="I169" s="382"/>
      <c r="J169" s="382"/>
      <c r="K169" s="382"/>
      <c r="L169" s="382"/>
      <c r="M169" s="382"/>
      <c r="N169" s="382"/>
      <c r="O169" s="382"/>
    </row>
    <row r="170" spans="2:15" hidden="1" x14ac:dyDescent="0.25">
      <c r="B170" s="390"/>
      <c r="C170" s="393"/>
      <c r="D170" s="392"/>
      <c r="E170" s="384"/>
      <c r="F170" s="382"/>
      <c r="G170" s="382"/>
      <c r="H170" s="382"/>
      <c r="I170" s="382"/>
      <c r="J170" s="382"/>
      <c r="K170" s="382"/>
      <c r="L170" s="382"/>
      <c r="M170" s="382"/>
      <c r="N170" s="382"/>
      <c r="O170" s="382"/>
    </row>
    <row r="171" spans="2:15" hidden="1" x14ac:dyDescent="0.25">
      <c r="B171" s="390"/>
      <c r="C171" s="393"/>
      <c r="D171" s="392"/>
      <c r="E171" s="384"/>
      <c r="F171" s="382"/>
      <c r="G171" s="382"/>
      <c r="H171" s="382"/>
      <c r="I171" s="382"/>
      <c r="J171" s="382"/>
      <c r="K171" s="382"/>
      <c r="L171" s="382"/>
      <c r="M171" s="382"/>
      <c r="N171" s="382"/>
      <c r="O171" s="382"/>
    </row>
    <row r="172" spans="2:15" hidden="1" x14ac:dyDescent="0.25">
      <c r="B172" s="390"/>
      <c r="C172" s="393"/>
      <c r="D172" s="392"/>
      <c r="E172" s="384"/>
      <c r="F172" s="382"/>
      <c r="G172" s="382"/>
      <c r="H172" s="382"/>
      <c r="I172" s="382"/>
      <c r="J172" s="382"/>
      <c r="K172" s="382"/>
      <c r="L172" s="382"/>
      <c r="M172" s="382"/>
      <c r="N172" s="382"/>
      <c r="O172" s="382"/>
    </row>
    <row r="173" spans="2:15" hidden="1" x14ac:dyDescent="0.25">
      <c r="B173" s="390"/>
      <c r="C173" s="393"/>
      <c r="D173" s="392"/>
      <c r="E173" s="384"/>
      <c r="F173" s="382"/>
      <c r="G173" s="382"/>
      <c r="H173" s="382"/>
      <c r="I173" s="382"/>
      <c r="J173" s="382"/>
      <c r="K173" s="382"/>
      <c r="L173" s="382"/>
      <c r="M173" s="382"/>
      <c r="N173" s="382"/>
      <c r="O173" s="382"/>
    </row>
    <row r="174" spans="2:15" hidden="1" x14ac:dyDescent="0.25">
      <c r="B174" s="390"/>
      <c r="C174" s="393"/>
      <c r="D174" s="392"/>
      <c r="E174" s="384"/>
      <c r="F174" s="382"/>
      <c r="G174" s="382"/>
      <c r="H174" s="382"/>
      <c r="I174" s="382"/>
      <c r="J174" s="382"/>
      <c r="K174" s="382"/>
      <c r="L174" s="382"/>
      <c r="M174" s="382"/>
      <c r="N174" s="382"/>
      <c r="O174" s="382"/>
    </row>
    <row r="175" spans="2:15" hidden="1" x14ac:dyDescent="0.25">
      <c r="B175" s="390"/>
      <c r="C175" s="393"/>
      <c r="D175" s="392"/>
      <c r="E175" s="384"/>
      <c r="F175" s="382"/>
      <c r="G175" s="382"/>
      <c r="H175" s="382"/>
      <c r="I175" s="382"/>
      <c r="J175" s="382"/>
      <c r="K175" s="382"/>
      <c r="L175" s="382"/>
      <c r="M175" s="382"/>
      <c r="N175" s="382"/>
      <c r="O175" s="382"/>
    </row>
    <row r="176" spans="2:15" hidden="1" x14ac:dyDescent="0.25">
      <c r="B176" s="390"/>
      <c r="C176" s="393"/>
      <c r="D176" s="392"/>
      <c r="E176" s="384"/>
      <c r="F176" s="382"/>
      <c r="G176" s="382"/>
      <c r="H176" s="382"/>
      <c r="I176" s="382"/>
      <c r="J176" s="382"/>
      <c r="K176" s="382"/>
      <c r="L176" s="382"/>
      <c r="M176" s="382"/>
      <c r="N176" s="382"/>
      <c r="O176" s="382"/>
    </row>
    <row r="177" spans="2:15" hidden="1" x14ac:dyDescent="0.25">
      <c r="B177" s="390"/>
      <c r="C177" s="391"/>
      <c r="D177" s="392"/>
      <c r="E177" s="384"/>
      <c r="F177" s="382"/>
      <c r="G177" s="382"/>
      <c r="H177" s="382"/>
      <c r="I177" s="382"/>
      <c r="J177" s="382"/>
      <c r="K177" s="382"/>
      <c r="L177" s="382"/>
      <c r="M177" s="382"/>
      <c r="N177" s="382"/>
      <c r="O177" s="382"/>
    </row>
    <row r="178" spans="2:15" hidden="1" x14ac:dyDescent="0.25">
      <c r="B178" s="390"/>
      <c r="C178" s="393"/>
      <c r="D178" s="392"/>
      <c r="E178" s="384"/>
      <c r="F178" s="382"/>
      <c r="G178" s="382"/>
      <c r="H178" s="382"/>
      <c r="I178" s="382"/>
      <c r="J178" s="382"/>
      <c r="K178" s="382"/>
      <c r="L178" s="382"/>
      <c r="M178" s="382"/>
      <c r="N178" s="382"/>
      <c r="O178" s="382"/>
    </row>
    <row r="179" spans="2:15" hidden="1" x14ac:dyDescent="0.25">
      <c r="B179" s="390"/>
      <c r="C179" s="393"/>
      <c r="D179" s="392"/>
      <c r="E179" s="384"/>
      <c r="F179" s="382"/>
      <c r="G179" s="382"/>
      <c r="H179" s="382"/>
      <c r="I179" s="382"/>
      <c r="J179" s="382"/>
      <c r="K179" s="382"/>
      <c r="L179" s="382"/>
      <c r="M179" s="382"/>
      <c r="N179" s="382"/>
      <c r="O179" s="382"/>
    </row>
    <row r="180" spans="2:15" hidden="1" x14ac:dyDescent="0.25">
      <c r="B180" s="390"/>
      <c r="C180" s="393"/>
      <c r="D180" s="392"/>
      <c r="E180" s="384"/>
      <c r="F180" s="382"/>
      <c r="G180" s="382"/>
      <c r="H180" s="382"/>
      <c r="I180" s="382"/>
      <c r="J180" s="382"/>
      <c r="K180" s="382"/>
      <c r="L180" s="382"/>
      <c r="M180" s="382"/>
      <c r="N180" s="382"/>
      <c r="O180" s="382"/>
    </row>
    <row r="181" spans="2:15" hidden="1" x14ac:dyDescent="0.25">
      <c r="B181" s="390"/>
      <c r="C181" s="391"/>
      <c r="D181" s="392"/>
      <c r="E181" s="384"/>
      <c r="F181" s="382"/>
      <c r="G181" s="382"/>
      <c r="H181" s="382"/>
      <c r="I181" s="382"/>
      <c r="J181" s="382"/>
      <c r="K181" s="382"/>
      <c r="L181" s="382"/>
      <c r="M181" s="382"/>
      <c r="N181" s="382"/>
      <c r="O181" s="382"/>
    </row>
    <row r="182" spans="2:15" hidden="1" x14ac:dyDescent="0.25">
      <c r="B182" s="390"/>
      <c r="C182" s="391"/>
      <c r="D182" s="380"/>
      <c r="E182" s="384"/>
      <c r="F182" s="382"/>
      <c r="G182" s="382"/>
      <c r="H182" s="382"/>
      <c r="I182" s="382"/>
      <c r="J182" s="382"/>
      <c r="K182" s="382"/>
      <c r="L182" s="382"/>
      <c r="M182" s="382"/>
      <c r="N182" s="382"/>
      <c r="O182" s="382"/>
    </row>
    <row r="183" spans="2:15" hidden="1" x14ac:dyDescent="0.25">
      <c r="B183" s="390"/>
      <c r="C183" s="391"/>
      <c r="D183" s="380"/>
      <c r="E183" s="394"/>
      <c r="F183" s="382"/>
      <c r="G183" s="382"/>
      <c r="H183" s="382"/>
      <c r="I183" s="382"/>
      <c r="J183" s="382"/>
      <c r="K183" s="382"/>
      <c r="L183" s="382"/>
      <c r="M183" s="382"/>
      <c r="N183" s="382"/>
      <c r="O183" s="382"/>
    </row>
    <row r="184" spans="2:15" ht="14.4" thickBot="1" x14ac:dyDescent="0.3">
      <c r="B184" s="395"/>
      <c r="C184" s="396" t="s">
        <v>108</v>
      </c>
      <c r="D184" s="396"/>
      <c r="E184" s="397"/>
      <c r="F184" s="398">
        <f>SUM(F144:F183)</f>
        <v>12242.755183998446</v>
      </c>
      <c r="G184" s="398">
        <f>SUM(G144:G183)</f>
        <v>1571.6239405375584</v>
      </c>
      <c r="H184" s="398">
        <f t="shared" ref="H184" si="21">SUM(H144:H183)</f>
        <v>0</v>
      </c>
      <c r="I184" s="398">
        <f t="shared" ref="I184" si="22">SUM(I144:I183)</f>
        <v>13814.379124536006</v>
      </c>
      <c r="J184" s="398">
        <f t="shared" ref="J184" si="23">SUM(J144:J183)</f>
        <v>6285.7865420189464</v>
      </c>
      <c r="K184" s="398">
        <f t="shared" ref="K184" si="24">SUM(K144:K183)</f>
        <v>660.93706438620995</v>
      </c>
      <c r="L184" s="398">
        <f t="shared" ref="L184" si="25">SUM(L144:L183)</f>
        <v>0</v>
      </c>
      <c r="M184" s="398">
        <f t="shared" ref="M184:O184" si="26">SUM(M144:M183)</f>
        <v>6946.7236064051576</v>
      </c>
      <c r="N184" s="398">
        <f t="shared" si="26"/>
        <v>5956.9686419795016</v>
      </c>
      <c r="O184" s="399">
        <f t="shared" si="26"/>
        <v>6867.6555181308504</v>
      </c>
    </row>
    <row r="185" spans="2:15" x14ac:dyDescent="0.25">
      <c r="B185" s="312"/>
      <c r="C185" s="312"/>
      <c r="D185" s="312"/>
      <c r="E185" s="312"/>
      <c r="F185" s="312"/>
      <c r="G185" s="312"/>
      <c r="H185" s="312"/>
      <c r="I185" s="312"/>
      <c r="J185" s="312"/>
      <c r="K185" s="312"/>
      <c r="L185" s="312"/>
      <c r="M185" s="312"/>
      <c r="N185" s="312"/>
      <c r="O185" s="312"/>
    </row>
    <row r="186" spans="2:15" hidden="1" x14ac:dyDescent="0.25">
      <c r="B186" s="480" t="s">
        <v>184</v>
      </c>
      <c r="C186" s="481"/>
      <c r="D186" s="481"/>
      <c r="E186" s="481"/>
      <c r="F186" s="481"/>
      <c r="G186" s="481"/>
      <c r="H186" s="481"/>
      <c r="I186" s="481"/>
      <c r="J186" s="481"/>
      <c r="K186" s="481"/>
      <c r="L186" s="481"/>
      <c r="M186" s="481"/>
      <c r="N186" s="481"/>
      <c r="O186" s="482"/>
    </row>
    <row r="187" spans="2:15" ht="13.95" hidden="1" customHeight="1" x14ac:dyDescent="0.25">
      <c r="B187" s="483" t="s">
        <v>2</v>
      </c>
      <c r="C187" s="485" t="s">
        <v>205</v>
      </c>
      <c r="D187" s="487" t="s">
        <v>193</v>
      </c>
      <c r="E187" s="487" t="s">
        <v>194</v>
      </c>
      <c r="F187" s="487" t="s">
        <v>195</v>
      </c>
      <c r="G187" s="487"/>
      <c r="H187" s="487"/>
      <c r="I187" s="487"/>
      <c r="J187" s="487" t="s">
        <v>196</v>
      </c>
      <c r="K187" s="487"/>
      <c r="L187" s="487"/>
      <c r="M187" s="487"/>
      <c r="N187" s="487" t="s">
        <v>197</v>
      </c>
      <c r="O187" s="489"/>
    </row>
    <row r="188" spans="2:15" ht="55.8" hidden="1" thickBot="1" x14ac:dyDescent="0.3">
      <c r="B188" s="484"/>
      <c r="C188" s="486"/>
      <c r="D188" s="488"/>
      <c r="E188" s="488"/>
      <c r="F188" s="401" t="s">
        <v>198</v>
      </c>
      <c r="G188" s="401" t="s">
        <v>107</v>
      </c>
      <c r="H188" s="401" t="s">
        <v>199</v>
      </c>
      <c r="I188" s="401" t="s">
        <v>200</v>
      </c>
      <c r="J188" s="401" t="s">
        <v>201</v>
      </c>
      <c r="K188" s="401" t="s">
        <v>107</v>
      </c>
      <c r="L188" s="401" t="s">
        <v>202</v>
      </c>
      <c r="M188" s="401" t="s">
        <v>203</v>
      </c>
      <c r="N188" s="401" t="s">
        <v>198</v>
      </c>
      <c r="O188" s="402" t="s">
        <v>200</v>
      </c>
    </row>
    <row r="189" spans="2:15" ht="15.6" hidden="1" x14ac:dyDescent="0.25">
      <c r="B189" s="378">
        <v>1</v>
      </c>
      <c r="C189" s="379" t="s">
        <v>768</v>
      </c>
      <c r="D189" s="380"/>
      <c r="E189" s="381"/>
      <c r="F189" s="382">
        <f>I144</f>
        <v>25.184567026543981</v>
      </c>
      <c r="G189" s="382">
        <f>'[6]GFA &amp; Dep-MYT 5th Control'!$O$36</f>
        <v>15.287051191732084</v>
      </c>
      <c r="H189" s="382">
        <v>0</v>
      </c>
      <c r="I189" s="382">
        <f>F189+G189-H189</f>
        <v>40.471618218276063</v>
      </c>
      <c r="J189" s="382">
        <f>M144</f>
        <v>0</v>
      </c>
      <c r="K189" s="382">
        <f>'[6]GFA &amp; Dep-MYT 5th Control'!$G$107</f>
        <v>1.5895540527272697E-2</v>
      </c>
      <c r="L189" s="382">
        <v>0</v>
      </c>
      <c r="M189" s="382">
        <f>J189+K189-L189</f>
        <v>1.5895540527272697E-2</v>
      </c>
      <c r="N189" s="382">
        <f>F189-J189</f>
        <v>25.184567026543981</v>
      </c>
      <c r="O189" s="382">
        <f>I189-M189</f>
        <v>40.455722677748788</v>
      </c>
    </row>
    <row r="190" spans="2:15" ht="15.6" hidden="1" x14ac:dyDescent="0.25">
      <c r="B190" s="378">
        <v>2</v>
      </c>
      <c r="C190" s="379" t="s">
        <v>97</v>
      </c>
      <c r="D190" s="380"/>
      <c r="E190" s="381"/>
      <c r="F190" s="382">
        <f t="shared" ref="F190:F199" si="27">I145</f>
        <v>397.44855389075633</v>
      </c>
      <c r="G190" s="382">
        <f>'[6]GFA &amp; Dep-MYT 5th Control'!$O$35</f>
        <v>22.586685497165387</v>
      </c>
      <c r="H190" s="382">
        <v>0</v>
      </c>
      <c r="I190" s="382">
        <f t="shared" ref="I190:I199" si="28">F190+G190-H190</f>
        <v>420.03523938792171</v>
      </c>
      <c r="J190" s="382">
        <f t="shared" ref="J190:J199" si="29">M145</f>
        <v>117.17474368336002</v>
      </c>
      <c r="K190" s="382">
        <f>'[6]GFA &amp; Dep-MYT 5th Control'!$G$108</f>
        <v>10.422149788716524</v>
      </c>
      <c r="L190" s="382">
        <v>0</v>
      </c>
      <c r="M190" s="382">
        <f t="shared" ref="M190:M199" si="30">J190+K190-L190</f>
        <v>127.59689347207654</v>
      </c>
      <c r="N190" s="382">
        <f>F190-J190</f>
        <v>280.27381020739631</v>
      </c>
      <c r="O190" s="382">
        <f>I190-M190</f>
        <v>292.43834591584516</v>
      </c>
    </row>
    <row r="191" spans="2:15" s="169" customFormat="1" ht="15.6" hidden="1" x14ac:dyDescent="0.25">
      <c r="B191" s="378">
        <v>3</v>
      </c>
      <c r="C191" s="383" t="s">
        <v>769</v>
      </c>
      <c r="D191" s="380"/>
      <c r="E191" s="384"/>
      <c r="F191" s="382">
        <f t="shared" si="27"/>
        <v>0</v>
      </c>
      <c r="G191" s="382"/>
      <c r="H191" s="382">
        <v>0</v>
      </c>
      <c r="I191" s="382">
        <f t="shared" si="28"/>
        <v>0</v>
      </c>
      <c r="J191" s="382">
        <f t="shared" si="29"/>
        <v>0</v>
      </c>
      <c r="K191" s="382"/>
      <c r="L191" s="382">
        <v>0</v>
      </c>
      <c r="M191" s="382">
        <f t="shared" si="30"/>
        <v>0</v>
      </c>
      <c r="N191" s="382"/>
      <c r="O191" s="382"/>
    </row>
    <row r="192" spans="2:15" ht="15.6" hidden="1" x14ac:dyDescent="0.25">
      <c r="B192" s="378"/>
      <c r="C192" s="379" t="s">
        <v>770</v>
      </c>
      <c r="D192" s="380"/>
      <c r="E192" s="384"/>
      <c r="F192" s="382">
        <f t="shared" si="27"/>
        <v>6189.3402883800163</v>
      </c>
      <c r="G192" s="382">
        <f>'[6]GFA &amp; Dep-MYT 5th Control'!$O$31</f>
        <v>788.06514492184465</v>
      </c>
      <c r="H192" s="382">
        <v>0</v>
      </c>
      <c r="I192" s="382">
        <f t="shared" si="28"/>
        <v>6977.4054333018612</v>
      </c>
      <c r="J192" s="382">
        <f t="shared" si="29"/>
        <v>3536.3444020191864</v>
      </c>
      <c r="K192" s="382">
        <f>SUM('[6]GFA &amp; Dep-MYT 5th Control'!$G$113:$G$115)</f>
        <v>273.83514391618797</v>
      </c>
      <c r="L192" s="382">
        <v>0</v>
      </c>
      <c r="M192" s="382">
        <f t="shared" si="30"/>
        <v>3810.1795459353743</v>
      </c>
      <c r="N192" s="382">
        <f>F192-J192</f>
        <v>2652.9958863608299</v>
      </c>
      <c r="O192" s="382">
        <f>I192-M192</f>
        <v>3167.2258873664869</v>
      </c>
    </row>
    <row r="193" spans="2:15" ht="15.6" hidden="1" x14ac:dyDescent="0.25">
      <c r="B193" s="378"/>
      <c r="C193" s="379" t="s">
        <v>771</v>
      </c>
      <c r="D193" s="380"/>
      <c r="E193" s="384"/>
      <c r="F193" s="382">
        <f t="shared" si="27"/>
        <v>6169.5415727085674</v>
      </c>
      <c r="G193" s="382">
        <f>'[6]GFA &amp; Dep-MYT 5th Control'!$O$32</f>
        <v>856.03110597476245</v>
      </c>
      <c r="H193" s="382">
        <v>0</v>
      </c>
      <c r="I193" s="382">
        <f t="shared" si="28"/>
        <v>7025.5726786833302</v>
      </c>
      <c r="J193" s="382">
        <f t="shared" si="29"/>
        <v>2598.359739383327</v>
      </c>
      <c r="K193" s="382">
        <f>SUM('[6]GFA &amp; Dep-MYT 5th Control'!$G$122:$G$124)</f>
        <v>190.69630273819337</v>
      </c>
      <c r="L193" s="382">
        <v>0</v>
      </c>
      <c r="M193" s="382">
        <f t="shared" si="30"/>
        <v>2789.0560421215205</v>
      </c>
      <c r="N193" s="382">
        <f>F193-J193</f>
        <v>3571.1818333252404</v>
      </c>
      <c r="O193" s="382">
        <f>I193-M193</f>
        <v>4236.5166365618097</v>
      </c>
    </row>
    <row r="194" spans="2:15" ht="15.6" hidden="1" x14ac:dyDescent="0.25">
      <c r="B194" s="378"/>
      <c r="C194" s="379" t="s">
        <v>772</v>
      </c>
      <c r="D194" s="380"/>
      <c r="E194" s="384"/>
      <c r="F194" s="382">
        <f t="shared" si="27"/>
        <v>792.95042401024966</v>
      </c>
      <c r="G194" s="382">
        <f>'[6]GFA &amp; Dep-MYT 5th Control'!$O$33</f>
        <v>18.882526345223912</v>
      </c>
      <c r="H194" s="382">
        <v>0</v>
      </c>
      <c r="I194" s="382">
        <f t="shared" si="28"/>
        <v>811.8329503554736</v>
      </c>
      <c r="J194" s="382">
        <f t="shared" si="29"/>
        <v>547.4904825203605</v>
      </c>
      <c r="K194" s="382">
        <f>'[6]GFA &amp; Dep-MYT 5th Control'!$G$119</f>
        <v>35.844085182818546</v>
      </c>
      <c r="L194" s="382">
        <v>0</v>
      </c>
      <c r="M194" s="382">
        <f t="shared" si="30"/>
        <v>583.334567703179</v>
      </c>
      <c r="N194" s="382">
        <f>F194-J194</f>
        <v>245.45994148988916</v>
      </c>
      <c r="O194" s="382">
        <f t="shared" ref="O194:O199" si="31">I194-M194</f>
        <v>228.49838265229459</v>
      </c>
    </row>
    <row r="195" spans="2:15" ht="15.6" hidden="1" x14ac:dyDescent="0.25">
      <c r="B195" s="378">
        <v>4</v>
      </c>
      <c r="C195" s="383" t="s">
        <v>103</v>
      </c>
      <c r="D195" s="380"/>
      <c r="E195" s="384"/>
      <c r="F195" s="382">
        <f t="shared" si="27"/>
        <v>28.489162474477869</v>
      </c>
      <c r="G195" s="382">
        <f>'[6]GFA &amp; Dep-MYT 5th Control'!$O$34</f>
        <v>5.1316332620692302</v>
      </c>
      <c r="H195" s="382">
        <v>0</v>
      </c>
      <c r="I195" s="382">
        <f t="shared" si="28"/>
        <v>33.620795736547102</v>
      </c>
      <c r="J195" s="382">
        <f t="shared" si="29"/>
        <v>24.60692113877446</v>
      </c>
      <c r="K195" s="382">
        <f>'[6]GFA &amp; Dep-MYT 5th Control'!$G$128</f>
        <v>3.9506010485142973</v>
      </c>
      <c r="L195" s="382">
        <v>0</v>
      </c>
      <c r="M195" s="382">
        <f t="shared" si="30"/>
        <v>28.557522187288757</v>
      </c>
      <c r="N195" s="382">
        <f t="shared" ref="N195:N199" si="32">F195-J195</f>
        <v>3.8822413357034087</v>
      </c>
      <c r="O195" s="382">
        <f t="shared" si="31"/>
        <v>5.0632735492583443</v>
      </c>
    </row>
    <row r="196" spans="2:15" ht="15.6" hidden="1" x14ac:dyDescent="0.25">
      <c r="B196" s="378">
        <v>5</v>
      </c>
      <c r="C196" s="383" t="s">
        <v>773</v>
      </c>
      <c r="D196" s="380"/>
      <c r="E196" s="384"/>
      <c r="F196" s="382">
        <f t="shared" si="27"/>
        <v>5.6071000000000009</v>
      </c>
      <c r="G196" s="382">
        <v>0</v>
      </c>
      <c r="H196" s="382">
        <v>0</v>
      </c>
      <c r="I196" s="382">
        <f t="shared" si="28"/>
        <v>5.6071000000000009</v>
      </c>
      <c r="J196" s="382">
        <f t="shared" si="29"/>
        <v>4.4678640523059476</v>
      </c>
      <c r="K196" s="382">
        <f>'[6]GFA &amp; Dep-MYT 5th Control'!$G$127</f>
        <v>0.13990812320999702</v>
      </c>
      <c r="L196" s="382">
        <v>0</v>
      </c>
      <c r="M196" s="382">
        <f t="shared" si="30"/>
        <v>4.6077721755159446</v>
      </c>
      <c r="N196" s="382">
        <f t="shared" si="32"/>
        <v>1.1392359476940532</v>
      </c>
      <c r="O196" s="382">
        <f t="shared" si="31"/>
        <v>0.99932782448405622</v>
      </c>
    </row>
    <row r="197" spans="2:15" ht="15.6" hidden="1" x14ac:dyDescent="0.25">
      <c r="B197" s="378">
        <v>6</v>
      </c>
      <c r="C197" s="383" t="s">
        <v>101</v>
      </c>
      <c r="D197" s="380"/>
      <c r="E197" s="384"/>
      <c r="F197" s="382">
        <f t="shared" si="27"/>
        <v>2.6837</v>
      </c>
      <c r="G197" s="382">
        <v>0</v>
      </c>
      <c r="H197" s="382">
        <v>0</v>
      </c>
      <c r="I197" s="382">
        <f t="shared" si="28"/>
        <v>2.6837</v>
      </c>
      <c r="J197" s="382">
        <f t="shared" si="29"/>
        <v>2.4519336503</v>
      </c>
      <c r="K197" s="382">
        <f>'[6]GFA &amp; Dep-MYT 5th Control'!$G$126</f>
        <v>0</v>
      </c>
      <c r="L197" s="382">
        <v>0</v>
      </c>
      <c r="M197" s="382">
        <f t="shared" si="30"/>
        <v>2.4519336503</v>
      </c>
      <c r="N197" s="382">
        <f t="shared" si="32"/>
        <v>0.23176634969999999</v>
      </c>
      <c r="O197" s="382">
        <f t="shared" si="31"/>
        <v>0.23176634969999999</v>
      </c>
    </row>
    <row r="198" spans="2:15" ht="15.6" hidden="1" x14ac:dyDescent="0.25">
      <c r="B198" s="378">
        <v>7</v>
      </c>
      <c r="C198" s="383" t="s">
        <v>774</v>
      </c>
      <c r="D198" s="380"/>
      <c r="E198" s="384"/>
      <c r="F198" s="382">
        <f t="shared" si="27"/>
        <v>132.45149799062096</v>
      </c>
      <c r="G198" s="382">
        <f>'[6]GFA &amp; Dep-MYT 5th Control'!$O$37</f>
        <v>48.334035608968009</v>
      </c>
      <c r="H198" s="382">
        <v>0</v>
      </c>
      <c r="I198" s="382">
        <f t="shared" si="28"/>
        <v>180.78553359958897</v>
      </c>
      <c r="J198" s="382">
        <f t="shared" si="29"/>
        <v>70.494599999999991</v>
      </c>
      <c r="K198" s="382">
        <v>0</v>
      </c>
      <c r="L198" s="382">
        <v>0</v>
      </c>
      <c r="M198" s="382">
        <f t="shared" si="30"/>
        <v>70.494599999999991</v>
      </c>
      <c r="N198" s="382">
        <f t="shared" si="32"/>
        <v>61.956897990620973</v>
      </c>
      <c r="O198" s="382">
        <f t="shared" si="31"/>
        <v>110.29093359958898</v>
      </c>
    </row>
    <row r="199" spans="2:15" ht="15.6" hidden="1" x14ac:dyDescent="0.25">
      <c r="B199" s="378">
        <v>8</v>
      </c>
      <c r="C199" s="383" t="s">
        <v>767</v>
      </c>
      <c r="D199" s="380"/>
      <c r="E199" s="384"/>
      <c r="F199" s="382">
        <f t="shared" si="27"/>
        <v>70.682258054774962</v>
      </c>
      <c r="G199" s="382">
        <v>0</v>
      </c>
      <c r="H199" s="382">
        <v>0</v>
      </c>
      <c r="I199" s="382">
        <f t="shared" si="28"/>
        <v>70.682258054774962</v>
      </c>
      <c r="J199" s="382">
        <f t="shared" si="29"/>
        <v>45.332919957542764</v>
      </c>
      <c r="K199" s="382">
        <f>'[6]GFA &amp; Dep-MYT 5th Control'!$G$109</f>
        <v>17.431315204807351</v>
      </c>
      <c r="L199" s="382">
        <v>0</v>
      </c>
      <c r="M199" s="382">
        <f t="shared" si="30"/>
        <v>62.764235162350118</v>
      </c>
      <c r="N199" s="382">
        <f t="shared" si="32"/>
        <v>25.349338097232199</v>
      </c>
      <c r="O199" s="382">
        <f t="shared" si="31"/>
        <v>7.9180228924248439</v>
      </c>
    </row>
    <row r="200" spans="2:15" ht="15.6" hidden="1" x14ac:dyDescent="0.25">
      <c r="B200" s="378"/>
      <c r="C200" s="383"/>
      <c r="D200" s="380"/>
      <c r="E200" s="384"/>
      <c r="F200" s="382"/>
      <c r="G200" s="382"/>
      <c r="H200" s="382"/>
      <c r="I200" s="382"/>
      <c r="J200" s="382"/>
      <c r="K200" s="382"/>
      <c r="L200" s="382"/>
      <c r="M200" s="382"/>
      <c r="N200" s="382"/>
      <c r="O200" s="382"/>
    </row>
    <row r="201" spans="2:15" ht="15.6" hidden="1" x14ac:dyDescent="0.25">
      <c r="B201" s="378"/>
      <c r="C201" s="383"/>
      <c r="D201" s="380"/>
      <c r="E201" s="384"/>
      <c r="F201" s="382"/>
      <c r="G201" s="385"/>
      <c r="H201" s="385"/>
      <c r="I201" s="382"/>
      <c r="J201" s="382"/>
      <c r="K201" s="385"/>
      <c r="L201" s="385"/>
      <c r="M201" s="382"/>
      <c r="N201" s="382"/>
      <c r="O201" s="382"/>
    </row>
    <row r="202" spans="2:15" hidden="1" x14ac:dyDescent="0.25">
      <c r="B202" s="378"/>
      <c r="C202" s="386"/>
      <c r="D202" s="380"/>
      <c r="E202" s="384"/>
      <c r="F202" s="382"/>
      <c r="G202" s="382"/>
      <c r="H202" s="382"/>
      <c r="I202" s="382"/>
      <c r="J202" s="382"/>
      <c r="K202" s="382"/>
      <c r="L202" s="382"/>
      <c r="M202" s="382"/>
      <c r="N202" s="382"/>
      <c r="O202" s="382"/>
    </row>
    <row r="203" spans="2:15" hidden="1" x14ac:dyDescent="0.25">
      <c r="B203" s="378"/>
      <c r="C203" s="386"/>
      <c r="D203" s="380"/>
      <c r="E203" s="384"/>
      <c r="F203" s="382"/>
      <c r="G203" s="382"/>
      <c r="H203" s="382"/>
      <c r="I203" s="382"/>
      <c r="J203" s="382"/>
      <c r="K203" s="382"/>
      <c r="L203" s="382"/>
      <c r="M203" s="382"/>
      <c r="N203" s="382"/>
      <c r="O203" s="382"/>
    </row>
    <row r="204" spans="2:15" hidden="1" x14ac:dyDescent="0.25">
      <c r="B204" s="378"/>
      <c r="C204" s="386"/>
      <c r="D204" s="380"/>
      <c r="E204" s="384"/>
      <c r="F204" s="382"/>
      <c r="G204" s="382"/>
      <c r="H204" s="382"/>
      <c r="I204" s="382"/>
      <c r="J204" s="382"/>
      <c r="K204" s="382"/>
      <c r="L204" s="382"/>
      <c r="M204" s="382"/>
      <c r="N204" s="382"/>
      <c r="O204" s="382"/>
    </row>
    <row r="205" spans="2:15" hidden="1" x14ac:dyDescent="0.25">
      <c r="B205" s="378"/>
      <c r="C205" s="386"/>
      <c r="D205" s="380"/>
      <c r="E205" s="384"/>
      <c r="F205" s="382"/>
      <c r="G205" s="382"/>
      <c r="H205" s="382"/>
      <c r="I205" s="382"/>
      <c r="J205" s="382"/>
      <c r="K205" s="382"/>
      <c r="L205" s="382"/>
      <c r="M205" s="382"/>
      <c r="N205" s="382"/>
      <c r="O205" s="382"/>
    </row>
    <row r="206" spans="2:15" hidden="1" x14ac:dyDescent="0.25">
      <c r="B206" s="378"/>
      <c r="C206" s="387"/>
      <c r="D206" s="380"/>
      <c r="E206" s="384"/>
      <c r="F206" s="382"/>
      <c r="G206" s="382"/>
      <c r="H206" s="382"/>
      <c r="I206" s="382"/>
      <c r="J206" s="382"/>
      <c r="K206" s="382"/>
      <c r="L206" s="382"/>
      <c r="M206" s="382"/>
      <c r="N206" s="382"/>
      <c r="O206" s="382"/>
    </row>
    <row r="207" spans="2:15" hidden="1" x14ac:dyDescent="0.25">
      <c r="B207" s="378"/>
      <c r="C207" s="387"/>
      <c r="D207" s="380"/>
      <c r="E207" s="384"/>
      <c r="F207" s="382"/>
      <c r="G207" s="382"/>
      <c r="H207" s="382"/>
      <c r="I207" s="382"/>
      <c r="J207" s="382"/>
      <c r="K207" s="382"/>
      <c r="L207" s="382"/>
      <c r="M207" s="382"/>
      <c r="N207" s="382"/>
      <c r="O207" s="382"/>
    </row>
    <row r="208" spans="2:15" hidden="1" x14ac:dyDescent="0.25">
      <c r="B208" s="378"/>
      <c r="C208" s="387"/>
      <c r="D208" s="380"/>
      <c r="E208" s="384"/>
      <c r="F208" s="382"/>
      <c r="G208" s="382"/>
      <c r="H208" s="382"/>
      <c r="I208" s="382"/>
      <c r="J208" s="382"/>
      <c r="K208" s="382"/>
      <c r="L208" s="382"/>
      <c r="M208" s="382"/>
      <c r="N208" s="382"/>
      <c r="O208" s="382"/>
    </row>
    <row r="209" spans="2:15" hidden="1" x14ac:dyDescent="0.25">
      <c r="B209" s="378"/>
      <c r="C209" s="386"/>
      <c r="D209" s="380"/>
      <c r="E209" s="384"/>
      <c r="F209" s="382"/>
      <c r="G209" s="382"/>
      <c r="H209" s="382"/>
      <c r="I209" s="382"/>
      <c r="J209" s="382"/>
      <c r="K209" s="382"/>
      <c r="L209" s="382"/>
      <c r="M209" s="382"/>
      <c r="N209" s="382"/>
      <c r="O209" s="382"/>
    </row>
    <row r="210" spans="2:15" hidden="1" x14ac:dyDescent="0.25">
      <c r="B210" s="378"/>
      <c r="C210" s="386"/>
      <c r="D210" s="380"/>
      <c r="E210" s="384"/>
      <c r="F210" s="382"/>
      <c r="G210" s="382"/>
      <c r="H210" s="382"/>
      <c r="I210" s="382"/>
      <c r="J210" s="382"/>
      <c r="K210" s="382"/>
      <c r="L210" s="382"/>
      <c r="M210" s="382"/>
      <c r="N210" s="382"/>
      <c r="O210" s="382"/>
    </row>
    <row r="211" spans="2:15" hidden="1" x14ac:dyDescent="0.25">
      <c r="B211" s="388"/>
      <c r="C211" s="389"/>
      <c r="D211" s="380"/>
      <c r="E211" s="384"/>
      <c r="F211" s="382"/>
      <c r="G211" s="382"/>
      <c r="H211" s="382"/>
      <c r="I211" s="382"/>
      <c r="J211" s="382"/>
      <c r="K211" s="382"/>
      <c r="L211" s="382"/>
      <c r="M211" s="382"/>
      <c r="N211" s="382"/>
      <c r="O211" s="382"/>
    </row>
    <row r="212" spans="2:15" hidden="1" x14ac:dyDescent="0.25">
      <c r="B212" s="390"/>
      <c r="C212" s="391"/>
      <c r="D212" s="392"/>
      <c r="E212" s="384"/>
      <c r="F212" s="382"/>
      <c r="G212" s="382"/>
      <c r="H212" s="382"/>
      <c r="I212" s="382"/>
      <c r="J212" s="382"/>
      <c r="K212" s="382"/>
      <c r="L212" s="382"/>
      <c r="M212" s="382"/>
      <c r="N212" s="382"/>
      <c r="O212" s="382"/>
    </row>
    <row r="213" spans="2:15" hidden="1" x14ac:dyDescent="0.25">
      <c r="B213" s="390"/>
      <c r="C213" s="391"/>
      <c r="D213" s="392"/>
      <c r="E213" s="384"/>
      <c r="F213" s="382"/>
      <c r="G213" s="382"/>
      <c r="H213" s="382"/>
      <c r="I213" s="382"/>
      <c r="J213" s="382"/>
      <c r="K213" s="382"/>
      <c r="L213" s="382"/>
      <c r="M213" s="382"/>
      <c r="N213" s="382"/>
      <c r="O213" s="382"/>
    </row>
    <row r="214" spans="2:15" hidden="1" x14ac:dyDescent="0.25">
      <c r="B214" s="390"/>
      <c r="C214" s="391"/>
      <c r="D214" s="392"/>
      <c r="E214" s="384"/>
      <c r="F214" s="382"/>
      <c r="G214" s="382"/>
      <c r="H214" s="382"/>
      <c r="I214" s="382"/>
      <c r="J214" s="382"/>
      <c r="K214" s="382"/>
      <c r="L214" s="382"/>
      <c r="M214" s="382"/>
      <c r="N214" s="382"/>
      <c r="O214" s="382"/>
    </row>
    <row r="215" spans="2:15" hidden="1" x14ac:dyDescent="0.25">
      <c r="B215" s="390"/>
      <c r="C215" s="393"/>
      <c r="D215" s="392"/>
      <c r="E215" s="384"/>
      <c r="F215" s="382"/>
      <c r="G215" s="382"/>
      <c r="H215" s="382"/>
      <c r="I215" s="382"/>
      <c r="J215" s="382"/>
      <c r="K215" s="382"/>
      <c r="L215" s="382"/>
      <c r="M215" s="382"/>
      <c r="N215" s="382"/>
      <c r="O215" s="382"/>
    </row>
    <row r="216" spans="2:15" hidden="1" x14ac:dyDescent="0.25">
      <c r="B216" s="390"/>
      <c r="C216" s="393"/>
      <c r="D216" s="392"/>
      <c r="E216" s="384"/>
      <c r="F216" s="382"/>
      <c r="G216" s="382"/>
      <c r="H216" s="382"/>
      <c r="I216" s="382"/>
      <c r="J216" s="382"/>
      <c r="K216" s="382"/>
      <c r="L216" s="382"/>
      <c r="M216" s="382"/>
      <c r="N216" s="382"/>
      <c r="O216" s="382"/>
    </row>
    <row r="217" spans="2:15" hidden="1" x14ac:dyDescent="0.25">
      <c r="B217" s="390"/>
      <c r="C217" s="393"/>
      <c r="D217" s="392"/>
      <c r="E217" s="384"/>
      <c r="F217" s="382"/>
      <c r="G217" s="382"/>
      <c r="H217" s="382"/>
      <c r="I217" s="382"/>
      <c r="J217" s="382"/>
      <c r="K217" s="382"/>
      <c r="L217" s="382"/>
      <c r="M217" s="382"/>
      <c r="N217" s="382"/>
      <c r="O217" s="382"/>
    </row>
    <row r="218" spans="2:15" hidden="1" x14ac:dyDescent="0.25">
      <c r="B218" s="390"/>
      <c r="C218" s="393"/>
      <c r="D218" s="392"/>
      <c r="E218" s="384"/>
      <c r="F218" s="382"/>
      <c r="G218" s="382"/>
      <c r="H218" s="382"/>
      <c r="I218" s="382"/>
      <c r="J218" s="382"/>
      <c r="K218" s="382"/>
      <c r="L218" s="382"/>
      <c r="M218" s="382"/>
      <c r="N218" s="382"/>
      <c r="O218" s="382"/>
    </row>
    <row r="219" spans="2:15" hidden="1" x14ac:dyDescent="0.25">
      <c r="B219" s="390"/>
      <c r="C219" s="393"/>
      <c r="D219" s="392"/>
      <c r="E219" s="384"/>
      <c r="F219" s="382"/>
      <c r="G219" s="382"/>
      <c r="H219" s="382"/>
      <c r="I219" s="382"/>
      <c r="J219" s="382"/>
      <c r="K219" s="382"/>
      <c r="L219" s="382"/>
      <c r="M219" s="382"/>
      <c r="N219" s="382"/>
      <c r="O219" s="382"/>
    </row>
    <row r="220" spans="2:15" hidden="1" x14ac:dyDescent="0.25">
      <c r="B220" s="390"/>
      <c r="C220" s="393"/>
      <c r="D220" s="392"/>
      <c r="E220" s="384"/>
      <c r="F220" s="382"/>
      <c r="G220" s="382"/>
      <c r="H220" s="382"/>
      <c r="I220" s="382"/>
      <c r="J220" s="382"/>
      <c r="K220" s="382"/>
      <c r="L220" s="382"/>
      <c r="M220" s="382"/>
      <c r="N220" s="382"/>
      <c r="O220" s="382"/>
    </row>
    <row r="221" spans="2:15" hidden="1" x14ac:dyDescent="0.25">
      <c r="B221" s="390"/>
      <c r="C221" s="393"/>
      <c r="D221" s="392"/>
      <c r="E221" s="384"/>
      <c r="F221" s="382"/>
      <c r="G221" s="382"/>
      <c r="H221" s="382"/>
      <c r="I221" s="382"/>
      <c r="J221" s="382"/>
      <c r="K221" s="382"/>
      <c r="L221" s="382"/>
      <c r="M221" s="382"/>
      <c r="N221" s="382"/>
      <c r="O221" s="382"/>
    </row>
    <row r="222" spans="2:15" hidden="1" x14ac:dyDescent="0.25">
      <c r="B222" s="390"/>
      <c r="C222" s="391"/>
      <c r="D222" s="392"/>
      <c r="E222" s="384"/>
      <c r="F222" s="382"/>
      <c r="G222" s="382"/>
      <c r="H222" s="382"/>
      <c r="I222" s="382"/>
      <c r="J222" s="382"/>
      <c r="K222" s="382"/>
      <c r="L222" s="382"/>
      <c r="M222" s="382"/>
      <c r="N222" s="382"/>
      <c r="O222" s="382"/>
    </row>
    <row r="223" spans="2:15" hidden="1" x14ac:dyDescent="0.25">
      <c r="B223" s="390"/>
      <c r="C223" s="393"/>
      <c r="D223" s="392"/>
      <c r="E223" s="384"/>
      <c r="F223" s="382"/>
      <c r="G223" s="382"/>
      <c r="H223" s="382"/>
      <c r="I223" s="382"/>
      <c r="J223" s="382"/>
      <c r="K223" s="382"/>
      <c r="L223" s="382"/>
      <c r="M223" s="382"/>
      <c r="N223" s="382"/>
      <c r="O223" s="382"/>
    </row>
    <row r="224" spans="2:15" hidden="1" x14ac:dyDescent="0.25">
      <c r="B224" s="390"/>
      <c r="C224" s="393"/>
      <c r="D224" s="392"/>
      <c r="E224" s="384"/>
      <c r="F224" s="382"/>
      <c r="G224" s="382"/>
      <c r="H224" s="382"/>
      <c r="I224" s="382"/>
      <c r="J224" s="382"/>
      <c r="K224" s="382"/>
      <c r="L224" s="382"/>
      <c r="M224" s="382"/>
      <c r="N224" s="382"/>
      <c r="O224" s="382"/>
    </row>
    <row r="225" spans="2:15" hidden="1" x14ac:dyDescent="0.25">
      <c r="B225" s="390"/>
      <c r="C225" s="393"/>
      <c r="D225" s="392"/>
      <c r="E225" s="384"/>
      <c r="F225" s="382"/>
      <c r="G225" s="382"/>
      <c r="H225" s="382"/>
      <c r="I225" s="382"/>
      <c r="J225" s="382"/>
      <c r="K225" s="382"/>
      <c r="L225" s="382"/>
      <c r="M225" s="382"/>
      <c r="N225" s="382"/>
      <c r="O225" s="382"/>
    </row>
    <row r="226" spans="2:15" hidden="1" x14ac:dyDescent="0.25">
      <c r="B226" s="390"/>
      <c r="C226" s="391"/>
      <c r="D226" s="392"/>
      <c r="E226" s="384"/>
      <c r="F226" s="382"/>
      <c r="G226" s="382"/>
      <c r="H226" s="382"/>
      <c r="I226" s="382"/>
      <c r="J226" s="382"/>
      <c r="K226" s="382"/>
      <c r="L226" s="382"/>
      <c r="M226" s="382"/>
      <c r="N226" s="382"/>
      <c r="O226" s="382"/>
    </row>
    <row r="227" spans="2:15" hidden="1" x14ac:dyDescent="0.25">
      <c r="B227" s="390"/>
      <c r="C227" s="391"/>
      <c r="D227" s="380"/>
      <c r="E227" s="384"/>
      <c r="F227" s="382"/>
      <c r="G227" s="382"/>
      <c r="H227" s="382"/>
      <c r="I227" s="382"/>
      <c r="J227" s="382"/>
      <c r="K227" s="382"/>
      <c r="L227" s="382"/>
      <c r="M227" s="382"/>
      <c r="N227" s="382"/>
      <c r="O227" s="382"/>
    </row>
    <row r="228" spans="2:15" hidden="1" x14ac:dyDescent="0.25">
      <c r="B228" s="390"/>
      <c r="C228" s="391"/>
      <c r="D228" s="380"/>
      <c r="E228" s="394"/>
      <c r="F228" s="382"/>
      <c r="G228" s="382"/>
      <c r="H228" s="382"/>
      <c r="I228" s="382"/>
      <c r="J228" s="382"/>
      <c r="K228" s="382"/>
      <c r="L228" s="382"/>
      <c r="M228" s="382"/>
      <c r="N228" s="382"/>
      <c r="O228" s="382"/>
    </row>
    <row r="229" spans="2:15" ht="14.4" hidden="1" thickBot="1" x14ac:dyDescent="0.3">
      <c r="B229" s="395"/>
      <c r="C229" s="396" t="s">
        <v>108</v>
      </c>
      <c r="D229" s="396"/>
      <c r="E229" s="397"/>
      <c r="F229" s="398">
        <f>SUM(F189:F228)</f>
        <v>13814.379124536006</v>
      </c>
      <c r="G229" s="398">
        <f t="shared" ref="G229" si="33">SUM(G189:G228)</f>
        <v>1754.3181828017655</v>
      </c>
      <c r="H229" s="398">
        <f t="shared" ref="H229" si="34">SUM(H189:H228)</f>
        <v>0</v>
      </c>
      <c r="I229" s="398">
        <f t="shared" ref="I229" si="35">SUM(I189:I228)</f>
        <v>15568.697307337772</v>
      </c>
      <c r="J229" s="398">
        <f t="shared" ref="J229" si="36">SUM(J189:J228)</f>
        <v>6946.7236064051576</v>
      </c>
      <c r="K229" s="398">
        <f t="shared" ref="K229" si="37">SUM(K189:K228)</f>
        <v>532.33540154297532</v>
      </c>
      <c r="L229" s="398">
        <f t="shared" ref="L229" si="38">SUM(L189:L228)</f>
        <v>0</v>
      </c>
      <c r="M229" s="398">
        <f t="shared" ref="M229:O229" si="39">SUM(M189:M228)</f>
        <v>7479.0590079481317</v>
      </c>
      <c r="N229" s="398">
        <f t="shared" si="39"/>
        <v>6867.6555181308504</v>
      </c>
      <c r="O229" s="399">
        <f t="shared" si="39"/>
        <v>8089.6382993896414</v>
      </c>
    </row>
    <row r="230" spans="2:15" ht="14.4" hidden="1" thickBot="1" x14ac:dyDescent="0.3">
      <c r="B230" s="312"/>
      <c r="C230" s="312"/>
      <c r="D230" s="312"/>
      <c r="E230" s="312"/>
      <c r="F230" s="312"/>
      <c r="G230" s="312"/>
      <c r="H230" s="312"/>
      <c r="I230" s="312"/>
      <c r="J230" s="312"/>
      <c r="K230" s="312"/>
      <c r="L230" s="312"/>
      <c r="M230" s="312"/>
      <c r="N230" s="312"/>
      <c r="O230" s="312"/>
    </row>
    <row r="231" spans="2:15" hidden="1" x14ac:dyDescent="0.25">
      <c r="B231" s="480" t="s">
        <v>185</v>
      </c>
      <c r="C231" s="481"/>
      <c r="D231" s="481"/>
      <c r="E231" s="481"/>
      <c r="F231" s="481"/>
      <c r="G231" s="481"/>
      <c r="H231" s="481"/>
      <c r="I231" s="481"/>
      <c r="J231" s="481"/>
      <c r="K231" s="481"/>
      <c r="L231" s="481"/>
      <c r="M231" s="481"/>
      <c r="N231" s="481"/>
      <c r="O231" s="482"/>
    </row>
    <row r="232" spans="2:15" ht="13.95" hidden="1" customHeight="1" x14ac:dyDescent="0.25">
      <c r="B232" s="483" t="s">
        <v>2</v>
      </c>
      <c r="C232" s="485" t="s">
        <v>205</v>
      </c>
      <c r="D232" s="487" t="s">
        <v>193</v>
      </c>
      <c r="E232" s="487" t="s">
        <v>194</v>
      </c>
      <c r="F232" s="487" t="s">
        <v>195</v>
      </c>
      <c r="G232" s="487"/>
      <c r="H232" s="487"/>
      <c r="I232" s="487"/>
      <c r="J232" s="487" t="s">
        <v>196</v>
      </c>
      <c r="K232" s="487"/>
      <c r="L232" s="487"/>
      <c r="M232" s="487"/>
      <c r="N232" s="487" t="s">
        <v>197</v>
      </c>
      <c r="O232" s="489"/>
    </row>
    <row r="233" spans="2:15" ht="55.8" hidden="1" thickBot="1" x14ac:dyDescent="0.3">
      <c r="B233" s="484"/>
      <c r="C233" s="486"/>
      <c r="D233" s="488"/>
      <c r="E233" s="488"/>
      <c r="F233" s="401" t="s">
        <v>198</v>
      </c>
      <c r="G233" s="401" t="s">
        <v>107</v>
      </c>
      <c r="H233" s="401" t="s">
        <v>199</v>
      </c>
      <c r="I233" s="401" t="s">
        <v>200</v>
      </c>
      <c r="J233" s="401" t="s">
        <v>201</v>
      </c>
      <c r="K233" s="401" t="s">
        <v>107</v>
      </c>
      <c r="L233" s="401" t="s">
        <v>202</v>
      </c>
      <c r="M233" s="401" t="s">
        <v>203</v>
      </c>
      <c r="N233" s="401" t="s">
        <v>198</v>
      </c>
      <c r="O233" s="402" t="s">
        <v>200</v>
      </c>
    </row>
    <row r="234" spans="2:15" ht="15.6" hidden="1" x14ac:dyDescent="0.25">
      <c r="B234" s="378">
        <v>1</v>
      </c>
      <c r="C234" s="379" t="s">
        <v>768</v>
      </c>
      <c r="D234" s="380"/>
      <c r="E234" s="381"/>
      <c r="F234" s="382">
        <f>I189</f>
        <v>40.471618218276063</v>
      </c>
      <c r="G234" s="382">
        <f>'[6]GFA &amp; Dep-MYT 5th Control'!$P$36</f>
        <v>16.563724222861055</v>
      </c>
      <c r="H234" s="382">
        <v>0</v>
      </c>
      <c r="I234" s="382">
        <f>F234+G234-H234</f>
        <v>57.035342441137118</v>
      </c>
      <c r="J234" s="382">
        <f>M189</f>
        <v>1.5895540527272697E-2</v>
      </c>
      <c r="K234" s="382">
        <f>'[6]GFA &amp; Dep-MYT 5th Control'!$H$107</f>
        <v>1.5895540527272725E-2</v>
      </c>
      <c r="L234" s="382">
        <v>0</v>
      </c>
      <c r="M234" s="382">
        <f>J234+K234-L234</f>
        <v>3.1791081054545423E-2</v>
      </c>
      <c r="N234" s="382">
        <f>F234-J234</f>
        <v>40.455722677748788</v>
      </c>
      <c r="O234" s="382">
        <f>I234-M234</f>
        <v>57.003551360082575</v>
      </c>
    </row>
    <row r="235" spans="2:15" ht="15.6" hidden="1" x14ac:dyDescent="0.25">
      <c r="B235" s="378">
        <v>2</v>
      </c>
      <c r="C235" s="379" t="s">
        <v>97</v>
      </c>
      <c r="D235" s="380"/>
      <c r="E235" s="381"/>
      <c r="F235" s="382">
        <f t="shared" ref="F235:F244" si="40">I190</f>
        <v>420.03523938792171</v>
      </c>
      <c r="G235" s="382">
        <f>'[6]GFA &amp; Dep-MYT 5th Control'!$P$35</f>
        <v>24.472975526233814</v>
      </c>
      <c r="H235" s="382">
        <v>0</v>
      </c>
      <c r="I235" s="382">
        <f t="shared" ref="I235:I244" si="41">F235+G235-H235</f>
        <v>444.50821491415553</v>
      </c>
      <c r="J235" s="382">
        <f t="shared" ref="J235:J244" si="42">M190</f>
        <v>127.59689347207654</v>
      </c>
      <c r="K235" s="382">
        <f>'[6]GFA &amp; Dep-MYT 5th Control'!$H$108</f>
        <v>10.800710371051292</v>
      </c>
      <c r="L235" s="382">
        <v>0</v>
      </c>
      <c r="M235" s="382">
        <f t="shared" ref="M235:M244" si="43">J235+K235-L235</f>
        <v>138.39760384312783</v>
      </c>
      <c r="N235" s="382">
        <f>F235-J235</f>
        <v>292.43834591584516</v>
      </c>
      <c r="O235" s="382">
        <f>I235-M235</f>
        <v>306.11061107102773</v>
      </c>
    </row>
    <row r="236" spans="2:15" s="169" customFormat="1" ht="15.6" hidden="1" x14ac:dyDescent="0.25">
      <c r="B236" s="378">
        <v>3</v>
      </c>
      <c r="C236" s="383" t="s">
        <v>769</v>
      </c>
      <c r="D236" s="380"/>
      <c r="E236" s="384"/>
      <c r="F236" s="382">
        <f t="shared" si="40"/>
        <v>0</v>
      </c>
      <c r="G236" s="382"/>
      <c r="H236" s="382">
        <v>0</v>
      </c>
      <c r="I236" s="382">
        <f t="shared" si="41"/>
        <v>0</v>
      </c>
      <c r="J236" s="382">
        <f t="shared" si="42"/>
        <v>0</v>
      </c>
      <c r="K236" s="382"/>
      <c r="L236" s="382">
        <v>0</v>
      </c>
      <c r="M236" s="382">
        <f t="shared" si="43"/>
        <v>0</v>
      </c>
      <c r="N236" s="382"/>
      <c r="O236" s="382"/>
    </row>
    <row r="237" spans="2:15" ht="15.6" hidden="1" x14ac:dyDescent="0.25">
      <c r="B237" s="378"/>
      <c r="C237" s="379" t="s">
        <v>770</v>
      </c>
      <c r="D237" s="380"/>
      <c r="E237" s="384"/>
      <c r="F237" s="382">
        <f t="shared" si="40"/>
        <v>6977.4054333018612</v>
      </c>
      <c r="G237" s="382">
        <f>'[6]GFA &amp; Dep-MYT 5th Control'!$P$31</f>
        <v>853.87911418745466</v>
      </c>
      <c r="H237" s="382">
        <v>0</v>
      </c>
      <c r="I237" s="382">
        <f t="shared" si="41"/>
        <v>7831.2845474893156</v>
      </c>
      <c r="J237" s="382">
        <f t="shared" si="42"/>
        <v>3810.1795459353743</v>
      </c>
      <c r="K237" s="382">
        <f>SUM('[6]GFA &amp; Dep-MYT 5th Control'!$H$113:$H$115)</f>
        <v>303.16802148157075</v>
      </c>
      <c r="L237" s="382">
        <v>0</v>
      </c>
      <c r="M237" s="382">
        <f t="shared" si="43"/>
        <v>4113.3475674169449</v>
      </c>
      <c r="N237" s="382">
        <f>F237-J237</f>
        <v>3167.2258873664869</v>
      </c>
      <c r="O237" s="382">
        <f>I237-M237</f>
        <v>3717.9369800723707</v>
      </c>
    </row>
    <row r="238" spans="2:15" ht="15.6" hidden="1" x14ac:dyDescent="0.25">
      <c r="B238" s="378"/>
      <c r="C238" s="379" t="s">
        <v>771</v>
      </c>
      <c r="D238" s="380"/>
      <c r="E238" s="384"/>
      <c r="F238" s="382">
        <f t="shared" si="40"/>
        <v>7025.5726786833302</v>
      </c>
      <c r="G238" s="382">
        <f>'[6]GFA &amp; Dep-MYT 5th Control'!$P$32</f>
        <v>927.52114110963259</v>
      </c>
      <c r="H238" s="382">
        <v>0</v>
      </c>
      <c r="I238" s="382">
        <f t="shared" si="41"/>
        <v>7953.0938197929627</v>
      </c>
      <c r="J238" s="382">
        <f t="shared" si="42"/>
        <v>2789.0560421215205</v>
      </c>
      <c r="K238" s="382">
        <f>SUM('[6]GFA &amp; Dep-MYT 5th Control'!$H$122:$H$124)</f>
        <v>225.14214448460999</v>
      </c>
      <c r="L238" s="382">
        <v>0</v>
      </c>
      <c r="M238" s="382">
        <f t="shared" si="43"/>
        <v>3014.1981866061305</v>
      </c>
      <c r="N238" s="382">
        <f>F238-J238</f>
        <v>4236.5166365618097</v>
      </c>
      <c r="O238" s="382">
        <f>I238-M238</f>
        <v>4938.8956331868321</v>
      </c>
    </row>
    <row r="239" spans="2:15" ht="15.6" hidden="1" x14ac:dyDescent="0.25">
      <c r="B239" s="378"/>
      <c r="C239" s="379" t="s">
        <v>772</v>
      </c>
      <c r="D239" s="380"/>
      <c r="E239" s="384"/>
      <c r="F239" s="382">
        <f t="shared" si="40"/>
        <v>811.8329503554736</v>
      </c>
      <c r="G239" s="382">
        <f>'[6]GFA &amp; Dep-MYT 5th Control'!$P$33</f>
        <v>20.459469592301389</v>
      </c>
      <c r="H239" s="382">
        <v>0</v>
      </c>
      <c r="I239" s="382">
        <f t="shared" si="41"/>
        <v>832.29241994777499</v>
      </c>
      <c r="J239" s="382">
        <f t="shared" si="42"/>
        <v>583.334567703179</v>
      </c>
      <c r="K239" s="382">
        <f>'[6]GFA &amp; Dep-MYT 5th Control'!$H$119</f>
        <v>33.973992376914794</v>
      </c>
      <c r="L239" s="382">
        <v>0</v>
      </c>
      <c r="M239" s="382">
        <f t="shared" si="43"/>
        <v>617.3085600800938</v>
      </c>
      <c r="N239" s="382">
        <f>F239-J239</f>
        <v>228.49838265229459</v>
      </c>
      <c r="O239" s="382">
        <f t="shared" ref="O239:O244" si="44">I239-M239</f>
        <v>214.98385986768119</v>
      </c>
    </row>
    <row r="240" spans="2:15" ht="15.6" hidden="1" x14ac:dyDescent="0.25">
      <c r="B240" s="378">
        <v>4</v>
      </c>
      <c r="C240" s="383" t="s">
        <v>103</v>
      </c>
      <c r="D240" s="380"/>
      <c r="E240" s="384"/>
      <c r="F240" s="382">
        <f t="shared" si="40"/>
        <v>33.620795736547102</v>
      </c>
      <c r="G240" s="382">
        <f>'[6]GFA &amp; Dep-MYT 5th Control'!$P$34</f>
        <v>5.5601932053283631</v>
      </c>
      <c r="H240" s="382">
        <v>0</v>
      </c>
      <c r="I240" s="382">
        <f t="shared" si="41"/>
        <v>39.180988941875462</v>
      </c>
      <c r="J240" s="382">
        <f t="shared" si="42"/>
        <v>28.557522187288757</v>
      </c>
      <c r="K240" s="382">
        <v>0</v>
      </c>
      <c r="L240" s="382">
        <v>0</v>
      </c>
      <c r="M240" s="382">
        <f t="shared" si="43"/>
        <v>28.557522187288757</v>
      </c>
      <c r="N240" s="382">
        <f t="shared" ref="N240:N244" si="45">F240-J240</f>
        <v>5.0632735492583443</v>
      </c>
      <c r="O240" s="382">
        <f t="shared" si="44"/>
        <v>10.623466754586705</v>
      </c>
    </row>
    <row r="241" spans="2:15" ht="15.6" hidden="1" x14ac:dyDescent="0.25">
      <c r="B241" s="378">
        <v>5</v>
      </c>
      <c r="C241" s="383" t="s">
        <v>773</v>
      </c>
      <c r="D241" s="380"/>
      <c r="E241" s="384"/>
      <c r="F241" s="382">
        <f t="shared" si="40"/>
        <v>5.6071000000000009</v>
      </c>
      <c r="G241" s="382">
        <v>0</v>
      </c>
      <c r="H241" s="382">
        <v>0</v>
      </c>
      <c r="I241" s="382">
        <f t="shared" si="41"/>
        <v>5.6071000000000009</v>
      </c>
      <c r="J241" s="382">
        <f t="shared" si="42"/>
        <v>4.6077721755159446</v>
      </c>
      <c r="K241" s="382">
        <f>'[6]GFA &amp; Dep-MYT 5th Control'!$H$127</f>
        <v>0.14114734381000016</v>
      </c>
      <c r="L241" s="382">
        <v>0</v>
      </c>
      <c r="M241" s="382">
        <f t="shared" si="43"/>
        <v>4.7489195193259448</v>
      </c>
      <c r="N241" s="382">
        <f t="shared" si="45"/>
        <v>0.99932782448405622</v>
      </c>
      <c r="O241" s="382">
        <f t="shared" si="44"/>
        <v>0.85818048067405606</v>
      </c>
    </row>
    <row r="242" spans="2:15" ht="15.6" hidden="1" x14ac:dyDescent="0.25">
      <c r="B242" s="378">
        <v>6</v>
      </c>
      <c r="C242" s="383" t="s">
        <v>101</v>
      </c>
      <c r="D242" s="380"/>
      <c r="E242" s="384"/>
      <c r="F242" s="382">
        <f t="shared" si="40"/>
        <v>2.6837</v>
      </c>
      <c r="G242" s="382">
        <v>0</v>
      </c>
      <c r="H242" s="382">
        <v>0</v>
      </c>
      <c r="I242" s="382">
        <f t="shared" si="41"/>
        <v>2.6837</v>
      </c>
      <c r="J242" s="382">
        <f t="shared" si="42"/>
        <v>2.4519336503</v>
      </c>
      <c r="K242" s="382">
        <f>'[6]GFA &amp; Dep-MYT 5th Control'!$H$126</f>
        <v>0</v>
      </c>
      <c r="L242" s="382">
        <v>0</v>
      </c>
      <c r="M242" s="382">
        <f t="shared" si="43"/>
        <v>2.4519336503</v>
      </c>
      <c r="N242" s="382">
        <f t="shared" si="45"/>
        <v>0.23176634969999999</v>
      </c>
      <c r="O242" s="382">
        <f t="shared" si="44"/>
        <v>0.23176634969999999</v>
      </c>
    </row>
    <row r="243" spans="2:15" ht="15.6" hidden="1" x14ac:dyDescent="0.25">
      <c r="B243" s="378">
        <v>7</v>
      </c>
      <c r="C243" s="383" t="s">
        <v>774</v>
      </c>
      <c r="D243" s="380"/>
      <c r="E243" s="384"/>
      <c r="F243" s="382">
        <f t="shared" si="40"/>
        <v>180.78553359958897</v>
      </c>
      <c r="G243" s="382">
        <f>'[6]GFA &amp; Dep-MYT 5th Control'!$P$37</f>
        <v>52.370573393375409</v>
      </c>
      <c r="H243" s="382">
        <v>0</v>
      </c>
      <c r="I243" s="382">
        <f t="shared" si="41"/>
        <v>233.1561069929644</v>
      </c>
      <c r="J243" s="382">
        <f t="shared" si="42"/>
        <v>70.494599999999991</v>
      </c>
      <c r="K243" s="382">
        <f>'[6]GFA &amp; Dep-MYT 5th Control'!$H$128</f>
        <v>3.8956900604473117</v>
      </c>
      <c r="L243" s="382">
        <v>0</v>
      </c>
      <c r="M243" s="382">
        <f t="shared" si="43"/>
        <v>74.390290060447299</v>
      </c>
      <c r="N243" s="382">
        <f t="shared" si="45"/>
        <v>110.29093359958898</v>
      </c>
      <c r="O243" s="382">
        <f t="shared" si="44"/>
        <v>158.76581693251711</v>
      </c>
    </row>
    <row r="244" spans="2:15" ht="15.6" hidden="1" x14ac:dyDescent="0.25">
      <c r="B244" s="378">
        <v>8</v>
      </c>
      <c r="C244" s="383" t="s">
        <v>767</v>
      </c>
      <c r="D244" s="380"/>
      <c r="E244" s="384"/>
      <c r="F244" s="382">
        <f t="shared" si="40"/>
        <v>70.682258054774962</v>
      </c>
      <c r="G244" s="382">
        <v>0</v>
      </c>
      <c r="H244" s="382">
        <v>0</v>
      </c>
      <c r="I244" s="382">
        <f t="shared" si="41"/>
        <v>70.682258054774962</v>
      </c>
      <c r="J244" s="382">
        <f t="shared" si="42"/>
        <v>62.764235162350118</v>
      </c>
      <c r="K244" s="382">
        <f>'[6]GFA &amp; Dep-MYT 5th Control'!$H$109</f>
        <v>24.799373602183103</v>
      </c>
      <c r="L244" s="382">
        <v>0</v>
      </c>
      <c r="M244" s="382">
        <f t="shared" si="43"/>
        <v>87.563608764533228</v>
      </c>
      <c r="N244" s="382">
        <f t="shared" si="45"/>
        <v>7.9180228924248439</v>
      </c>
      <c r="O244" s="382">
        <f t="shared" si="44"/>
        <v>-16.881350709758266</v>
      </c>
    </row>
    <row r="245" spans="2:15" ht="15.6" hidden="1" x14ac:dyDescent="0.25">
      <c r="B245" s="378"/>
      <c r="C245" s="383"/>
      <c r="D245" s="380"/>
      <c r="E245" s="384"/>
      <c r="F245" s="382"/>
      <c r="G245" s="382"/>
      <c r="H245" s="382"/>
      <c r="I245" s="382"/>
      <c r="J245" s="382"/>
      <c r="K245" s="382"/>
      <c r="L245" s="382"/>
      <c r="M245" s="382"/>
      <c r="N245" s="382"/>
      <c r="O245" s="382"/>
    </row>
    <row r="246" spans="2:15" ht="15.6" hidden="1" x14ac:dyDescent="0.25">
      <c r="B246" s="378"/>
      <c r="C246" s="383"/>
      <c r="D246" s="380"/>
      <c r="E246" s="384"/>
      <c r="F246" s="382"/>
      <c r="G246" s="385"/>
      <c r="H246" s="385"/>
      <c r="I246" s="382"/>
      <c r="J246" s="382"/>
      <c r="K246" s="385"/>
      <c r="L246" s="385"/>
      <c r="M246" s="382"/>
      <c r="N246" s="382"/>
      <c r="O246" s="382"/>
    </row>
    <row r="247" spans="2:15" hidden="1" x14ac:dyDescent="0.25">
      <c r="B247" s="378"/>
      <c r="C247" s="386"/>
      <c r="D247" s="380"/>
      <c r="E247" s="384"/>
      <c r="F247" s="382"/>
      <c r="G247" s="382"/>
      <c r="H247" s="382"/>
      <c r="I247" s="382"/>
      <c r="J247" s="382"/>
      <c r="K247" s="382"/>
      <c r="L247" s="382"/>
      <c r="M247" s="382"/>
      <c r="N247" s="382"/>
      <c r="O247" s="382"/>
    </row>
    <row r="248" spans="2:15" hidden="1" x14ac:dyDescent="0.25">
      <c r="B248" s="378"/>
      <c r="C248" s="386"/>
      <c r="D248" s="380"/>
      <c r="E248" s="384"/>
      <c r="F248" s="382"/>
      <c r="G248" s="382"/>
      <c r="H248" s="382"/>
      <c r="I248" s="382"/>
      <c r="J248" s="382"/>
      <c r="K248" s="382"/>
      <c r="L248" s="382"/>
      <c r="M248" s="382"/>
      <c r="N248" s="382"/>
      <c r="O248" s="382"/>
    </row>
    <row r="249" spans="2:15" hidden="1" x14ac:dyDescent="0.25">
      <c r="B249" s="378"/>
      <c r="C249" s="386"/>
      <c r="D249" s="380"/>
      <c r="E249" s="384"/>
      <c r="F249" s="382"/>
      <c r="G249" s="382"/>
      <c r="H249" s="382"/>
      <c r="I249" s="382"/>
      <c r="J249" s="382"/>
      <c r="K249" s="382"/>
      <c r="L249" s="382"/>
      <c r="M249" s="382"/>
      <c r="N249" s="382"/>
      <c r="O249" s="382"/>
    </row>
    <row r="250" spans="2:15" hidden="1" x14ac:dyDescent="0.25">
      <c r="B250" s="378"/>
      <c r="C250" s="386"/>
      <c r="D250" s="380"/>
      <c r="E250" s="384"/>
      <c r="F250" s="382"/>
      <c r="G250" s="382"/>
      <c r="H250" s="382"/>
      <c r="I250" s="382"/>
      <c r="J250" s="382"/>
      <c r="K250" s="382"/>
      <c r="L250" s="382"/>
      <c r="M250" s="382"/>
      <c r="N250" s="382"/>
      <c r="O250" s="382"/>
    </row>
    <row r="251" spans="2:15" hidden="1" x14ac:dyDescent="0.25">
      <c r="B251" s="378"/>
      <c r="C251" s="387"/>
      <c r="D251" s="380"/>
      <c r="E251" s="384"/>
      <c r="F251" s="382"/>
      <c r="G251" s="382"/>
      <c r="H251" s="382"/>
      <c r="I251" s="382"/>
      <c r="J251" s="382"/>
      <c r="K251" s="382"/>
      <c r="L251" s="382"/>
      <c r="M251" s="382"/>
      <c r="N251" s="382"/>
      <c r="O251" s="382"/>
    </row>
    <row r="252" spans="2:15" hidden="1" x14ac:dyDescent="0.25">
      <c r="B252" s="378"/>
      <c r="C252" s="387"/>
      <c r="D252" s="380"/>
      <c r="E252" s="384"/>
      <c r="F252" s="382"/>
      <c r="G252" s="382"/>
      <c r="H252" s="382"/>
      <c r="I252" s="382"/>
      <c r="J252" s="382"/>
      <c r="K252" s="382"/>
      <c r="L252" s="382"/>
      <c r="M252" s="382"/>
      <c r="N252" s="382"/>
      <c r="O252" s="382"/>
    </row>
    <row r="253" spans="2:15" hidden="1" x14ac:dyDescent="0.25">
      <c r="B253" s="378"/>
      <c r="C253" s="387"/>
      <c r="D253" s="380"/>
      <c r="E253" s="384"/>
      <c r="F253" s="382"/>
      <c r="G253" s="382"/>
      <c r="H253" s="382"/>
      <c r="I253" s="382"/>
      <c r="J253" s="382"/>
      <c r="K253" s="382"/>
      <c r="L253" s="382"/>
      <c r="M253" s="382"/>
      <c r="N253" s="382"/>
      <c r="O253" s="382"/>
    </row>
    <row r="254" spans="2:15" hidden="1" x14ac:dyDescent="0.25">
      <c r="B254" s="378"/>
      <c r="C254" s="386"/>
      <c r="D254" s="380"/>
      <c r="E254" s="384"/>
      <c r="F254" s="382"/>
      <c r="G254" s="382"/>
      <c r="H254" s="382"/>
      <c r="I254" s="382"/>
      <c r="J254" s="382"/>
      <c r="K254" s="382"/>
      <c r="L254" s="382"/>
      <c r="M254" s="382"/>
      <c r="N254" s="382"/>
      <c r="O254" s="382"/>
    </row>
    <row r="255" spans="2:15" hidden="1" x14ac:dyDescent="0.25">
      <c r="B255" s="378"/>
      <c r="C255" s="386"/>
      <c r="D255" s="380"/>
      <c r="E255" s="384"/>
      <c r="F255" s="382"/>
      <c r="G255" s="382"/>
      <c r="H255" s="382"/>
      <c r="I255" s="382"/>
      <c r="J255" s="382"/>
      <c r="K255" s="382"/>
      <c r="L255" s="382"/>
      <c r="M255" s="382"/>
      <c r="N255" s="382"/>
      <c r="O255" s="382"/>
    </row>
    <row r="256" spans="2:15" hidden="1" x14ac:dyDescent="0.25">
      <c r="B256" s="388"/>
      <c r="C256" s="389"/>
      <c r="D256" s="380"/>
      <c r="E256" s="384"/>
      <c r="F256" s="382"/>
      <c r="G256" s="382"/>
      <c r="H256" s="382"/>
      <c r="I256" s="382"/>
      <c r="J256" s="382"/>
      <c r="K256" s="382"/>
      <c r="L256" s="382"/>
      <c r="M256" s="382"/>
      <c r="N256" s="382"/>
      <c r="O256" s="382"/>
    </row>
    <row r="257" spans="2:15" hidden="1" x14ac:dyDescent="0.25">
      <c r="B257" s="390"/>
      <c r="C257" s="391"/>
      <c r="D257" s="392"/>
      <c r="E257" s="384"/>
      <c r="F257" s="382"/>
      <c r="G257" s="382"/>
      <c r="H257" s="382"/>
      <c r="I257" s="382"/>
      <c r="J257" s="382"/>
      <c r="K257" s="382"/>
      <c r="L257" s="382"/>
      <c r="M257" s="382"/>
      <c r="N257" s="382"/>
      <c r="O257" s="382"/>
    </row>
    <row r="258" spans="2:15" hidden="1" x14ac:dyDescent="0.25">
      <c r="B258" s="390"/>
      <c r="C258" s="391"/>
      <c r="D258" s="392"/>
      <c r="E258" s="384"/>
      <c r="F258" s="382"/>
      <c r="G258" s="382"/>
      <c r="H258" s="382"/>
      <c r="I258" s="382"/>
      <c r="J258" s="382"/>
      <c r="K258" s="382"/>
      <c r="L258" s="382"/>
      <c r="M258" s="382"/>
      <c r="N258" s="382"/>
      <c r="O258" s="382"/>
    </row>
    <row r="259" spans="2:15" hidden="1" x14ac:dyDescent="0.25">
      <c r="B259" s="390"/>
      <c r="C259" s="391"/>
      <c r="D259" s="392"/>
      <c r="E259" s="384"/>
      <c r="F259" s="382"/>
      <c r="G259" s="382"/>
      <c r="H259" s="382"/>
      <c r="I259" s="382"/>
      <c r="J259" s="382"/>
      <c r="K259" s="382"/>
      <c r="L259" s="382"/>
      <c r="M259" s="382"/>
      <c r="N259" s="382"/>
      <c r="O259" s="382"/>
    </row>
    <row r="260" spans="2:15" hidden="1" x14ac:dyDescent="0.25">
      <c r="B260" s="390"/>
      <c r="C260" s="393"/>
      <c r="D260" s="392"/>
      <c r="E260" s="384"/>
      <c r="F260" s="382"/>
      <c r="G260" s="382"/>
      <c r="H260" s="382"/>
      <c r="I260" s="382"/>
      <c r="J260" s="382"/>
      <c r="K260" s="382"/>
      <c r="L260" s="382"/>
      <c r="M260" s="382"/>
      <c r="N260" s="382"/>
      <c r="O260" s="382"/>
    </row>
    <row r="261" spans="2:15" hidden="1" x14ac:dyDescent="0.25">
      <c r="B261" s="390"/>
      <c r="C261" s="393"/>
      <c r="D261" s="392"/>
      <c r="E261" s="384"/>
      <c r="F261" s="382"/>
      <c r="G261" s="382"/>
      <c r="H261" s="382"/>
      <c r="I261" s="382"/>
      <c r="J261" s="382"/>
      <c r="K261" s="382"/>
      <c r="L261" s="382"/>
      <c r="M261" s="382"/>
      <c r="N261" s="382"/>
      <c r="O261" s="382"/>
    </row>
    <row r="262" spans="2:15" hidden="1" x14ac:dyDescent="0.25">
      <c r="B262" s="390"/>
      <c r="C262" s="393"/>
      <c r="D262" s="392"/>
      <c r="E262" s="384"/>
      <c r="F262" s="382"/>
      <c r="G262" s="382"/>
      <c r="H262" s="382"/>
      <c r="I262" s="382"/>
      <c r="J262" s="382"/>
      <c r="K262" s="382"/>
      <c r="L262" s="382"/>
      <c r="M262" s="382"/>
      <c r="N262" s="382"/>
      <c r="O262" s="382"/>
    </row>
    <row r="263" spans="2:15" hidden="1" x14ac:dyDescent="0.25">
      <c r="B263" s="390"/>
      <c r="C263" s="393"/>
      <c r="D263" s="392"/>
      <c r="E263" s="384"/>
      <c r="F263" s="382"/>
      <c r="G263" s="382"/>
      <c r="H263" s="382"/>
      <c r="I263" s="382"/>
      <c r="J263" s="382"/>
      <c r="K263" s="382"/>
      <c r="L263" s="382"/>
      <c r="M263" s="382"/>
      <c r="N263" s="382"/>
      <c r="O263" s="382"/>
    </row>
    <row r="264" spans="2:15" hidden="1" x14ac:dyDescent="0.25">
      <c r="B264" s="390"/>
      <c r="C264" s="393"/>
      <c r="D264" s="392"/>
      <c r="E264" s="384"/>
      <c r="F264" s="382"/>
      <c r="G264" s="382"/>
      <c r="H264" s="382"/>
      <c r="I264" s="382"/>
      <c r="J264" s="382"/>
      <c r="K264" s="382"/>
      <c r="L264" s="382"/>
      <c r="M264" s="382"/>
      <c r="N264" s="382"/>
      <c r="O264" s="382"/>
    </row>
    <row r="265" spans="2:15" hidden="1" x14ac:dyDescent="0.25">
      <c r="B265" s="390"/>
      <c r="C265" s="393"/>
      <c r="D265" s="392"/>
      <c r="E265" s="384"/>
      <c r="F265" s="382"/>
      <c r="G265" s="382"/>
      <c r="H265" s="382"/>
      <c r="I265" s="382"/>
      <c r="J265" s="382"/>
      <c r="K265" s="382"/>
      <c r="L265" s="382"/>
      <c r="M265" s="382"/>
      <c r="N265" s="382"/>
      <c r="O265" s="382"/>
    </row>
    <row r="266" spans="2:15" hidden="1" x14ac:dyDescent="0.25">
      <c r="B266" s="390"/>
      <c r="C266" s="393"/>
      <c r="D266" s="392"/>
      <c r="E266" s="384"/>
      <c r="F266" s="382"/>
      <c r="G266" s="382"/>
      <c r="H266" s="382"/>
      <c r="I266" s="382"/>
      <c r="J266" s="382"/>
      <c r="K266" s="382"/>
      <c r="L266" s="382"/>
      <c r="M266" s="382"/>
      <c r="N266" s="382"/>
      <c r="O266" s="382"/>
    </row>
    <row r="267" spans="2:15" hidden="1" x14ac:dyDescent="0.25">
      <c r="B267" s="390"/>
      <c r="C267" s="391"/>
      <c r="D267" s="392"/>
      <c r="E267" s="384"/>
      <c r="F267" s="382"/>
      <c r="G267" s="382"/>
      <c r="H267" s="382"/>
      <c r="I267" s="382"/>
      <c r="J267" s="382"/>
      <c r="K267" s="382"/>
      <c r="L267" s="382"/>
      <c r="M267" s="382"/>
      <c r="N267" s="382"/>
      <c r="O267" s="382"/>
    </row>
    <row r="268" spans="2:15" hidden="1" x14ac:dyDescent="0.25">
      <c r="B268" s="390"/>
      <c r="C268" s="393"/>
      <c r="D268" s="392"/>
      <c r="E268" s="384"/>
      <c r="F268" s="382"/>
      <c r="G268" s="382"/>
      <c r="H268" s="382"/>
      <c r="I268" s="382"/>
      <c r="J268" s="382"/>
      <c r="K268" s="382"/>
      <c r="L268" s="382"/>
      <c r="M268" s="382"/>
      <c r="N268" s="382"/>
      <c r="O268" s="382"/>
    </row>
    <row r="269" spans="2:15" hidden="1" x14ac:dyDescent="0.25">
      <c r="B269" s="390"/>
      <c r="C269" s="393"/>
      <c r="D269" s="392"/>
      <c r="E269" s="384"/>
      <c r="F269" s="382"/>
      <c r="G269" s="382"/>
      <c r="H269" s="382"/>
      <c r="I269" s="382"/>
      <c r="J269" s="382"/>
      <c r="K269" s="382"/>
      <c r="L269" s="382"/>
      <c r="M269" s="382"/>
      <c r="N269" s="382"/>
      <c r="O269" s="382"/>
    </row>
    <row r="270" spans="2:15" hidden="1" x14ac:dyDescent="0.25">
      <c r="B270" s="390"/>
      <c r="C270" s="393"/>
      <c r="D270" s="392"/>
      <c r="E270" s="384"/>
      <c r="F270" s="382"/>
      <c r="G270" s="382"/>
      <c r="H270" s="382"/>
      <c r="I270" s="382"/>
      <c r="J270" s="382"/>
      <c r="K270" s="382"/>
      <c r="L270" s="382"/>
      <c r="M270" s="382"/>
      <c r="N270" s="382"/>
      <c r="O270" s="382"/>
    </row>
    <row r="271" spans="2:15" hidden="1" x14ac:dyDescent="0.25">
      <c r="B271" s="390"/>
      <c r="C271" s="391"/>
      <c r="D271" s="392"/>
      <c r="E271" s="384"/>
      <c r="F271" s="382"/>
      <c r="G271" s="382"/>
      <c r="H271" s="382"/>
      <c r="I271" s="382"/>
      <c r="J271" s="382"/>
      <c r="K271" s="382"/>
      <c r="L271" s="382"/>
      <c r="M271" s="382"/>
      <c r="N271" s="382"/>
      <c r="O271" s="382"/>
    </row>
    <row r="272" spans="2:15" hidden="1" x14ac:dyDescent="0.25">
      <c r="B272" s="390"/>
      <c r="C272" s="391"/>
      <c r="D272" s="380"/>
      <c r="E272" s="384"/>
      <c r="F272" s="382"/>
      <c r="G272" s="382"/>
      <c r="H272" s="382"/>
      <c r="I272" s="382"/>
      <c r="J272" s="382"/>
      <c r="K272" s="382"/>
      <c r="L272" s="382"/>
      <c r="M272" s="382"/>
      <c r="N272" s="382"/>
      <c r="O272" s="382"/>
    </row>
    <row r="273" spans="2:15" hidden="1" x14ac:dyDescent="0.25">
      <c r="B273" s="390"/>
      <c r="C273" s="391"/>
      <c r="D273" s="380"/>
      <c r="E273" s="394"/>
      <c r="F273" s="382"/>
      <c r="G273" s="382"/>
      <c r="H273" s="382"/>
      <c r="I273" s="382"/>
      <c r="J273" s="382"/>
      <c r="K273" s="382"/>
      <c r="L273" s="382"/>
      <c r="M273" s="382"/>
      <c r="N273" s="382"/>
      <c r="O273" s="382"/>
    </row>
    <row r="274" spans="2:15" ht="14.4" hidden="1" thickBot="1" x14ac:dyDescent="0.3">
      <c r="B274" s="395"/>
      <c r="C274" s="396" t="s">
        <v>108</v>
      </c>
      <c r="D274" s="396"/>
      <c r="E274" s="397"/>
      <c r="F274" s="398">
        <f>SUM(F234:F273)</f>
        <v>15568.697307337772</v>
      </c>
      <c r="G274" s="398">
        <f t="shared" ref="G274" si="46">SUM(G234:G273)</f>
        <v>1900.8271912371874</v>
      </c>
      <c r="H274" s="398">
        <f t="shared" ref="H274" si="47">SUM(H234:H273)</f>
        <v>0</v>
      </c>
      <c r="I274" s="398">
        <f t="shared" ref="I274" si="48">SUM(I234:I273)</f>
        <v>17469.524498574963</v>
      </c>
      <c r="J274" s="398">
        <f t="shared" ref="J274" si="49">SUM(J234:J273)</f>
        <v>7479.0590079481317</v>
      </c>
      <c r="K274" s="398">
        <f t="shared" ref="K274" si="50">SUM(K234:K273)</f>
        <v>601.93697526111453</v>
      </c>
      <c r="L274" s="398">
        <f t="shared" ref="L274" si="51">SUM(L234:L273)</f>
        <v>0</v>
      </c>
      <c r="M274" s="398">
        <f t="shared" ref="M274:O274" si="52">SUM(M234:M273)</f>
        <v>8080.9959832092472</v>
      </c>
      <c r="N274" s="398">
        <f t="shared" si="52"/>
        <v>8089.6382993896414</v>
      </c>
      <c r="O274" s="399">
        <f t="shared" si="52"/>
        <v>9388.5285153657151</v>
      </c>
    </row>
    <row r="275" spans="2:15" ht="14.4" hidden="1" thickBot="1" x14ac:dyDescent="0.3">
      <c r="B275" s="312"/>
      <c r="C275" s="312"/>
      <c r="D275" s="312"/>
      <c r="E275" s="312"/>
      <c r="F275" s="312"/>
      <c r="G275" s="312"/>
      <c r="H275" s="312"/>
      <c r="I275" s="312"/>
      <c r="J275" s="312"/>
      <c r="K275" s="312"/>
      <c r="L275" s="312"/>
      <c r="M275" s="312"/>
      <c r="N275" s="312"/>
      <c r="O275" s="312"/>
    </row>
    <row r="276" spans="2:15" hidden="1" x14ac:dyDescent="0.25">
      <c r="B276" s="480" t="s">
        <v>186</v>
      </c>
      <c r="C276" s="481"/>
      <c r="D276" s="481"/>
      <c r="E276" s="481"/>
      <c r="F276" s="481"/>
      <c r="G276" s="481"/>
      <c r="H276" s="481"/>
      <c r="I276" s="481"/>
      <c r="J276" s="481"/>
      <c r="K276" s="481"/>
      <c r="L276" s="481"/>
      <c r="M276" s="481"/>
      <c r="N276" s="481"/>
      <c r="O276" s="482"/>
    </row>
    <row r="277" spans="2:15" ht="13.95" hidden="1" customHeight="1" x14ac:dyDescent="0.25">
      <c r="B277" s="483" t="s">
        <v>2</v>
      </c>
      <c r="C277" s="485" t="s">
        <v>205</v>
      </c>
      <c r="D277" s="487" t="s">
        <v>193</v>
      </c>
      <c r="E277" s="487" t="s">
        <v>194</v>
      </c>
      <c r="F277" s="487" t="s">
        <v>195</v>
      </c>
      <c r="G277" s="487"/>
      <c r="H277" s="487"/>
      <c r="I277" s="487"/>
      <c r="J277" s="487" t="s">
        <v>196</v>
      </c>
      <c r="K277" s="487"/>
      <c r="L277" s="487"/>
      <c r="M277" s="487"/>
      <c r="N277" s="487" t="s">
        <v>197</v>
      </c>
      <c r="O277" s="489"/>
    </row>
    <row r="278" spans="2:15" ht="55.8" hidden="1" thickBot="1" x14ac:dyDescent="0.3">
      <c r="B278" s="484"/>
      <c r="C278" s="486"/>
      <c r="D278" s="488"/>
      <c r="E278" s="488"/>
      <c r="F278" s="401" t="s">
        <v>198</v>
      </c>
      <c r="G278" s="401" t="s">
        <v>107</v>
      </c>
      <c r="H278" s="401" t="s">
        <v>199</v>
      </c>
      <c r="I278" s="401" t="s">
        <v>200</v>
      </c>
      <c r="J278" s="401" t="s">
        <v>201</v>
      </c>
      <c r="K278" s="401" t="s">
        <v>107</v>
      </c>
      <c r="L278" s="401" t="s">
        <v>202</v>
      </c>
      <c r="M278" s="401" t="s">
        <v>203</v>
      </c>
      <c r="N278" s="401" t="s">
        <v>198</v>
      </c>
      <c r="O278" s="402" t="s">
        <v>200</v>
      </c>
    </row>
    <row r="279" spans="2:15" ht="15.6" hidden="1" x14ac:dyDescent="0.25">
      <c r="B279" s="378">
        <v>1</v>
      </c>
      <c r="C279" s="379" t="s">
        <v>768</v>
      </c>
      <c r="D279" s="380"/>
      <c r="E279" s="381"/>
      <c r="F279" s="382">
        <f>I234</f>
        <v>57.035342441137118</v>
      </c>
      <c r="G279" s="382">
        <f>'[6]GFA &amp; Dep-MYT 5th Control'!$Q$36</f>
        <v>18.354386275997086</v>
      </c>
      <c r="H279" s="382">
        <v>0</v>
      </c>
      <c r="I279" s="382">
        <f>F279+G279-H279</f>
        <v>75.389728717134204</v>
      </c>
      <c r="J279" s="382">
        <f>M234</f>
        <v>3.1791081054545423E-2</v>
      </c>
      <c r="K279" s="382">
        <f>'[6]GFA &amp; Dep-MYT 5th Control'!$I$107</f>
        <v>1.5895540527272684E-2</v>
      </c>
      <c r="L279" s="382">
        <v>0</v>
      </c>
      <c r="M279" s="382">
        <f>J279+K279-L279</f>
        <v>4.7686621581818106E-2</v>
      </c>
      <c r="N279" s="382">
        <f>F279-J279</f>
        <v>57.003551360082575</v>
      </c>
      <c r="O279" s="382">
        <f>I279-M279</f>
        <v>75.342042095552387</v>
      </c>
    </row>
    <row r="280" spans="2:15" ht="15.6" hidden="1" x14ac:dyDescent="0.25">
      <c r="B280" s="378">
        <v>2</v>
      </c>
      <c r="C280" s="379" t="s">
        <v>97</v>
      </c>
      <c r="D280" s="380"/>
      <c r="E280" s="381"/>
      <c r="F280" s="382">
        <f t="shared" ref="F280:F289" si="53">I235</f>
        <v>444.50821491415553</v>
      </c>
      <c r="G280" s="382">
        <f>'[6]GFA &amp; Dep-MYT 5th Control'!$Q$35</f>
        <v>27.118686600176353</v>
      </c>
      <c r="H280" s="382">
        <v>0</v>
      </c>
      <c r="I280" s="382">
        <f t="shared" ref="I280:I289" si="54">F280+G280-H280</f>
        <v>471.62690151433191</v>
      </c>
      <c r="J280" s="382">
        <f t="shared" ref="J280:J289" si="55">M235</f>
        <v>138.39760384312783</v>
      </c>
      <c r="K280" s="382">
        <f>'[6]GFA &amp; Dep-MYT 5th Control'!$I$108</f>
        <v>11.148343188820114</v>
      </c>
      <c r="L280" s="382">
        <v>0</v>
      </c>
      <c r="M280" s="382">
        <f t="shared" ref="M280:M289" si="56">J280+K280-L280</f>
        <v>149.54594703194795</v>
      </c>
      <c r="N280" s="382">
        <f>F280-J280</f>
        <v>306.11061107102773</v>
      </c>
      <c r="O280" s="382">
        <f>I280-M280</f>
        <v>322.08095448238396</v>
      </c>
    </row>
    <row r="281" spans="2:15" s="169" customFormat="1" ht="15.6" hidden="1" x14ac:dyDescent="0.25">
      <c r="B281" s="378">
        <v>3</v>
      </c>
      <c r="C281" s="383" t="s">
        <v>769</v>
      </c>
      <c r="D281" s="380"/>
      <c r="E281" s="384"/>
      <c r="F281" s="382">
        <f t="shared" si="53"/>
        <v>0</v>
      </c>
      <c r="G281" s="382"/>
      <c r="H281" s="382">
        <v>0</v>
      </c>
      <c r="I281" s="382">
        <f t="shared" si="54"/>
        <v>0</v>
      </c>
      <c r="J281" s="382">
        <f t="shared" si="55"/>
        <v>0</v>
      </c>
      <c r="K281" s="382"/>
      <c r="L281" s="382">
        <v>0</v>
      </c>
      <c r="M281" s="382">
        <f t="shared" si="56"/>
        <v>0</v>
      </c>
      <c r="N281" s="382"/>
      <c r="O281" s="382"/>
    </row>
    <row r="282" spans="2:15" ht="15.6" hidden="1" x14ac:dyDescent="0.25">
      <c r="B282" s="378"/>
      <c r="C282" s="379" t="s">
        <v>770</v>
      </c>
      <c r="D282" s="380"/>
      <c r="E282" s="384"/>
      <c r="F282" s="382">
        <f t="shared" si="53"/>
        <v>7831.2845474893156</v>
      </c>
      <c r="G282" s="382">
        <f>'[6]GFA &amp; Dep-MYT 5th Control'!$Q$31</f>
        <v>946.18981117615272</v>
      </c>
      <c r="H282" s="382">
        <v>0</v>
      </c>
      <c r="I282" s="382">
        <f t="shared" si="54"/>
        <v>8777.4743586654677</v>
      </c>
      <c r="J282" s="382">
        <f t="shared" si="55"/>
        <v>4113.3475674169449</v>
      </c>
      <c r="K282" s="382">
        <f>SUM('[6]GFA &amp; Dep-MYT 5th Control'!$I$113:$I$115)</f>
        <v>346.1396510091987</v>
      </c>
      <c r="L282" s="382">
        <v>0</v>
      </c>
      <c r="M282" s="382">
        <f t="shared" si="56"/>
        <v>4459.487218426144</v>
      </c>
      <c r="N282" s="382">
        <f>F282-J282</f>
        <v>3717.9369800723707</v>
      </c>
      <c r="O282" s="382">
        <f>I282-M282</f>
        <v>4317.9871402393237</v>
      </c>
    </row>
    <row r="283" spans="2:15" ht="15.6" hidden="1" x14ac:dyDescent="0.25">
      <c r="B283" s="378"/>
      <c r="C283" s="379" t="s">
        <v>771</v>
      </c>
      <c r="D283" s="380"/>
      <c r="E283" s="384"/>
      <c r="F283" s="382">
        <f t="shared" si="53"/>
        <v>7953.0938197929627</v>
      </c>
      <c r="G283" s="382">
        <f>'[6]GFA &amp; Dep-MYT 5th Control'!$Q$32</f>
        <v>1027.7930901302598</v>
      </c>
      <c r="H283" s="382">
        <v>0</v>
      </c>
      <c r="I283" s="382">
        <f t="shared" si="54"/>
        <v>8980.8869099232215</v>
      </c>
      <c r="J283" s="382">
        <f t="shared" si="55"/>
        <v>3014.1981866061305</v>
      </c>
      <c r="K283" s="382">
        <f>SUM('[6]GFA &amp; Dep-MYT 5th Control'!$I$122:$I$124)</f>
        <v>262.34957115511355</v>
      </c>
      <c r="L283" s="382">
        <v>0</v>
      </c>
      <c r="M283" s="382">
        <f t="shared" si="56"/>
        <v>3276.5477577612442</v>
      </c>
      <c r="N283" s="382">
        <f>F283-J283</f>
        <v>4938.8956331868321</v>
      </c>
      <c r="O283" s="382">
        <f>I283-M283</f>
        <v>5704.3391521619778</v>
      </c>
    </row>
    <row r="284" spans="2:15" ht="15.6" hidden="1" x14ac:dyDescent="0.25">
      <c r="B284" s="378"/>
      <c r="C284" s="379" t="s">
        <v>772</v>
      </c>
      <c r="D284" s="380"/>
      <c r="E284" s="384"/>
      <c r="F284" s="382">
        <f t="shared" si="53"/>
        <v>832.29241994777499</v>
      </c>
      <c r="G284" s="382">
        <f>'[6]GFA &amp; Dep-MYT 5th Control'!$Q$33</f>
        <v>22.671290758441071</v>
      </c>
      <c r="H284" s="382">
        <v>0</v>
      </c>
      <c r="I284" s="382">
        <f t="shared" si="54"/>
        <v>854.96371070621603</v>
      </c>
      <c r="J284" s="382">
        <f t="shared" si="55"/>
        <v>617.3085600800938</v>
      </c>
      <c r="K284" s="382">
        <f>'[6]GFA &amp; Dep-MYT 5th Control'!$I$119</f>
        <v>36.066859418213774</v>
      </c>
      <c r="L284" s="382">
        <v>0</v>
      </c>
      <c r="M284" s="382">
        <f t="shared" si="56"/>
        <v>653.37541949830756</v>
      </c>
      <c r="N284" s="382">
        <f>F284-J284</f>
        <v>214.98385986768119</v>
      </c>
      <c r="O284" s="382">
        <f t="shared" ref="O284:O289" si="57">I284-M284</f>
        <v>201.58829120790847</v>
      </c>
    </row>
    <row r="285" spans="2:15" ht="15.6" hidden="1" x14ac:dyDescent="0.25">
      <c r="B285" s="378">
        <v>4</v>
      </c>
      <c r="C285" s="383" t="s">
        <v>103</v>
      </c>
      <c r="D285" s="380"/>
      <c r="E285" s="384"/>
      <c r="F285" s="382">
        <f t="shared" si="53"/>
        <v>39.180988941875462</v>
      </c>
      <c r="G285" s="382">
        <f>'[6]GFA &amp; Dep-MYT 5th Control'!$Q$34</f>
        <v>6.1612915360494558</v>
      </c>
      <c r="H285" s="382">
        <v>0</v>
      </c>
      <c r="I285" s="382">
        <f t="shared" si="54"/>
        <v>45.342280477924916</v>
      </c>
      <c r="J285" s="382">
        <f t="shared" si="55"/>
        <v>28.557522187288757</v>
      </c>
      <c r="K285" s="382">
        <f>'[6]GFA &amp; Dep-MYT 5th Control'!$I$128</f>
        <v>2.8404998736158493</v>
      </c>
      <c r="L285" s="382">
        <v>0</v>
      </c>
      <c r="M285" s="382">
        <f t="shared" si="56"/>
        <v>31.398022060904609</v>
      </c>
      <c r="N285" s="382">
        <f t="shared" ref="N285:N289" si="58">F285-J285</f>
        <v>10.623466754586705</v>
      </c>
      <c r="O285" s="382">
        <f t="shared" si="57"/>
        <v>13.944258417020308</v>
      </c>
    </row>
    <row r="286" spans="2:15" ht="15.6" hidden="1" x14ac:dyDescent="0.25">
      <c r="B286" s="378">
        <v>5</v>
      </c>
      <c r="C286" s="383" t="s">
        <v>773</v>
      </c>
      <c r="D286" s="380"/>
      <c r="E286" s="384"/>
      <c r="F286" s="382">
        <f t="shared" si="53"/>
        <v>5.6071000000000009</v>
      </c>
      <c r="G286" s="382">
        <v>0</v>
      </c>
      <c r="H286" s="382">
        <v>0</v>
      </c>
      <c r="I286" s="382">
        <f t="shared" si="54"/>
        <v>5.6071000000000009</v>
      </c>
      <c r="J286" s="382">
        <f t="shared" si="55"/>
        <v>4.7489195193259448</v>
      </c>
      <c r="K286" s="382">
        <f>'[6]GFA &amp; Dep-MYT 5th Control'!$I$127</f>
        <v>0.10244127958000249</v>
      </c>
      <c r="L286" s="382">
        <v>0</v>
      </c>
      <c r="M286" s="382">
        <f t="shared" si="56"/>
        <v>4.8513607989059473</v>
      </c>
      <c r="N286" s="382">
        <f t="shared" si="58"/>
        <v>0.85818048067405606</v>
      </c>
      <c r="O286" s="382">
        <f t="shared" si="57"/>
        <v>0.75573920109405357</v>
      </c>
    </row>
    <row r="287" spans="2:15" ht="15.6" hidden="1" x14ac:dyDescent="0.25">
      <c r="B287" s="378">
        <v>6</v>
      </c>
      <c r="C287" s="383" t="s">
        <v>101</v>
      </c>
      <c r="D287" s="380"/>
      <c r="E287" s="384"/>
      <c r="F287" s="382">
        <f t="shared" si="53"/>
        <v>2.6837</v>
      </c>
      <c r="G287" s="382">
        <v>0</v>
      </c>
      <c r="H287" s="382">
        <v>0</v>
      </c>
      <c r="I287" s="382">
        <f t="shared" si="54"/>
        <v>2.6837</v>
      </c>
      <c r="J287" s="382">
        <f t="shared" si="55"/>
        <v>2.4519336503</v>
      </c>
      <c r="K287" s="382">
        <f>'[6]GFA &amp; Dep-MYT 5th Control'!$I$126</f>
        <v>0</v>
      </c>
      <c r="L287" s="382">
        <v>0</v>
      </c>
      <c r="M287" s="382">
        <f t="shared" si="56"/>
        <v>2.4519336503</v>
      </c>
      <c r="N287" s="382">
        <f t="shared" si="58"/>
        <v>0.23176634969999999</v>
      </c>
      <c r="O287" s="382">
        <f t="shared" si="57"/>
        <v>0.23176634969999999</v>
      </c>
    </row>
    <row r="288" spans="2:15" ht="15.6" hidden="1" x14ac:dyDescent="0.25">
      <c r="B288" s="378">
        <v>7</v>
      </c>
      <c r="C288" s="383" t="s">
        <v>774</v>
      </c>
      <c r="D288" s="380"/>
      <c r="E288" s="384"/>
      <c r="F288" s="382">
        <f t="shared" si="53"/>
        <v>233.1561069929644</v>
      </c>
      <c r="G288" s="382">
        <f>'[6]GFA &amp; Dep-MYT 5th Control'!$Q$37</f>
        <v>58.032222743167267</v>
      </c>
      <c r="H288" s="382">
        <v>0</v>
      </c>
      <c r="I288" s="382">
        <f t="shared" si="54"/>
        <v>291.18832973613166</v>
      </c>
      <c r="J288" s="382">
        <f t="shared" si="55"/>
        <v>74.390290060447299</v>
      </c>
      <c r="K288" s="382">
        <v>0</v>
      </c>
      <c r="L288" s="382">
        <v>0</v>
      </c>
      <c r="M288" s="382">
        <f t="shared" si="56"/>
        <v>74.390290060447299</v>
      </c>
      <c r="N288" s="382">
        <f t="shared" si="58"/>
        <v>158.76581693251711</v>
      </c>
      <c r="O288" s="382">
        <f t="shared" si="57"/>
        <v>216.79803967568438</v>
      </c>
    </row>
    <row r="289" spans="2:15" ht="15.6" hidden="1" x14ac:dyDescent="0.25">
      <c r="B289" s="378">
        <v>8</v>
      </c>
      <c r="C289" s="383" t="s">
        <v>767</v>
      </c>
      <c r="D289" s="380"/>
      <c r="E289" s="384"/>
      <c r="F289" s="382">
        <f t="shared" si="53"/>
        <v>70.682258054774962</v>
      </c>
      <c r="G289" s="382">
        <v>0</v>
      </c>
      <c r="H289" s="382">
        <v>0</v>
      </c>
      <c r="I289" s="382">
        <f t="shared" si="54"/>
        <v>70.682258054774962</v>
      </c>
      <c r="J289" s="382">
        <f t="shared" si="55"/>
        <v>87.563608764533228</v>
      </c>
      <c r="K289" s="382">
        <f>'[6]GFA &amp; Dep-MYT 5th Control'!$I$109</f>
        <v>33.078251812423815</v>
      </c>
      <c r="L289" s="382">
        <v>0</v>
      </c>
      <c r="M289" s="382">
        <f t="shared" si="56"/>
        <v>120.64186057695704</v>
      </c>
      <c r="N289" s="382">
        <f t="shared" si="58"/>
        <v>-16.881350709758266</v>
      </c>
      <c r="O289" s="382">
        <f t="shared" si="57"/>
        <v>-49.959602522182081</v>
      </c>
    </row>
    <row r="290" spans="2:15" ht="15.6" hidden="1" x14ac:dyDescent="0.25">
      <c r="B290" s="378"/>
      <c r="C290" s="383"/>
      <c r="D290" s="380"/>
      <c r="E290" s="384"/>
      <c r="F290" s="382"/>
      <c r="G290" s="382"/>
      <c r="H290" s="382"/>
      <c r="I290" s="382"/>
      <c r="J290" s="382"/>
      <c r="K290" s="382"/>
      <c r="L290" s="382"/>
      <c r="M290" s="382"/>
      <c r="N290" s="382"/>
      <c r="O290" s="382"/>
    </row>
    <row r="291" spans="2:15" ht="15.6" hidden="1" x14ac:dyDescent="0.25">
      <c r="B291" s="378"/>
      <c r="C291" s="383"/>
      <c r="D291" s="380"/>
      <c r="E291" s="384"/>
      <c r="F291" s="382"/>
      <c r="G291" s="385"/>
      <c r="H291" s="385"/>
      <c r="I291" s="382"/>
      <c r="J291" s="382"/>
      <c r="K291" s="385"/>
      <c r="L291" s="385"/>
      <c r="M291" s="382"/>
      <c r="N291" s="382"/>
      <c r="O291" s="382"/>
    </row>
    <row r="292" spans="2:15" hidden="1" x14ac:dyDescent="0.25">
      <c r="B292" s="378"/>
      <c r="C292" s="386"/>
      <c r="D292" s="380"/>
      <c r="E292" s="384"/>
      <c r="F292" s="382"/>
      <c r="G292" s="382"/>
      <c r="H292" s="382"/>
      <c r="I292" s="382"/>
      <c r="J292" s="382"/>
      <c r="K292" s="382"/>
      <c r="L292" s="382"/>
      <c r="M292" s="382"/>
      <c r="N292" s="382"/>
      <c r="O292" s="382"/>
    </row>
    <row r="293" spans="2:15" hidden="1" x14ac:dyDescent="0.25">
      <c r="B293" s="378"/>
      <c r="C293" s="386"/>
      <c r="D293" s="380"/>
      <c r="E293" s="384"/>
      <c r="F293" s="382"/>
      <c r="G293" s="382"/>
      <c r="H293" s="382"/>
      <c r="I293" s="382"/>
      <c r="J293" s="382"/>
      <c r="K293" s="382"/>
      <c r="L293" s="382"/>
      <c r="M293" s="382"/>
      <c r="N293" s="382"/>
      <c r="O293" s="382"/>
    </row>
    <row r="294" spans="2:15" hidden="1" x14ac:dyDescent="0.25">
      <c r="B294" s="378"/>
      <c r="C294" s="386"/>
      <c r="D294" s="380"/>
      <c r="E294" s="384"/>
      <c r="F294" s="382"/>
      <c r="G294" s="382"/>
      <c r="H294" s="382"/>
      <c r="I294" s="382"/>
      <c r="J294" s="382"/>
      <c r="K294" s="382"/>
      <c r="L294" s="382"/>
      <c r="M294" s="382"/>
      <c r="N294" s="382"/>
      <c r="O294" s="382"/>
    </row>
    <row r="295" spans="2:15" hidden="1" x14ac:dyDescent="0.25">
      <c r="B295" s="378"/>
      <c r="C295" s="386"/>
      <c r="D295" s="380"/>
      <c r="E295" s="384"/>
      <c r="F295" s="382"/>
      <c r="G295" s="382"/>
      <c r="H295" s="382"/>
      <c r="I295" s="382"/>
      <c r="J295" s="382"/>
      <c r="K295" s="382"/>
      <c r="L295" s="382"/>
      <c r="M295" s="382"/>
      <c r="N295" s="382"/>
      <c r="O295" s="382"/>
    </row>
    <row r="296" spans="2:15" hidden="1" x14ac:dyDescent="0.25">
      <c r="B296" s="378"/>
      <c r="C296" s="387"/>
      <c r="D296" s="380"/>
      <c r="E296" s="384"/>
      <c r="F296" s="382"/>
      <c r="G296" s="382"/>
      <c r="H296" s="382"/>
      <c r="I296" s="382"/>
      <c r="J296" s="382"/>
      <c r="K296" s="382"/>
      <c r="L296" s="382"/>
      <c r="M296" s="382"/>
      <c r="N296" s="382"/>
      <c r="O296" s="382"/>
    </row>
    <row r="297" spans="2:15" hidden="1" x14ac:dyDescent="0.25">
      <c r="B297" s="378"/>
      <c r="C297" s="387"/>
      <c r="D297" s="380"/>
      <c r="E297" s="384"/>
      <c r="F297" s="382"/>
      <c r="G297" s="382"/>
      <c r="H297" s="382"/>
      <c r="I297" s="382"/>
      <c r="J297" s="382"/>
      <c r="K297" s="382"/>
      <c r="L297" s="382"/>
      <c r="M297" s="382"/>
      <c r="N297" s="382"/>
      <c r="O297" s="382"/>
    </row>
    <row r="298" spans="2:15" hidden="1" x14ac:dyDescent="0.25">
      <c r="B298" s="378"/>
      <c r="C298" s="387"/>
      <c r="D298" s="380"/>
      <c r="E298" s="384"/>
      <c r="F298" s="382"/>
      <c r="G298" s="382"/>
      <c r="H298" s="382"/>
      <c r="I298" s="382"/>
      <c r="J298" s="382"/>
      <c r="K298" s="382"/>
      <c r="L298" s="382"/>
      <c r="M298" s="382"/>
      <c r="N298" s="382"/>
      <c r="O298" s="382"/>
    </row>
    <row r="299" spans="2:15" hidden="1" x14ac:dyDescent="0.25">
      <c r="B299" s="378"/>
      <c r="C299" s="386"/>
      <c r="D299" s="380"/>
      <c r="E299" s="384"/>
      <c r="F299" s="382"/>
      <c r="G299" s="382"/>
      <c r="H299" s="382"/>
      <c r="I299" s="382"/>
      <c r="J299" s="382"/>
      <c r="K299" s="382"/>
      <c r="L299" s="382"/>
      <c r="M299" s="382"/>
      <c r="N299" s="382"/>
      <c r="O299" s="382"/>
    </row>
    <row r="300" spans="2:15" hidden="1" x14ac:dyDescent="0.25">
      <c r="B300" s="378"/>
      <c r="C300" s="386"/>
      <c r="D300" s="380"/>
      <c r="E300" s="384"/>
      <c r="F300" s="382"/>
      <c r="G300" s="382"/>
      <c r="H300" s="382"/>
      <c r="I300" s="382"/>
      <c r="J300" s="382"/>
      <c r="K300" s="382"/>
      <c r="L300" s="382"/>
      <c r="M300" s="382"/>
      <c r="N300" s="382"/>
      <c r="O300" s="382"/>
    </row>
    <row r="301" spans="2:15" hidden="1" x14ac:dyDescent="0.25">
      <c r="B301" s="388"/>
      <c r="C301" s="389"/>
      <c r="D301" s="380"/>
      <c r="E301" s="384"/>
      <c r="F301" s="382"/>
      <c r="G301" s="382"/>
      <c r="H301" s="382"/>
      <c r="I301" s="382"/>
      <c r="J301" s="382"/>
      <c r="K301" s="382"/>
      <c r="L301" s="382"/>
      <c r="M301" s="382"/>
      <c r="N301" s="382"/>
      <c r="O301" s="382"/>
    </row>
    <row r="302" spans="2:15" hidden="1" x14ac:dyDescent="0.25">
      <c r="B302" s="390"/>
      <c r="C302" s="391"/>
      <c r="D302" s="392"/>
      <c r="E302" s="384"/>
      <c r="F302" s="382"/>
      <c r="G302" s="382"/>
      <c r="H302" s="382"/>
      <c r="I302" s="382"/>
      <c r="J302" s="382"/>
      <c r="K302" s="382"/>
      <c r="L302" s="382"/>
      <c r="M302" s="382"/>
      <c r="N302" s="382"/>
      <c r="O302" s="382"/>
    </row>
    <row r="303" spans="2:15" hidden="1" x14ac:dyDescent="0.25">
      <c r="B303" s="390"/>
      <c r="C303" s="391"/>
      <c r="D303" s="392"/>
      <c r="E303" s="384"/>
      <c r="F303" s="382"/>
      <c r="G303" s="382"/>
      <c r="H303" s="382"/>
      <c r="I303" s="382"/>
      <c r="J303" s="382"/>
      <c r="K303" s="382"/>
      <c r="L303" s="382"/>
      <c r="M303" s="382"/>
      <c r="N303" s="382"/>
      <c r="O303" s="382"/>
    </row>
    <row r="304" spans="2:15" hidden="1" x14ac:dyDescent="0.25">
      <c r="B304" s="390"/>
      <c r="C304" s="391"/>
      <c r="D304" s="392"/>
      <c r="E304" s="384"/>
      <c r="F304" s="382"/>
      <c r="G304" s="382"/>
      <c r="H304" s="382"/>
      <c r="I304" s="382"/>
      <c r="J304" s="382"/>
      <c r="K304" s="382"/>
      <c r="L304" s="382"/>
      <c r="M304" s="382"/>
      <c r="N304" s="382"/>
      <c r="O304" s="382"/>
    </row>
    <row r="305" spans="2:15" hidden="1" x14ac:dyDescent="0.25">
      <c r="B305" s="390"/>
      <c r="C305" s="393"/>
      <c r="D305" s="392"/>
      <c r="E305" s="384"/>
      <c r="F305" s="382"/>
      <c r="G305" s="382"/>
      <c r="H305" s="382"/>
      <c r="I305" s="382"/>
      <c r="J305" s="382"/>
      <c r="K305" s="382"/>
      <c r="L305" s="382"/>
      <c r="M305" s="382"/>
      <c r="N305" s="382"/>
      <c r="O305" s="382"/>
    </row>
    <row r="306" spans="2:15" hidden="1" x14ac:dyDescent="0.25">
      <c r="B306" s="390"/>
      <c r="C306" s="393"/>
      <c r="D306" s="392"/>
      <c r="E306" s="384"/>
      <c r="F306" s="382"/>
      <c r="G306" s="382"/>
      <c r="H306" s="382"/>
      <c r="I306" s="382"/>
      <c r="J306" s="382"/>
      <c r="K306" s="382"/>
      <c r="L306" s="382"/>
      <c r="M306" s="382"/>
      <c r="N306" s="382"/>
      <c r="O306" s="382"/>
    </row>
    <row r="307" spans="2:15" hidden="1" x14ac:dyDescent="0.25">
      <c r="B307" s="390"/>
      <c r="C307" s="393"/>
      <c r="D307" s="392"/>
      <c r="E307" s="384"/>
      <c r="F307" s="382"/>
      <c r="G307" s="382"/>
      <c r="H307" s="382"/>
      <c r="I307" s="382"/>
      <c r="J307" s="382"/>
      <c r="K307" s="382"/>
      <c r="L307" s="382"/>
      <c r="M307" s="382"/>
      <c r="N307" s="382"/>
      <c r="O307" s="382"/>
    </row>
    <row r="308" spans="2:15" hidden="1" x14ac:dyDescent="0.25">
      <c r="B308" s="390"/>
      <c r="C308" s="393"/>
      <c r="D308" s="392"/>
      <c r="E308" s="384"/>
      <c r="F308" s="382"/>
      <c r="G308" s="382"/>
      <c r="H308" s="382"/>
      <c r="I308" s="382"/>
      <c r="J308" s="382"/>
      <c r="K308" s="382"/>
      <c r="L308" s="382"/>
      <c r="M308" s="382"/>
      <c r="N308" s="382"/>
      <c r="O308" s="382"/>
    </row>
    <row r="309" spans="2:15" hidden="1" x14ac:dyDescent="0.25">
      <c r="B309" s="390"/>
      <c r="C309" s="393"/>
      <c r="D309" s="392"/>
      <c r="E309" s="384"/>
      <c r="F309" s="382"/>
      <c r="G309" s="382"/>
      <c r="H309" s="382"/>
      <c r="I309" s="382"/>
      <c r="J309" s="382"/>
      <c r="K309" s="382"/>
      <c r="L309" s="382"/>
      <c r="M309" s="382"/>
      <c r="N309" s="382"/>
      <c r="O309" s="382"/>
    </row>
    <row r="310" spans="2:15" hidden="1" x14ac:dyDescent="0.25">
      <c r="B310" s="390"/>
      <c r="C310" s="393"/>
      <c r="D310" s="392"/>
      <c r="E310" s="384"/>
      <c r="F310" s="382"/>
      <c r="G310" s="382"/>
      <c r="H310" s="382"/>
      <c r="I310" s="382"/>
      <c r="J310" s="382"/>
      <c r="K310" s="382"/>
      <c r="L310" s="382"/>
      <c r="M310" s="382"/>
      <c r="N310" s="382"/>
      <c r="O310" s="382"/>
    </row>
    <row r="311" spans="2:15" hidden="1" x14ac:dyDescent="0.25">
      <c r="B311" s="390"/>
      <c r="C311" s="393"/>
      <c r="D311" s="392"/>
      <c r="E311" s="384"/>
      <c r="F311" s="382"/>
      <c r="G311" s="382"/>
      <c r="H311" s="382"/>
      <c r="I311" s="382"/>
      <c r="J311" s="382"/>
      <c r="K311" s="382"/>
      <c r="L311" s="382"/>
      <c r="M311" s="382"/>
      <c r="N311" s="382"/>
      <c r="O311" s="382"/>
    </row>
    <row r="312" spans="2:15" hidden="1" x14ac:dyDescent="0.25">
      <c r="B312" s="390"/>
      <c r="C312" s="391"/>
      <c r="D312" s="392"/>
      <c r="E312" s="384"/>
      <c r="F312" s="382"/>
      <c r="G312" s="382"/>
      <c r="H312" s="382"/>
      <c r="I312" s="382"/>
      <c r="J312" s="382"/>
      <c r="K312" s="382"/>
      <c r="L312" s="382"/>
      <c r="M312" s="382"/>
      <c r="N312" s="382"/>
      <c r="O312" s="382"/>
    </row>
    <row r="313" spans="2:15" hidden="1" x14ac:dyDescent="0.25">
      <c r="B313" s="390"/>
      <c r="C313" s="393"/>
      <c r="D313" s="392"/>
      <c r="E313" s="384"/>
      <c r="F313" s="382"/>
      <c r="G313" s="382"/>
      <c r="H313" s="382"/>
      <c r="I313" s="382"/>
      <c r="J313" s="382"/>
      <c r="K313" s="382"/>
      <c r="L313" s="382"/>
      <c r="M313" s="382"/>
      <c r="N313" s="382"/>
      <c r="O313" s="382"/>
    </row>
    <row r="314" spans="2:15" hidden="1" x14ac:dyDescent="0.25">
      <c r="B314" s="390"/>
      <c r="C314" s="393"/>
      <c r="D314" s="392"/>
      <c r="E314" s="384"/>
      <c r="F314" s="382"/>
      <c r="G314" s="382"/>
      <c r="H314" s="382"/>
      <c r="I314" s="382"/>
      <c r="J314" s="382"/>
      <c r="K314" s="382"/>
      <c r="L314" s="382"/>
      <c r="M314" s="382"/>
      <c r="N314" s="382"/>
      <c r="O314" s="382"/>
    </row>
    <row r="315" spans="2:15" hidden="1" x14ac:dyDescent="0.25">
      <c r="B315" s="390"/>
      <c r="C315" s="393"/>
      <c r="D315" s="392"/>
      <c r="E315" s="384"/>
      <c r="F315" s="382"/>
      <c r="G315" s="382"/>
      <c r="H315" s="382"/>
      <c r="I315" s="382"/>
      <c r="J315" s="382"/>
      <c r="K315" s="382"/>
      <c r="L315" s="382"/>
      <c r="M315" s="382"/>
      <c r="N315" s="382"/>
      <c r="O315" s="382"/>
    </row>
    <row r="316" spans="2:15" hidden="1" x14ac:dyDescent="0.25">
      <c r="B316" s="390"/>
      <c r="C316" s="391"/>
      <c r="D316" s="392"/>
      <c r="E316" s="384"/>
      <c r="F316" s="382"/>
      <c r="G316" s="382"/>
      <c r="H316" s="382"/>
      <c r="I316" s="382"/>
      <c r="J316" s="382"/>
      <c r="K316" s="382"/>
      <c r="L316" s="382"/>
      <c r="M316" s="382"/>
      <c r="N316" s="382"/>
      <c r="O316" s="382"/>
    </row>
    <row r="317" spans="2:15" hidden="1" x14ac:dyDescent="0.25">
      <c r="B317" s="390"/>
      <c r="C317" s="391"/>
      <c r="D317" s="380"/>
      <c r="E317" s="384"/>
      <c r="F317" s="382"/>
      <c r="G317" s="382"/>
      <c r="H317" s="382"/>
      <c r="I317" s="382"/>
      <c r="J317" s="382"/>
      <c r="K317" s="382"/>
      <c r="L317" s="382"/>
      <c r="M317" s="382"/>
      <c r="N317" s="382"/>
      <c r="O317" s="382"/>
    </row>
    <row r="318" spans="2:15" hidden="1" x14ac:dyDescent="0.25">
      <c r="B318" s="390"/>
      <c r="C318" s="391"/>
      <c r="D318" s="380"/>
      <c r="E318" s="394"/>
      <c r="F318" s="382"/>
      <c r="G318" s="382"/>
      <c r="H318" s="382"/>
      <c r="I318" s="382"/>
      <c r="J318" s="382"/>
      <c r="K318" s="382"/>
      <c r="L318" s="382"/>
      <c r="M318" s="382"/>
      <c r="N318" s="382"/>
      <c r="O318" s="382"/>
    </row>
    <row r="319" spans="2:15" ht="14.4" hidden="1" thickBot="1" x14ac:dyDescent="0.3">
      <c r="B319" s="395"/>
      <c r="C319" s="396" t="s">
        <v>108</v>
      </c>
      <c r="D319" s="396"/>
      <c r="E319" s="397"/>
      <c r="F319" s="398">
        <f>SUM(F279:F318)</f>
        <v>17469.524498574963</v>
      </c>
      <c r="G319" s="398">
        <f t="shared" ref="G319" si="59">SUM(G279:G318)</f>
        <v>2106.3207792202438</v>
      </c>
      <c r="H319" s="398">
        <f t="shared" ref="H319" si="60">SUM(H279:H318)</f>
        <v>0</v>
      </c>
      <c r="I319" s="398">
        <f t="shared" ref="I319" si="61">SUM(I279:I318)</f>
        <v>19575.845277795204</v>
      </c>
      <c r="J319" s="398">
        <f t="shared" ref="J319" si="62">SUM(J279:J318)</f>
        <v>8080.9959832092472</v>
      </c>
      <c r="K319" s="398">
        <f t="shared" ref="K319" si="63">SUM(K279:K318)</f>
        <v>691.74151327749314</v>
      </c>
      <c r="L319" s="398">
        <f t="shared" ref="L319" si="64">SUM(L279:L318)</f>
        <v>0</v>
      </c>
      <c r="M319" s="398">
        <f t="shared" ref="M319:O319" si="65">SUM(M279:M318)</f>
        <v>8772.7374964867431</v>
      </c>
      <c r="N319" s="398">
        <f t="shared" si="65"/>
        <v>9388.5285153657151</v>
      </c>
      <c r="O319" s="399">
        <f t="shared" si="65"/>
        <v>10803.107781308465</v>
      </c>
    </row>
    <row r="320" spans="2:15" x14ac:dyDescent="0.25">
      <c r="B320" s="312"/>
      <c r="C320" s="312"/>
      <c r="D320" s="312"/>
      <c r="E320" s="312"/>
      <c r="F320" s="312"/>
      <c r="G320" s="312"/>
      <c r="H320" s="312"/>
      <c r="I320" s="312"/>
      <c r="J320" s="312"/>
      <c r="K320" s="312"/>
      <c r="L320" s="312"/>
      <c r="M320" s="312"/>
      <c r="N320" s="312"/>
      <c r="O320" s="312"/>
    </row>
    <row r="321" spans="2:15" s="169" customFormat="1" x14ac:dyDescent="0.25">
      <c r="B321" s="320" t="s">
        <v>599</v>
      </c>
      <c r="C321" s="312"/>
      <c r="D321" s="312"/>
      <c r="E321" s="312"/>
      <c r="F321" s="312"/>
      <c r="G321" s="312"/>
      <c r="H321" s="318"/>
      <c r="I321" s="318"/>
      <c r="J321" s="312"/>
      <c r="K321" s="312"/>
      <c r="L321" s="312"/>
      <c r="M321" s="312"/>
      <c r="N321" s="312"/>
      <c r="O321" s="312"/>
    </row>
    <row r="322" spans="2:15" ht="14.4" thickBot="1" x14ac:dyDescent="0.3">
      <c r="B322" s="312"/>
      <c r="C322" s="312"/>
      <c r="D322" s="312"/>
      <c r="E322" s="312"/>
      <c r="F322" s="312"/>
      <c r="G322" s="312"/>
      <c r="H322" s="312"/>
      <c r="I322" s="312"/>
      <c r="J322" s="312"/>
      <c r="K322" s="318"/>
      <c r="L322" s="312"/>
      <c r="M322" s="312"/>
      <c r="N322" s="312"/>
      <c r="O322" s="320" t="s">
        <v>4</v>
      </c>
    </row>
    <row r="323" spans="2:15" x14ac:dyDescent="0.25">
      <c r="B323" s="480" t="s">
        <v>160</v>
      </c>
      <c r="C323" s="481"/>
      <c r="D323" s="481"/>
      <c r="E323" s="481"/>
      <c r="F323" s="481"/>
      <c r="G323" s="481"/>
      <c r="H323" s="481"/>
      <c r="I323" s="481"/>
      <c r="J323" s="481"/>
      <c r="K323" s="481"/>
      <c r="L323" s="481"/>
      <c r="M323" s="481"/>
      <c r="N323" s="481"/>
      <c r="O323" s="482"/>
    </row>
    <row r="324" spans="2:15" ht="14.25" customHeight="1" x14ac:dyDescent="0.25">
      <c r="B324" s="483" t="s">
        <v>2</v>
      </c>
      <c r="C324" s="485" t="s">
        <v>205</v>
      </c>
      <c r="D324" s="487" t="s">
        <v>193</v>
      </c>
      <c r="E324" s="487" t="s">
        <v>194</v>
      </c>
      <c r="F324" s="487" t="s">
        <v>195</v>
      </c>
      <c r="G324" s="487"/>
      <c r="H324" s="487"/>
      <c r="I324" s="487"/>
      <c r="J324" s="487" t="s">
        <v>196</v>
      </c>
      <c r="K324" s="487"/>
      <c r="L324" s="487"/>
      <c r="M324" s="487"/>
      <c r="N324" s="487" t="s">
        <v>197</v>
      </c>
      <c r="O324" s="489"/>
    </row>
    <row r="325" spans="2:15" ht="55.8" thickBot="1" x14ac:dyDescent="0.3">
      <c r="B325" s="484"/>
      <c r="C325" s="486"/>
      <c r="D325" s="488"/>
      <c r="E325" s="488"/>
      <c r="F325" s="401" t="s">
        <v>198</v>
      </c>
      <c r="G325" s="401" t="s">
        <v>107</v>
      </c>
      <c r="H325" s="401" t="s">
        <v>199</v>
      </c>
      <c r="I325" s="401" t="s">
        <v>200</v>
      </c>
      <c r="J325" s="401" t="s">
        <v>201</v>
      </c>
      <c r="K325" s="401" t="s">
        <v>107</v>
      </c>
      <c r="L325" s="401" t="s">
        <v>202</v>
      </c>
      <c r="M325" s="401" t="s">
        <v>203</v>
      </c>
      <c r="N325" s="401" t="s">
        <v>198</v>
      </c>
      <c r="O325" s="402" t="s">
        <v>200</v>
      </c>
    </row>
    <row r="326" spans="2:15" ht="15.6" x14ac:dyDescent="0.25">
      <c r="B326" s="378">
        <v>1</v>
      </c>
      <c r="C326" s="379" t="s">
        <v>768</v>
      </c>
      <c r="D326" s="380"/>
      <c r="E326" s="381"/>
      <c r="F326" s="382">
        <f t="shared" ref="F326:H327" si="66">F54*0.9</f>
        <v>1.6735401882000012</v>
      </c>
      <c r="G326" s="382">
        <f t="shared" si="66"/>
        <v>9.0000000000000011E-3</v>
      </c>
      <c r="H326" s="382">
        <f t="shared" si="66"/>
        <v>3.0600000000000002E-3</v>
      </c>
      <c r="I326" s="382">
        <f>F326+G326-H326</f>
        <v>1.679480188200001</v>
      </c>
      <c r="J326" s="382">
        <f t="shared" ref="J326:L327" si="67">J54*0.9</f>
        <v>0</v>
      </c>
      <c r="K326" s="382">
        <f t="shared" si="67"/>
        <v>0</v>
      </c>
      <c r="L326" s="382">
        <f t="shared" si="67"/>
        <v>0</v>
      </c>
      <c r="M326" s="382">
        <f>J326+K326-L326</f>
        <v>0</v>
      </c>
      <c r="N326" s="382">
        <f>F326-J326</f>
        <v>1.6735401882000012</v>
      </c>
      <c r="O326" s="382">
        <f>I326-M326</f>
        <v>1.679480188200001</v>
      </c>
    </row>
    <row r="327" spans="2:15" ht="15.6" x14ac:dyDescent="0.25">
      <c r="B327" s="378">
        <v>2</v>
      </c>
      <c r="C327" s="379" t="s">
        <v>97</v>
      </c>
      <c r="D327" s="380"/>
      <c r="E327" s="381"/>
      <c r="F327" s="382">
        <f t="shared" si="66"/>
        <v>316.95785999999998</v>
      </c>
      <c r="G327" s="382">
        <f t="shared" si="66"/>
        <v>9.7560000000000002</v>
      </c>
      <c r="H327" s="382">
        <f t="shared" si="66"/>
        <v>1.8000000000000002E-2</v>
      </c>
      <c r="I327" s="382">
        <f>F327+G327-H327</f>
        <v>326.69585999999998</v>
      </c>
      <c r="J327" s="382">
        <f t="shared" si="67"/>
        <v>80.377110000000002</v>
      </c>
      <c r="K327" s="382">
        <f t="shared" si="67"/>
        <v>8.3192069517913936</v>
      </c>
      <c r="L327" s="382">
        <f t="shared" si="67"/>
        <v>0</v>
      </c>
      <c r="M327" s="382">
        <f>J327+K327-L327</f>
        <v>88.696316951791403</v>
      </c>
      <c r="N327" s="382">
        <f>F327-J327</f>
        <v>236.58074999999997</v>
      </c>
      <c r="O327" s="382">
        <f>I327-M327</f>
        <v>237.99954304820858</v>
      </c>
    </row>
    <row r="328" spans="2:15" s="169" customFormat="1" ht="15.6" x14ac:dyDescent="0.25">
      <c r="B328" s="378">
        <v>3</v>
      </c>
      <c r="C328" s="383" t="s">
        <v>769</v>
      </c>
      <c r="D328" s="380"/>
      <c r="E328" s="384"/>
      <c r="F328" s="382"/>
      <c r="G328" s="382"/>
      <c r="H328" s="382"/>
      <c r="I328" s="382"/>
      <c r="J328" s="382"/>
      <c r="K328" s="382"/>
      <c r="L328" s="382"/>
      <c r="M328" s="382"/>
      <c r="N328" s="382"/>
      <c r="O328" s="382"/>
    </row>
    <row r="329" spans="2:15" ht="15.6" x14ac:dyDescent="0.25">
      <c r="B329" s="378"/>
      <c r="C329" s="379" t="s">
        <v>770</v>
      </c>
      <c r="D329" s="380"/>
      <c r="E329" s="384"/>
      <c r="F329" s="382">
        <f t="shared" ref="F329:H336" si="68">F57*0.9</f>
        <v>4144.1893200000004</v>
      </c>
      <c r="G329" s="382">
        <f t="shared" si="68"/>
        <v>281.96100000000001</v>
      </c>
      <c r="H329" s="382">
        <f t="shared" si="68"/>
        <v>6.7770000000000001</v>
      </c>
      <c r="I329" s="382">
        <f t="shared" ref="I329:I336" si="69">F329+G329-H329</f>
        <v>4419.3733200000006</v>
      </c>
      <c r="J329" s="382">
        <f t="shared" ref="J329:L336" si="70">J57*0.9</f>
        <v>2271.8825100000004</v>
      </c>
      <c r="K329" s="382">
        <f t="shared" si="70"/>
        <v>194.61229149751406</v>
      </c>
      <c r="L329" s="382">
        <f t="shared" si="70"/>
        <v>0</v>
      </c>
      <c r="M329" s="382">
        <f t="shared" ref="M329:M336" si="71">J329+K329-L329</f>
        <v>2466.4948014975143</v>
      </c>
      <c r="N329" s="382">
        <f t="shared" ref="N329:N336" si="72">F329-J329</f>
        <v>1872.30681</v>
      </c>
      <c r="O329" s="382">
        <f t="shared" ref="O329:O336" si="73">I329-M329</f>
        <v>1952.8785185024863</v>
      </c>
    </row>
    <row r="330" spans="2:15" ht="15.6" x14ac:dyDescent="0.25">
      <c r="B330" s="378"/>
      <c r="C330" s="379" t="s">
        <v>771</v>
      </c>
      <c r="D330" s="380"/>
      <c r="E330" s="384"/>
      <c r="F330" s="382">
        <f t="shared" si="68"/>
        <v>3879.2032199999994</v>
      </c>
      <c r="G330" s="382">
        <f t="shared" si="68"/>
        <v>490.09499999999997</v>
      </c>
      <c r="H330" s="382">
        <f t="shared" si="68"/>
        <v>0</v>
      </c>
      <c r="I330" s="382">
        <f t="shared" si="69"/>
        <v>4369.2982199999997</v>
      </c>
      <c r="J330" s="382">
        <f t="shared" si="70"/>
        <v>1920.2079600000002</v>
      </c>
      <c r="K330" s="382">
        <f t="shared" si="70"/>
        <v>132.13925122849969</v>
      </c>
      <c r="L330" s="382">
        <f t="shared" si="70"/>
        <v>0</v>
      </c>
      <c r="M330" s="382">
        <f t="shared" si="71"/>
        <v>2052.3472112284999</v>
      </c>
      <c r="N330" s="382">
        <f t="shared" si="72"/>
        <v>1958.9952599999992</v>
      </c>
      <c r="O330" s="382">
        <f t="shared" si="73"/>
        <v>2316.9510087714998</v>
      </c>
    </row>
    <row r="331" spans="2:15" ht="15.6" x14ac:dyDescent="0.25">
      <c r="B331" s="378"/>
      <c r="C331" s="379" t="s">
        <v>772</v>
      </c>
      <c r="D331" s="380"/>
      <c r="E331" s="384"/>
      <c r="F331" s="382">
        <f t="shared" si="68"/>
        <v>664.97175000000004</v>
      </c>
      <c r="G331" s="382">
        <f t="shared" si="68"/>
        <v>36.170999999999999</v>
      </c>
      <c r="H331" s="382">
        <f t="shared" si="68"/>
        <v>13.41</v>
      </c>
      <c r="I331" s="382">
        <f t="shared" si="69"/>
        <v>687.73275000000012</v>
      </c>
      <c r="J331" s="382">
        <f t="shared" si="70"/>
        <v>390.33819000000005</v>
      </c>
      <c r="K331" s="382">
        <f t="shared" si="70"/>
        <v>27.463823717594654</v>
      </c>
      <c r="L331" s="382">
        <f t="shared" si="70"/>
        <v>0</v>
      </c>
      <c r="M331" s="382">
        <f t="shared" si="71"/>
        <v>417.80201371759472</v>
      </c>
      <c r="N331" s="382">
        <f t="shared" si="72"/>
        <v>274.63355999999999</v>
      </c>
      <c r="O331" s="382">
        <f t="shared" si="73"/>
        <v>269.93073628240541</v>
      </c>
    </row>
    <row r="332" spans="2:15" ht="15.6" x14ac:dyDescent="0.25">
      <c r="B332" s="378">
        <v>4</v>
      </c>
      <c r="C332" s="383" t="s">
        <v>103</v>
      </c>
      <c r="D332" s="380"/>
      <c r="E332" s="384"/>
      <c r="F332" s="382">
        <f t="shared" si="68"/>
        <v>18.163349999999998</v>
      </c>
      <c r="G332" s="382">
        <f t="shared" si="68"/>
        <v>0.62100000000000011</v>
      </c>
      <c r="H332" s="382">
        <f t="shared" si="68"/>
        <v>0.189</v>
      </c>
      <c r="I332" s="382">
        <f t="shared" si="69"/>
        <v>18.595349999999996</v>
      </c>
      <c r="J332" s="382">
        <f t="shared" si="70"/>
        <v>9.7467300000000012</v>
      </c>
      <c r="K332" s="382">
        <f t="shared" si="70"/>
        <v>6.1613661248435836</v>
      </c>
      <c r="L332" s="382">
        <f t="shared" si="70"/>
        <v>0</v>
      </c>
      <c r="M332" s="382">
        <f t="shared" si="71"/>
        <v>15.908096124843585</v>
      </c>
      <c r="N332" s="382">
        <f t="shared" si="72"/>
        <v>8.4166199999999964</v>
      </c>
      <c r="O332" s="382">
        <f t="shared" si="73"/>
        <v>2.6872538751564115</v>
      </c>
    </row>
    <row r="333" spans="2:15" ht="15.6" x14ac:dyDescent="0.25">
      <c r="B333" s="378">
        <v>5</v>
      </c>
      <c r="C333" s="383" t="s">
        <v>773</v>
      </c>
      <c r="D333" s="380"/>
      <c r="E333" s="384"/>
      <c r="F333" s="382">
        <f t="shared" si="68"/>
        <v>4.821390000000001</v>
      </c>
      <c r="G333" s="382">
        <f t="shared" si="68"/>
        <v>0.22500000000000001</v>
      </c>
      <c r="H333" s="382">
        <f t="shared" si="68"/>
        <v>0</v>
      </c>
      <c r="I333" s="382">
        <f t="shared" si="69"/>
        <v>5.0463900000000006</v>
      </c>
      <c r="J333" s="382">
        <f t="shared" si="70"/>
        <v>3.5525699999999998</v>
      </c>
      <c r="K333" s="382">
        <f t="shared" si="70"/>
        <v>0.15047343710844657</v>
      </c>
      <c r="L333" s="382">
        <f t="shared" si="70"/>
        <v>0</v>
      </c>
      <c r="M333" s="382">
        <f t="shared" si="71"/>
        <v>3.7030434371084464</v>
      </c>
      <c r="N333" s="382">
        <f t="shared" si="72"/>
        <v>1.2688200000000012</v>
      </c>
      <c r="O333" s="382">
        <f t="shared" si="73"/>
        <v>1.3433465628915542</v>
      </c>
    </row>
    <row r="334" spans="2:15" ht="15.6" x14ac:dyDescent="0.25">
      <c r="B334" s="378">
        <v>6</v>
      </c>
      <c r="C334" s="383" t="s">
        <v>101</v>
      </c>
      <c r="D334" s="380"/>
      <c r="E334" s="384"/>
      <c r="F334" s="382">
        <f t="shared" si="68"/>
        <v>2.45133</v>
      </c>
      <c r="G334" s="382">
        <f t="shared" si="68"/>
        <v>0</v>
      </c>
      <c r="H334" s="382">
        <f t="shared" si="68"/>
        <v>3.6000000000000004E-2</v>
      </c>
      <c r="I334" s="382">
        <f t="shared" si="69"/>
        <v>2.41533</v>
      </c>
      <c r="J334" s="382">
        <f t="shared" si="70"/>
        <v>2.2052700000000005</v>
      </c>
      <c r="K334" s="382">
        <f t="shared" si="70"/>
        <v>5.4000000000000001E-4</v>
      </c>
      <c r="L334" s="382">
        <f t="shared" si="70"/>
        <v>0</v>
      </c>
      <c r="M334" s="382">
        <f t="shared" si="71"/>
        <v>2.2058100000000005</v>
      </c>
      <c r="N334" s="382">
        <f t="shared" si="72"/>
        <v>0.2460599999999995</v>
      </c>
      <c r="O334" s="382">
        <f t="shared" si="73"/>
        <v>0.20951999999999948</v>
      </c>
    </row>
    <row r="335" spans="2:15" ht="15.6" x14ac:dyDescent="0.25">
      <c r="B335" s="378">
        <v>7</v>
      </c>
      <c r="C335" s="383" t="s">
        <v>774</v>
      </c>
      <c r="D335" s="380"/>
      <c r="E335" s="384"/>
      <c r="F335" s="382">
        <f t="shared" si="68"/>
        <v>75.76415999999999</v>
      </c>
      <c r="G335" s="382">
        <f t="shared" si="68"/>
        <v>1.6032174101999983</v>
      </c>
      <c r="H335" s="382">
        <f t="shared" si="68"/>
        <v>0.26903292839999998</v>
      </c>
      <c r="I335" s="382">
        <f t="shared" si="69"/>
        <v>77.098344481799998</v>
      </c>
      <c r="J335" s="382">
        <f t="shared" si="70"/>
        <v>63.445139999999995</v>
      </c>
      <c r="K335" s="382">
        <f t="shared" si="70"/>
        <v>0</v>
      </c>
      <c r="L335" s="382">
        <f t="shared" si="70"/>
        <v>0</v>
      </c>
      <c r="M335" s="382">
        <f t="shared" si="71"/>
        <v>63.445139999999995</v>
      </c>
      <c r="N335" s="382">
        <f t="shared" si="72"/>
        <v>12.319019999999995</v>
      </c>
      <c r="O335" s="382">
        <f t="shared" si="73"/>
        <v>13.653204481800003</v>
      </c>
    </row>
    <row r="336" spans="2:15" ht="15.6" x14ac:dyDescent="0.25">
      <c r="B336" s="378">
        <v>8</v>
      </c>
      <c r="C336" s="383" t="s">
        <v>767</v>
      </c>
      <c r="D336" s="380"/>
      <c r="E336" s="384"/>
      <c r="F336" s="382">
        <f t="shared" si="68"/>
        <v>31.445999999999998</v>
      </c>
      <c r="G336" s="382">
        <f t="shared" si="68"/>
        <v>4.5000000000000005E-2</v>
      </c>
      <c r="H336" s="382">
        <f t="shared" si="68"/>
        <v>0</v>
      </c>
      <c r="I336" s="382">
        <f t="shared" si="69"/>
        <v>31.491</v>
      </c>
      <c r="J336" s="382">
        <f t="shared" si="70"/>
        <v>26.07498</v>
      </c>
      <c r="K336" s="382">
        <f t="shared" si="70"/>
        <v>3.7300151881243218</v>
      </c>
      <c r="L336" s="382">
        <f t="shared" si="70"/>
        <v>0</v>
      </c>
      <c r="M336" s="382">
        <f t="shared" si="71"/>
        <v>29.804995188124323</v>
      </c>
      <c r="N336" s="382">
        <f t="shared" si="72"/>
        <v>5.3710199999999979</v>
      </c>
      <c r="O336" s="382">
        <f t="shared" si="73"/>
        <v>1.6860048118756765</v>
      </c>
    </row>
    <row r="337" spans="2:15" hidden="1" x14ac:dyDescent="0.25">
      <c r="B337" s="378"/>
      <c r="C337" s="386"/>
      <c r="D337" s="380"/>
      <c r="E337" s="384"/>
      <c r="F337" s="382"/>
      <c r="G337" s="382"/>
      <c r="H337" s="382"/>
      <c r="I337" s="382"/>
      <c r="J337" s="382"/>
      <c r="K337" s="382"/>
      <c r="L337" s="382"/>
      <c r="M337" s="382"/>
      <c r="N337" s="382"/>
      <c r="O337" s="382"/>
    </row>
    <row r="338" spans="2:15" hidden="1" x14ac:dyDescent="0.25">
      <c r="B338" s="378"/>
      <c r="C338" s="387"/>
      <c r="D338" s="380"/>
      <c r="E338" s="384"/>
      <c r="F338" s="382"/>
      <c r="G338" s="382"/>
      <c r="H338" s="382"/>
      <c r="I338" s="382"/>
      <c r="J338" s="382"/>
      <c r="K338" s="382"/>
      <c r="L338" s="382"/>
      <c r="M338" s="382"/>
      <c r="N338" s="382"/>
      <c r="O338" s="382"/>
    </row>
    <row r="339" spans="2:15" hidden="1" x14ac:dyDescent="0.25">
      <c r="B339" s="378"/>
      <c r="C339" s="386"/>
      <c r="D339" s="380"/>
      <c r="E339" s="384"/>
      <c r="F339" s="382"/>
      <c r="G339" s="382"/>
      <c r="H339" s="382"/>
      <c r="I339" s="382"/>
      <c r="J339" s="382"/>
      <c r="K339" s="382"/>
      <c r="L339" s="382"/>
      <c r="M339" s="382"/>
      <c r="N339" s="382"/>
      <c r="O339" s="382"/>
    </row>
    <row r="340" spans="2:15" hidden="1" x14ac:dyDescent="0.25">
      <c r="B340" s="378"/>
      <c r="C340" s="386"/>
      <c r="D340" s="380"/>
      <c r="E340" s="384"/>
      <c r="F340" s="382"/>
      <c r="G340" s="382"/>
      <c r="H340" s="382"/>
      <c r="I340" s="382"/>
      <c r="J340" s="382"/>
      <c r="K340" s="382"/>
      <c r="L340" s="382"/>
      <c r="M340" s="382"/>
      <c r="N340" s="382"/>
      <c r="O340" s="382"/>
    </row>
    <row r="341" spans="2:15" hidden="1" x14ac:dyDescent="0.25">
      <c r="B341" s="378"/>
      <c r="C341" s="386"/>
      <c r="D341" s="380"/>
      <c r="E341" s="384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</row>
    <row r="342" spans="2:15" hidden="1" x14ac:dyDescent="0.25">
      <c r="B342" s="378"/>
      <c r="C342" s="386"/>
      <c r="D342" s="380"/>
      <c r="E342" s="384"/>
      <c r="F342" s="382"/>
      <c r="G342" s="382"/>
      <c r="H342" s="382"/>
      <c r="I342" s="382"/>
      <c r="J342" s="382"/>
      <c r="K342" s="382"/>
      <c r="L342" s="382"/>
      <c r="M342" s="382"/>
      <c r="N342" s="382"/>
      <c r="O342" s="382"/>
    </row>
    <row r="343" spans="2:15" hidden="1" x14ac:dyDescent="0.25">
      <c r="B343" s="378"/>
      <c r="C343" s="387"/>
      <c r="D343" s="380"/>
      <c r="E343" s="384"/>
      <c r="F343" s="382"/>
      <c r="G343" s="382"/>
      <c r="H343" s="382"/>
      <c r="I343" s="382"/>
      <c r="J343" s="382"/>
      <c r="K343" s="382"/>
      <c r="L343" s="382"/>
      <c r="M343" s="382"/>
      <c r="N343" s="382"/>
      <c r="O343" s="382"/>
    </row>
    <row r="344" spans="2:15" hidden="1" x14ac:dyDescent="0.25">
      <c r="B344" s="378"/>
      <c r="C344" s="387"/>
      <c r="D344" s="380"/>
      <c r="E344" s="384"/>
      <c r="F344" s="382"/>
      <c r="G344" s="382"/>
      <c r="H344" s="382"/>
      <c r="I344" s="382"/>
      <c r="J344" s="382"/>
      <c r="K344" s="382"/>
      <c r="L344" s="382"/>
      <c r="M344" s="382"/>
      <c r="N344" s="382"/>
      <c r="O344" s="382"/>
    </row>
    <row r="345" spans="2:15" hidden="1" x14ac:dyDescent="0.25">
      <c r="B345" s="378"/>
      <c r="C345" s="387"/>
      <c r="D345" s="380"/>
      <c r="E345" s="384"/>
      <c r="F345" s="382"/>
      <c r="G345" s="382"/>
      <c r="H345" s="382"/>
      <c r="I345" s="382"/>
      <c r="J345" s="382"/>
      <c r="K345" s="382"/>
      <c r="L345" s="382"/>
      <c r="M345" s="382"/>
      <c r="N345" s="382"/>
      <c r="O345" s="382"/>
    </row>
    <row r="346" spans="2:15" hidden="1" x14ac:dyDescent="0.25">
      <c r="B346" s="378"/>
      <c r="C346" s="386"/>
      <c r="D346" s="380"/>
      <c r="E346" s="384"/>
      <c r="F346" s="382"/>
      <c r="G346" s="382"/>
      <c r="H346" s="382"/>
      <c r="I346" s="382"/>
      <c r="J346" s="382"/>
      <c r="K346" s="382"/>
      <c r="L346" s="382"/>
      <c r="M346" s="382"/>
      <c r="N346" s="382"/>
      <c r="O346" s="382"/>
    </row>
    <row r="347" spans="2:15" hidden="1" x14ac:dyDescent="0.25">
      <c r="B347" s="378"/>
      <c r="C347" s="386"/>
      <c r="D347" s="380"/>
      <c r="E347" s="384"/>
      <c r="F347" s="382"/>
      <c r="G347" s="382"/>
      <c r="H347" s="382"/>
      <c r="I347" s="382"/>
      <c r="J347" s="382"/>
      <c r="K347" s="382"/>
      <c r="L347" s="382"/>
      <c r="M347" s="382"/>
      <c r="N347" s="382"/>
      <c r="O347" s="382"/>
    </row>
    <row r="348" spans="2:15" hidden="1" x14ac:dyDescent="0.25">
      <c r="B348" s="388"/>
      <c r="C348" s="389"/>
      <c r="D348" s="380"/>
      <c r="E348" s="384"/>
      <c r="F348" s="382"/>
      <c r="G348" s="382"/>
      <c r="H348" s="382"/>
      <c r="I348" s="382"/>
      <c r="J348" s="382"/>
      <c r="K348" s="382"/>
      <c r="L348" s="382"/>
      <c r="M348" s="382"/>
      <c r="N348" s="382"/>
      <c r="O348" s="382"/>
    </row>
    <row r="349" spans="2:15" hidden="1" x14ac:dyDescent="0.25">
      <c r="B349" s="390"/>
      <c r="C349" s="391"/>
      <c r="D349" s="392"/>
      <c r="E349" s="384"/>
      <c r="F349" s="382"/>
      <c r="G349" s="382"/>
      <c r="H349" s="382"/>
      <c r="I349" s="382"/>
      <c r="J349" s="382"/>
      <c r="K349" s="382"/>
      <c r="L349" s="382"/>
      <c r="M349" s="382"/>
      <c r="N349" s="382"/>
      <c r="O349" s="382"/>
    </row>
    <row r="350" spans="2:15" hidden="1" x14ac:dyDescent="0.25">
      <c r="B350" s="390"/>
      <c r="C350" s="391"/>
      <c r="D350" s="392"/>
      <c r="E350" s="384"/>
      <c r="F350" s="382"/>
      <c r="G350" s="382"/>
      <c r="H350" s="382"/>
      <c r="I350" s="382"/>
      <c r="J350" s="382"/>
      <c r="K350" s="382"/>
      <c r="L350" s="382"/>
      <c r="M350" s="382"/>
      <c r="N350" s="382"/>
      <c r="O350" s="382"/>
    </row>
    <row r="351" spans="2:15" hidden="1" x14ac:dyDescent="0.25">
      <c r="B351" s="390"/>
      <c r="C351" s="391"/>
      <c r="D351" s="392"/>
      <c r="E351" s="384"/>
      <c r="F351" s="382"/>
      <c r="G351" s="382"/>
      <c r="H351" s="382"/>
      <c r="I351" s="382"/>
      <c r="J351" s="382"/>
      <c r="K351" s="382"/>
      <c r="L351" s="382"/>
      <c r="M351" s="382"/>
      <c r="N351" s="382"/>
      <c r="O351" s="382"/>
    </row>
    <row r="352" spans="2:15" hidden="1" x14ac:dyDescent="0.25">
      <c r="B352" s="390"/>
      <c r="C352" s="393"/>
      <c r="D352" s="392"/>
      <c r="E352" s="384"/>
      <c r="F352" s="382"/>
      <c r="G352" s="382"/>
      <c r="H352" s="382"/>
      <c r="I352" s="382"/>
      <c r="J352" s="382"/>
      <c r="K352" s="382"/>
      <c r="L352" s="382"/>
      <c r="M352" s="382"/>
      <c r="N352" s="382"/>
      <c r="O352" s="382"/>
    </row>
    <row r="353" spans="2:15" hidden="1" x14ac:dyDescent="0.25">
      <c r="B353" s="390"/>
      <c r="C353" s="393"/>
      <c r="D353" s="392"/>
      <c r="E353" s="384"/>
      <c r="F353" s="382"/>
      <c r="G353" s="382"/>
      <c r="H353" s="382"/>
      <c r="I353" s="382"/>
      <c r="J353" s="382"/>
      <c r="K353" s="382"/>
      <c r="L353" s="382"/>
      <c r="M353" s="382"/>
      <c r="N353" s="382"/>
      <c r="O353" s="382"/>
    </row>
    <row r="354" spans="2:15" hidden="1" x14ac:dyDescent="0.25">
      <c r="B354" s="390"/>
      <c r="C354" s="393"/>
      <c r="D354" s="392"/>
      <c r="E354" s="384"/>
      <c r="F354" s="382"/>
      <c r="G354" s="382"/>
      <c r="H354" s="382"/>
      <c r="I354" s="382"/>
      <c r="J354" s="382"/>
      <c r="K354" s="382"/>
      <c r="L354" s="382"/>
      <c r="M354" s="382"/>
      <c r="N354" s="382"/>
      <c r="O354" s="382"/>
    </row>
    <row r="355" spans="2:15" hidden="1" x14ac:dyDescent="0.25">
      <c r="B355" s="390"/>
      <c r="C355" s="393"/>
      <c r="D355" s="392"/>
      <c r="E355" s="384"/>
      <c r="F355" s="382"/>
      <c r="G355" s="382"/>
      <c r="H355" s="382"/>
      <c r="I355" s="382"/>
      <c r="J355" s="382"/>
      <c r="K355" s="382"/>
      <c r="L355" s="382"/>
      <c r="M355" s="382"/>
      <c r="N355" s="382"/>
      <c r="O355" s="382"/>
    </row>
    <row r="356" spans="2:15" hidden="1" x14ac:dyDescent="0.25">
      <c r="B356" s="390"/>
      <c r="C356" s="393"/>
      <c r="D356" s="392"/>
      <c r="E356" s="384"/>
      <c r="F356" s="382"/>
      <c r="G356" s="382"/>
      <c r="H356" s="382"/>
      <c r="I356" s="382"/>
      <c r="J356" s="382"/>
      <c r="K356" s="382"/>
      <c r="L356" s="382"/>
      <c r="M356" s="382"/>
      <c r="N356" s="382"/>
      <c r="O356" s="382"/>
    </row>
    <row r="357" spans="2:15" hidden="1" x14ac:dyDescent="0.25">
      <c r="B357" s="390"/>
      <c r="C357" s="393"/>
      <c r="D357" s="392"/>
      <c r="E357" s="384"/>
      <c r="F357" s="382"/>
      <c r="G357" s="382"/>
      <c r="H357" s="382"/>
      <c r="I357" s="382"/>
      <c r="J357" s="382"/>
      <c r="K357" s="382"/>
      <c r="L357" s="382"/>
      <c r="M357" s="382"/>
      <c r="N357" s="382"/>
      <c r="O357" s="382"/>
    </row>
    <row r="358" spans="2:15" hidden="1" x14ac:dyDescent="0.25">
      <c r="B358" s="390"/>
      <c r="C358" s="393"/>
      <c r="D358" s="392"/>
      <c r="E358" s="384"/>
      <c r="F358" s="382"/>
      <c r="G358" s="382"/>
      <c r="H358" s="382"/>
      <c r="I358" s="382"/>
      <c r="J358" s="382"/>
      <c r="K358" s="382"/>
      <c r="L358" s="382"/>
      <c r="M358" s="382"/>
      <c r="N358" s="382"/>
      <c r="O358" s="382"/>
    </row>
    <row r="359" spans="2:15" hidden="1" x14ac:dyDescent="0.25">
      <c r="B359" s="390"/>
      <c r="C359" s="391"/>
      <c r="D359" s="392"/>
      <c r="E359" s="384"/>
      <c r="F359" s="382"/>
      <c r="G359" s="382"/>
      <c r="H359" s="382"/>
      <c r="I359" s="382"/>
      <c r="J359" s="382"/>
      <c r="K359" s="382"/>
      <c r="L359" s="382"/>
      <c r="M359" s="382"/>
      <c r="N359" s="382"/>
      <c r="O359" s="382"/>
    </row>
    <row r="360" spans="2:15" hidden="1" x14ac:dyDescent="0.25">
      <c r="B360" s="390"/>
      <c r="C360" s="393"/>
      <c r="D360" s="392"/>
      <c r="E360" s="384"/>
      <c r="F360" s="382"/>
      <c r="G360" s="382"/>
      <c r="H360" s="382"/>
      <c r="I360" s="382"/>
      <c r="J360" s="382"/>
      <c r="K360" s="382"/>
      <c r="L360" s="382"/>
      <c r="M360" s="382"/>
      <c r="N360" s="382"/>
      <c r="O360" s="382"/>
    </row>
    <row r="361" spans="2:15" hidden="1" x14ac:dyDescent="0.25">
      <c r="B361" s="390"/>
      <c r="C361" s="393"/>
      <c r="D361" s="392"/>
      <c r="E361" s="384"/>
      <c r="F361" s="382"/>
      <c r="G361" s="382"/>
      <c r="H361" s="382"/>
      <c r="I361" s="382"/>
      <c r="J361" s="382"/>
      <c r="K361" s="382"/>
      <c r="L361" s="382"/>
      <c r="M361" s="382"/>
      <c r="N361" s="382"/>
      <c r="O361" s="382"/>
    </row>
    <row r="362" spans="2:15" hidden="1" x14ac:dyDescent="0.25">
      <c r="B362" s="390"/>
      <c r="C362" s="393"/>
      <c r="D362" s="392"/>
      <c r="E362" s="384"/>
      <c r="F362" s="382"/>
      <c r="G362" s="382"/>
      <c r="H362" s="382"/>
      <c r="I362" s="382"/>
      <c r="J362" s="382"/>
      <c r="K362" s="382"/>
      <c r="L362" s="382"/>
      <c r="M362" s="382"/>
      <c r="N362" s="382"/>
      <c r="O362" s="382"/>
    </row>
    <row r="363" spans="2:15" hidden="1" x14ac:dyDescent="0.25">
      <c r="B363" s="390"/>
      <c r="C363" s="391"/>
      <c r="D363" s="392"/>
      <c r="E363" s="384"/>
      <c r="F363" s="382"/>
      <c r="G363" s="382"/>
      <c r="H363" s="382"/>
      <c r="I363" s="382"/>
      <c r="J363" s="382"/>
      <c r="K363" s="382"/>
      <c r="L363" s="382"/>
      <c r="M363" s="382"/>
      <c r="N363" s="382"/>
      <c r="O363" s="382"/>
    </row>
    <row r="364" spans="2:15" hidden="1" x14ac:dyDescent="0.25">
      <c r="B364" s="390"/>
      <c r="C364" s="391"/>
      <c r="D364" s="380"/>
      <c r="E364" s="384"/>
      <c r="F364" s="382"/>
      <c r="G364" s="382"/>
      <c r="H364" s="382"/>
      <c r="I364" s="382"/>
      <c r="J364" s="382"/>
      <c r="K364" s="382"/>
      <c r="L364" s="382"/>
      <c r="M364" s="382"/>
      <c r="N364" s="382"/>
      <c r="O364" s="382"/>
    </row>
    <row r="365" spans="2:15" hidden="1" x14ac:dyDescent="0.25">
      <c r="B365" s="390"/>
      <c r="C365" s="391"/>
      <c r="D365" s="380"/>
      <c r="E365" s="394"/>
      <c r="F365" s="382"/>
      <c r="G365" s="382"/>
      <c r="H365" s="382"/>
      <c r="I365" s="382"/>
      <c r="J365" s="382"/>
      <c r="K365" s="382"/>
      <c r="L365" s="382"/>
      <c r="M365" s="382"/>
      <c r="N365" s="382"/>
      <c r="O365" s="382"/>
    </row>
    <row r="366" spans="2:15" ht="14.4" thickBot="1" x14ac:dyDescent="0.3">
      <c r="B366" s="395"/>
      <c r="C366" s="396" t="s">
        <v>108</v>
      </c>
      <c r="D366" s="396"/>
      <c r="E366" s="397"/>
      <c r="F366" s="398">
        <f>SUM(F326:F365)</f>
        <v>9139.6419201881999</v>
      </c>
      <c r="G366" s="398">
        <f t="shared" ref="G366:O366" si="74">SUM(G326:G365)</f>
        <v>820.48621741019997</v>
      </c>
      <c r="H366" s="398">
        <f t="shared" si="74"/>
        <v>20.702092928400003</v>
      </c>
      <c r="I366" s="398">
        <f t="shared" si="74"/>
        <v>9939.4260446699991</v>
      </c>
      <c r="J366" s="398">
        <f t="shared" si="74"/>
        <v>4767.830460000001</v>
      </c>
      <c r="K366" s="398">
        <f>SUM(K326:K365)</f>
        <v>372.57696814547614</v>
      </c>
      <c r="L366" s="398">
        <f t="shared" si="74"/>
        <v>0</v>
      </c>
      <c r="M366" s="398">
        <f t="shared" si="74"/>
        <v>5140.4074281454759</v>
      </c>
      <c r="N366" s="398">
        <f>SUM(N326:N365)</f>
        <v>4371.8114601881989</v>
      </c>
      <c r="O366" s="398">
        <f t="shared" si="74"/>
        <v>4799.018616524525</v>
      </c>
    </row>
    <row r="367" spans="2:15" ht="14.4" thickBot="1" x14ac:dyDescent="0.3">
      <c r="B367" s="312"/>
      <c r="C367" s="312"/>
      <c r="D367" s="312"/>
      <c r="E367" s="312"/>
      <c r="F367" s="312"/>
      <c r="G367" s="312"/>
      <c r="H367" s="312"/>
      <c r="I367" s="312"/>
      <c r="J367" s="312"/>
      <c r="K367" s="312"/>
      <c r="L367" s="312"/>
      <c r="M367" s="312"/>
      <c r="N367" s="312"/>
      <c r="O367" s="312"/>
    </row>
    <row r="368" spans="2:15" x14ac:dyDescent="0.25">
      <c r="B368" s="480" t="s">
        <v>641</v>
      </c>
      <c r="C368" s="481"/>
      <c r="D368" s="481"/>
      <c r="E368" s="481"/>
      <c r="F368" s="481"/>
      <c r="G368" s="481"/>
      <c r="H368" s="481"/>
      <c r="I368" s="481"/>
      <c r="J368" s="481"/>
      <c r="K368" s="481"/>
      <c r="L368" s="481"/>
      <c r="M368" s="481"/>
      <c r="N368" s="481"/>
      <c r="O368" s="482"/>
    </row>
    <row r="369" spans="2:15" ht="14.25" customHeight="1" x14ac:dyDescent="0.25">
      <c r="B369" s="483" t="s">
        <v>2</v>
      </c>
      <c r="C369" s="485" t="s">
        <v>205</v>
      </c>
      <c r="D369" s="487" t="s">
        <v>193</v>
      </c>
      <c r="E369" s="487" t="s">
        <v>194</v>
      </c>
      <c r="F369" s="487" t="s">
        <v>195</v>
      </c>
      <c r="G369" s="487"/>
      <c r="H369" s="487"/>
      <c r="I369" s="487"/>
      <c r="J369" s="487" t="s">
        <v>196</v>
      </c>
      <c r="K369" s="487"/>
      <c r="L369" s="487"/>
      <c r="M369" s="487"/>
      <c r="N369" s="487" t="s">
        <v>197</v>
      </c>
      <c r="O369" s="489"/>
    </row>
    <row r="370" spans="2:15" ht="55.8" thickBot="1" x14ac:dyDescent="0.3">
      <c r="B370" s="484"/>
      <c r="C370" s="486"/>
      <c r="D370" s="488"/>
      <c r="E370" s="488"/>
      <c r="F370" s="401" t="s">
        <v>198</v>
      </c>
      <c r="G370" s="401" t="s">
        <v>107</v>
      </c>
      <c r="H370" s="401" t="s">
        <v>199</v>
      </c>
      <c r="I370" s="401" t="s">
        <v>200</v>
      </c>
      <c r="J370" s="401" t="s">
        <v>201</v>
      </c>
      <c r="K370" s="401" t="s">
        <v>107</v>
      </c>
      <c r="L370" s="401" t="s">
        <v>202</v>
      </c>
      <c r="M370" s="401" t="s">
        <v>203</v>
      </c>
      <c r="N370" s="401" t="s">
        <v>198</v>
      </c>
      <c r="O370" s="402" t="s">
        <v>200</v>
      </c>
    </row>
    <row r="371" spans="2:15" ht="15.6" x14ac:dyDescent="0.25">
      <c r="B371" s="378">
        <v>1</v>
      </c>
      <c r="C371" s="379" t="s">
        <v>768</v>
      </c>
      <c r="D371" s="380"/>
      <c r="E371" s="381"/>
      <c r="F371" s="382">
        <f t="shared" ref="F371:H372" si="75">F54*0.9</f>
        <v>1.6735401882000012</v>
      </c>
      <c r="G371" s="382">
        <f t="shared" si="75"/>
        <v>9.0000000000000011E-3</v>
      </c>
      <c r="H371" s="382">
        <f t="shared" si="75"/>
        <v>3.0600000000000002E-3</v>
      </c>
      <c r="I371" s="382">
        <f>F371+G371-H371</f>
        <v>1.679480188200001</v>
      </c>
      <c r="J371" s="382">
        <f t="shared" ref="J371:L372" si="76">J54*0.9</f>
        <v>0</v>
      </c>
      <c r="K371" s="382">
        <f t="shared" si="76"/>
        <v>0</v>
      </c>
      <c r="L371" s="382">
        <f t="shared" si="76"/>
        <v>0</v>
      </c>
      <c r="M371" s="382">
        <f>J371+K371-L371</f>
        <v>0</v>
      </c>
      <c r="N371" s="382">
        <f>F371-J371</f>
        <v>1.6735401882000012</v>
      </c>
      <c r="O371" s="382">
        <f>I371-M371</f>
        <v>1.679480188200001</v>
      </c>
    </row>
    <row r="372" spans="2:15" ht="15.6" x14ac:dyDescent="0.25">
      <c r="B372" s="378">
        <v>2</v>
      </c>
      <c r="C372" s="379" t="s">
        <v>97</v>
      </c>
      <c r="D372" s="380"/>
      <c r="E372" s="381"/>
      <c r="F372" s="382">
        <f t="shared" si="75"/>
        <v>316.95785999999998</v>
      </c>
      <c r="G372" s="382">
        <f t="shared" si="75"/>
        <v>9.7560000000000002</v>
      </c>
      <c r="H372" s="382">
        <f t="shared" si="75"/>
        <v>1.8000000000000002E-2</v>
      </c>
      <c r="I372" s="382">
        <f>F372+G372-H372</f>
        <v>326.69585999999998</v>
      </c>
      <c r="J372" s="382">
        <f t="shared" si="76"/>
        <v>80.377110000000002</v>
      </c>
      <c r="K372" s="382">
        <f t="shared" si="76"/>
        <v>8.3192069517913936</v>
      </c>
      <c r="L372" s="382">
        <f t="shared" si="76"/>
        <v>0</v>
      </c>
      <c r="M372" s="382">
        <f>J372+K372-L372</f>
        <v>88.696316951791403</v>
      </c>
      <c r="N372" s="382">
        <f>F372-J372</f>
        <v>236.58074999999997</v>
      </c>
      <c r="O372" s="382">
        <f>I372-M372</f>
        <v>237.99954304820858</v>
      </c>
    </row>
    <row r="373" spans="2:15" s="169" customFormat="1" ht="15.6" x14ac:dyDescent="0.25">
      <c r="B373" s="378">
        <v>3</v>
      </c>
      <c r="C373" s="383" t="s">
        <v>769</v>
      </c>
      <c r="D373" s="380"/>
      <c r="E373" s="384"/>
      <c r="F373" s="382"/>
      <c r="G373" s="382"/>
      <c r="H373" s="382"/>
      <c r="I373" s="382"/>
      <c r="J373" s="382"/>
      <c r="K373" s="382"/>
      <c r="L373" s="382"/>
      <c r="M373" s="382"/>
      <c r="N373" s="382"/>
      <c r="O373" s="382"/>
    </row>
    <row r="374" spans="2:15" ht="15.6" x14ac:dyDescent="0.25">
      <c r="B374" s="378"/>
      <c r="C374" s="379" t="s">
        <v>770</v>
      </c>
      <c r="D374" s="380"/>
      <c r="E374" s="384"/>
      <c r="F374" s="382">
        <f t="shared" ref="F374:H381" si="77">F57*0.9</f>
        <v>4144.1893200000004</v>
      </c>
      <c r="G374" s="382">
        <f t="shared" si="77"/>
        <v>281.96100000000001</v>
      </c>
      <c r="H374" s="382">
        <f t="shared" si="77"/>
        <v>6.7770000000000001</v>
      </c>
      <c r="I374" s="382">
        <f t="shared" ref="I374:I381" si="78">F374+G374-H374</f>
        <v>4419.3733200000006</v>
      </c>
      <c r="J374" s="382">
        <f t="shared" ref="J374:L374" si="79">J57*0.9</f>
        <v>2271.8825100000004</v>
      </c>
      <c r="K374" s="382">
        <f t="shared" si="79"/>
        <v>194.61229149751406</v>
      </c>
      <c r="L374" s="382">
        <f t="shared" si="79"/>
        <v>0</v>
      </c>
      <c r="M374" s="382">
        <f t="shared" ref="M374:M381" si="80">J374+K374-L374</f>
        <v>2466.4948014975143</v>
      </c>
      <c r="N374" s="382">
        <f t="shared" ref="N374:N381" si="81">F374-J374</f>
        <v>1872.30681</v>
      </c>
      <c r="O374" s="382">
        <f t="shared" ref="O374:O381" si="82">I374-M374</f>
        <v>1952.8785185024863</v>
      </c>
    </row>
    <row r="375" spans="2:15" ht="15.6" x14ac:dyDescent="0.25">
      <c r="B375" s="378"/>
      <c r="C375" s="379" t="s">
        <v>771</v>
      </c>
      <c r="D375" s="380"/>
      <c r="E375" s="384"/>
      <c r="F375" s="382">
        <f t="shared" si="77"/>
        <v>3879.2032199999994</v>
      </c>
      <c r="G375" s="382">
        <f t="shared" si="77"/>
        <v>490.09499999999997</v>
      </c>
      <c r="H375" s="382">
        <f t="shared" si="77"/>
        <v>0</v>
      </c>
      <c r="I375" s="382">
        <f t="shared" si="78"/>
        <v>4369.2982199999997</v>
      </c>
      <c r="J375" s="382">
        <f t="shared" ref="J375:L375" si="83">J58*0.9</f>
        <v>1920.2079600000002</v>
      </c>
      <c r="K375" s="382">
        <f t="shared" si="83"/>
        <v>132.13925122849969</v>
      </c>
      <c r="L375" s="382">
        <f t="shared" si="83"/>
        <v>0</v>
      </c>
      <c r="M375" s="382">
        <f t="shared" si="80"/>
        <v>2052.3472112284999</v>
      </c>
      <c r="N375" s="382">
        <f t="shared" si="81"/>
        <v>1958.9952599999992</v>
      </c>
      <c r="O375" s="382">
        <f t="shared" si="82"/>
        <v>2316.9510087714998</v>
      </c>
    </row>
    <row r="376" spans="2:15" ht="15.6" x14ac:dyDescent="0.25">
      <c r="B376" s="378"/>
      <c r="C376" s="379" t="s">
        <v>772</v>
      </c>
      <c r="D376" s="380"/>
      <c r="E376" s="384"/>
      <c r="F376" s="382">
        <f t="shared" si="77"/>
        <v>664.97175000000004</v>
      </c>
      <c r="G376" s="382">
        <f t="shared" si="77"/>
        <v>36.170999999999999</v>
      </c>
      <c r="H376" s="382">
        <f t="shared" si="77"/>
        <v>13.41</v>
      </c>
      <c r="I376" s="382">
        <f t="shared" si="78"/>
        <v>687.73275000000012</v>
      </c>
      <c r="J376" s="382">
        <f t="shared" ref="J376:L376" si="84">J59*0.9</f>
        <v>390.33819000000005</v>
      </c>
      <c r="K376" s="382">
        <f t="shared" si="84"/>
        <v>27.463823717594654</v>
      </c>
      <c r="L376" s="382">
        <f t="shared" si="84"/>
        <v>0</v>
      </c>
      <c r="M376" s="382">
        <f t="shared" si="80"/>
        <v>417.80201371759472</v>
      </c>
      <c r="N376" s="382">
        <f t="shared" si="81"/>
        <v>274.63355999999999</v>
      </c>
      <c r="O376" s="382">
        <f t="shared" si="82"/>
        <v>269.93073628240541</v>
      </c>
    </row>
    <row r="377" spans="2:15" ht="15.6" x14ac:dyDescent="0.25">
      <c r="B377" s="378">
        <v>4</v>
      </c>
      <c r="C377" s="383" t="s">
        <v>103</v>
      </c>
      <c r="D377" s="380"/>
      <c r="E377" s="384"/>
      <c r="F377" s="382">
        <f t="shared" si="77"/>
        <v>18.163349999999998</v>
      </c>
      <c r="G377" s="382">
        <f t="shared" si="77"/>
        <v>0.62100000000000011</v>
      </c>
      <c r="H377" s="382">
        <f t="shared" si="77"/>
        <v>0.189</v>
      </c>
      <c r="I377" s="382">
        <f t="shared" si="78"/>
        <v>18.595349999999996</v>
      </c>
      <c r="J377" s="382">
        <f t="shared" ref="J377:L377" si="85">J60*0.9</f>
        <v>9.7467300000000012</v>
      </c>
      <c r="K377" s="382">
        <f t="shared" si="85"/>
        <v>6.1613661248435836</v>
      </c>
      <c r="L377" s="382">
        <f t="shared" si="85"/>
        <v>0</v>
      </c>
      <c r="M377" s="382">
        <f t="shared" si="80"/>
        <v>15.908096124843585</v>
      </c>
      <c r="N377" s="382">
        <f t="shared" si="81"/>
        <v>8.4166199999999964</v>
      </c>
      <c r="O377" s="382">
        <f t="shared" si="82"/>
        <v>2.6872538751564115</v>
      </c>
    </row>
    <row r="378" spans="2:15" ht="15.6" x14ac:dyDescent="0.25">
      <c r="B378" s="378">
        <v>5</v>
      </c>
      <c r="C378" s="383" t="s">
        <v>773</v>
      </c>
      <c r="D378" s="380"/>
      <c r="E378" s="384"/>
      <c r="F378" s="382">
        <f t="shared" si="77"/>
        <v>4.821390000000001</v>
      </c>
      <c r="G378" s="382">
        <f t="shared" si="77"/>
        <v>0.22500000000000001</v>
      </c>
      <c r="H378" s="382">
        <f t="shared" si="77"/>
        <v>0</v>
      </c>
      <c r="I378" s="382">
        <f t="shared" si="78"/>
        <v>5.0463900000000006</v>
      </c>
      <c r="J378" s="382">
        <f t="shared" ref="J378:L378" si="86">J61*0.9</f>
        <v>3.5525699999999998</v>
      </c>
      <c r="K378" s="382">
        <f t="shared" si="86"/>
        <v>0.15047343710844657</v>
      </c>
      <c r="L378" s="382">
        <f t="shared" si="86"/>
        <v>0</v>
      </c>
      <c r="M378" s="382">
        <f t="shared" si="80"/>
        <v>3.7030434371084464</v>
      </c>
      <c r="N378" s="382">
        <f t="shared" si="81"/>
        <v>1.2688200000000012</v>
      </c>
      <c r="O378" s="382">
        <f t="shared" si="82"/>
        <v>1.3433465628915542</v>
      </c>
    </row>
    <row r="379" spans="2:15" ht="15.6" x14ac:dyDescent="0.25">
      <c r="B379" s="378">
        <v>6</v>
      </c>
      <c r="C379" s="383" t="s">
        <v>101</v>
      </c>
      <c r="D379" s="380"/>
      <c r="E379" s="384"/>
      <c r="F379" s="382">
        <f t="shared" si="77"/>
        <v>2.45133</v>
      </c>
      <c r="G379" s="382">
        <f t="shared" si="77"/>
        <v>0</v>
      </c>
      <c r="H379" s="382">
        <f t="shared" si="77"/>
        <v>3.6000000000000004E-2</v>
      </c>
      <c r="I379" s="382">
        <f t="shared" si="78"/>
        <v>2.41533</v>
      </c>
      <c r="J379" s="382">
        <f t="shared" ref="J379:L379" si="87">J62*0.9</f>
        <v>2.2052700000000005</v>
      </c>
      <c r="K379" s="382">
        <f t="shared" si="87"/>
        <v>5.4000000000000001E-4</v>
      </c>
      <c r="L379" s="382">
        <f t="shared" si="87"/>
        <v>0</v>
      </c>
      <c r="M379" s="382">
        <f t="shared" si="80"/>
        <v>2.2058100000000005</v>
      </c>
      <c r="N379" s="382">
        <f t="shared" si="81"/>
        <v>0.2460599999999995</v>
      </c>
      <c r="O379" s="382">
        <f t="shared" si="82"/>
        <v>0.20951999999999948</v>
      </c>
    </row>
    <row r="380" spans="2:15" ht="15.6" x14ac:dyDescent="0.25">
      <c r="B380" s="378">
        <v>7</v>
      </c>
      <c r="C380" s="383" t="s">
        <v>774</v>
      </c>
      <c r="D380" s="380"/>
      <c r="E380" s="384"/>
      <c r="F380" s="382">
        <f t="shared" si="77"/>
        <v>75.76415999999999</v>
      </c>
      <c r="G380" s="382">
        <f t="shared" si="77"/>
        <v>1.6032174101999983</v>
      </c>
      <c r="H380" s="382">
        <f t="shared" si="77"/>
        <v>0.26903292839999998</v>
      </c>
      <c r="I380" s="382">
        <f t="shared" si="78"/>
        <v>77.098344481799998</v>
      </c>
      <c r="J380" s="382">
        <f t="shared" ref="J380:L380" si="88">J63*0.9</f>
        <v>63.445139999999995</v>
      </c>
      <c r="K380" s="382">
        <f t="shared" si="88"/>
        <v>0</v>
      </c>
      <c r="L380" s="382">
        <f t="shared" si="88"/>
        <v>0</v>
      </c>
      <c r="M380" s="382">
        <f t="shared" si="80"/>
        <v>63.445139999999995</v>
      </c>
      <c r="N380" s="382">
        <f t="shared" si="81"/>
        <v>12.319019999999995</v>
      </c>
      <c r="O380" s="382">
        <f t="shared" si="82"/>
        <v>13.653204481800003</v>
      </c>
    </row>
    <row r="381" spans="2:15" ht="15.6" x14ac:dyDescent="0.25">
      <c r="B381" s="378">
        <v>8</v>
      </c>
      <c r="C381" s="383" t="s">
        <v>767</v>
      </c>
      <c r="D381" s="380"/>
      <c r="E381" s="384"/>
      <c r="F381" s="382">
        <f t="shared" si="77"/>
        <v>31.445999999999998</v>
      </c>
      <c r="G381" s="382">
        <f t="shared" si="77"/>
        <v>4.5000000000000005E-2</v>
      </c>
      <c r="H381" s="382">
        <f t="shared" si="77"/>
        <v>0</v>
      </c>
      <c r="I381" s="382">
        <f t="shared" si="78"/>
        <v>31.491</v>
      </c>
      <c r="J381" s="382">
        <f t="shared" ref="J381:L381" si="89">J64*0.9</f>
        <v>26.07498</v>
      </c>
      <c r="K381" s="382">
        <f t="shared" si="89"/>
        <v>3.7300151881243218</v>
      </c>
      <c r="L381" s="382">
        <f t="shared" si="89"/>
        <v>0</v>
      </c>
      <c r="M381" s="382">
        <f t="shared" si="80"/>
        <v>29.804995188124323</v>
      </c>
      <c r="N381" s="382">
        <f t="shared" si="81"/>
        <v>5.3710199999999979</v>
      </c>
      <c r="O381" s="382">
        <f t="shared" si="82"/>
        <v>1.6860048118756765</v>
      </c>
    </row>
    <row r="382" spans="2:15" hidden="1" x14ac:dyDescent="0.25">
      <c r="B382" s="378"/>
      <c r="C382" s="386"/>
      <c r="D382" s="380"/>
      <c r="E382" s="384"/>
      <c r="F382" s="382"/>
      <c r="G382" s="382"/>
      <c r="H382" s="382"/>
      <c r="I382" s="382"/>
      <c r="J382" s="382"/>
      <c r="K382" s="382"/>
      <c r="L382" s="382"/>
      <c r="M382" s="382"/>
      <c r="N382" s="382"/>
      <c r="O382" s="382"/>
    </row>
    <row r="383" spans="2:15" hidden="1" x14ac:dyDescent="0.25">
      <c r="B383" s="378"/>
      <c r="C383" s="387"/>
      <c r="D383" s="380"/>
      <c r="E383" s="384"/>
      <c r="F383" s="382"/>
      <c r="G383" s="382"/>
      <c r="H383" s="382"/>
      <c r="I383" s="382"/>
      <c r="J383" s="382"/>
      <c r="K383" s="382"/>
      <c r="L383" s="382"/>
      <c r="M383" s="382"/>
      <c r="N383" s="382"/>
      <c r="O383" s="382"/>
    </row>
    <row r="384" spans="2:15" hidden="1" x14ac:dyDescent="0.25">
      <c r="B384" s="378"/>
      <c r="C384" s="386"/>
      <c r="D384" s="380"/>
      <c r="E384" s="384"/>
      <c r="F384" s="382"/>
      <c r="G384" s="382"/>
      <c r="H384" s="382"/>
      <c r="I384" s="382"/>
      <c r="J384" s="382"/>
      <c r="K384" s="382"/>
      <c r="L384" s="382"/>
      <c r="M384" s="382"/>
      <c r="N384" s="382"/>
      <c r="O384" s="382"/>
    </row>
    <row r="385" spans="2:15" hidden="1" x14ac:dyDescent="0.25">
      <c r="B385" s="378"/>
      <c r="C385" s="386"/>
      <c r="D385" s="380"/>
      <c r="E385" s="384"/>
      <c r="F385" s="382"/>
      <c r="G385" s="382"/>
      <c r="H385" s="382"/>
      <c r="I385" s="382"/>
      <c r="J385" s="382"/>
      <c r="K385" s="382"/>
      <c r="L385" s="382"/>
      <c r="M385" s="382"/>
      <c r="N385" s="382"/>
      <c r="O385" s="382"/>
    </row>
    <row r="386" spans="2:15" hidden="1" x14ac:dyDescent="0.25">
      <c r="B386" s="378"/>
      <c r="C386" s="386"/>
      <c r="D386" s="380"/>
      <c r="E386" s="384"/>
      <c r="F386" s="382"/>
      <c r="G386" s="382"/>
      <c r="H386" s="382"/>
      <c r="I386" s="382"/>
      <c r="J386" s="382"/>
      <c r="K386" s="382"/>
      <c r="L386" s="382"/>
      <c r="M386" s="382"/>
      <c r="N386" s="382"/>
      <c r="O386" s="382"/>
    </row>
    <row r="387" spans="2:15" hidden="1" x14ac:dyDescent="0.25">
      <c r="B387" s="378"/>
      <c r="C387" s="386"/>
      <c r="D387" s="380"/>
      <c r="E387" s="384"/>
      <c r="F387" s="382"/>
      <c r="G387" s="382"/>
      <c r="H387" s="382"/>
      <c r="I387" s="382"/>
      <c r="J387" s="382"/>
      <c r="K387" s="382"/>
      <c r="L387" s="382"/>
      <c r="M387" s="382"/>
      <c r="N387" s="382"/>
      <c r="O387" s="382"/>
    </row>
    <row r="388" spans="2:15" hidden="1" x14ac:dyDescent="0.25">
      <c r="B388" s="378"/>
      <c r="C388" s="387"/>
      <c r="D388" s="380"/>
      <c r="E388" s="384"/>
      <c r="F388" s="382"/>
      <c r="G388" s="382"/>
      <c r="H388" s="382"/>
      <c r="I388" s="382"/>
      <c r="J388" s="382"/>
      <c r="K388" s="382"/>
      <c r="L388" s="382"/>
      <c r="M388" s="382"/>
      <c r="N388" s="382"/>
      <c r="O388" s="382"/>
    </row>
    <row r="389" spans="2:15" hidden="1" x14ac:dyDescent="0.25">
      <c r="B389" s="378"/>
      <c r="C389" s="387"/>
      <c r="D389" s="380"/>
      <c r="E389" s="384"/>
      <c r="F389" s="382"/>
      <c r="G389" s="382"/>
      <c r="H389" s="382"/>
      <c r="I389" s="382"/>
      <c r="J389" s="382"/>
      <c r="K389" s="382"/>
      <c r="L389" s="382"/>
      <c r="M389" s="382"/>
      <c r="N389" s="382"/>
      <c r="O389" s="382"/>
    </row>
    <row r="390" spans="2:15" hidden="1" x14ac:dyDescent="0.25">
      <c r="B390" s="378"/>
      <c r="C390" s="387"/>
      <c r="D390" s="380"/>
      <c r="E390" s="384"/>
      <c r="F390" s="382"/>
      <c r="G390" s="382"/>
      <c r="H390" s="382"/>
      <c r="I390" s="382"/>
      <c r="J390" s="382"/>
      <c r="K390" s="382"/>
      <c r="L390" s="382"/>
      <c r="M390" s="382"/>
      <c r="N390" s="382"/>
      <c r="O390" s="382"/>
    </row>
    <row r="391" spans="2:15" hidden="1" x14ac:dyDescent="0.25">
      <c r="B391" s="378"/>
      <c r="C391" s="386"/>
      <c r="D391" s="380"/>
      <c r="E391" s="384"/>
      <c r="F391" s="382"/>
      <c r="G391" s="382"/>
      <c r="H391" s="382"/>
      <c r="I391" s="382"/>
      <c r="J391" s="382"/>
      <c r="K391" s="382"/>
      <c r="L391" s="382"/>
      <c r="M391" s="382"/>
      <c r="N391" s="382"/>
      <c r="O391" s="382"/>
    </row>
    <row r="392" spans="2:15" hidden="1" x14ac:dyDescent="0.25">
      <c r="B392" s="378"/>
      <c r="C392" s="386"/>
      <c r="D392" s="380"/>
      <c r="E392" s="384"/>
      <c r="F392" s="382"/>
      <c r="G392" s="382"/>
      <c r="H392" s="382"/>
      <c r="I392" s="382"/>
      <c r="J392" s="382"/>
      <c r="K392" s="382"/>
      <c r="L392" s="382"/>
      <c r="M392" s="382"/>
      <c r="N392" s="382"/>
      <c r="O392" s="382"/>
    </row>
    <row r="393" spans="2:15" hidden="1" x14ac:dyDescent="0.25">
      <c r="B393" s="388"/>
      <c r="C393" s="389"/>
      <c r="D393" s="380"/>
      <c r="E393" s="384"/>
      <c r="F393" s="382"/>
      <c r="G393" s="382"/>
      <c r="H393" s="382"/>
      <c r="I393" s="382"/>
      <c r="J393" s="382"/>
      <c r="K393" s="382"/>
      <c r="L393" s="382"/>
      <c r="M393" s="382"/>
      <c r="N393" s="382"/>
      <c r="O393" s="382"/>
    </row>
    <row r="394" spans="2:15" hidden="1" x14ac:dyDescent="0.25">
      <c r="B394" s="390"/>
      <c r="C394" s="391"/>
      <c r="D394" s="392"/>
      <c r="E394" s="384"/>
      <c r="F394" s="382"/>
      <c r="G394" s="382"/>
      <c r="H394" s="382"/>
      <c r="I394" s="382"/>
      <c r="J394" s="382"/>
      <c r="K394" s="382"/>
      <c r="L394" s="382"/>
      <c r="M394" s="382"/>
      <c r="N394" s="382"/>
      <c r="O394" s="382"/>
    </row>
    <row r="395" spans="2:15" hidden="1" x14ac:dyDescent="0.25">
      <c r="B395" s="390"/>
      <c r="C395" s="391"/>
      <c r="D395" s="392"/>
      <c r="E395" s="384"/>
      <c r="F395" s="382"/>
      <c r="G395" s="382"/>
      <c r="H395" s="382"/>
      <c r="I395" s="382"/>
      <c r="J395" s="382"/>
      <c r="K395" s="382"/>
      <c r="L395" s="382"/>
      <c r="M395" s="382"/>
      <c r="N395" s="382"/>
      <c r="O395" s="382"/>
    </row>
    <row r="396" spans="2:15" hidden="1" x14ac:dyDescent="0.25">
      <c r="B396" s="390"/>
      <c r="C396" s="391"/>
      <c r="D396" s="392"/>
      <c r="E396" s="384"/>
      <c r="F396" s="382"/>
      <c r="G396" s="382"/>
      <c r="H396" s="382"/>
      <c r="I396" s="382"/>
      <c r="J396" s="382"/>
      <c r="K396" s="382"/>
      <c r="L396" s="382"/>
      <c r="M396" s="382"/>
      <c r="N396" s="382"/>
      <c r="O396" s="382"/>
    </row>
    <row r="397" spans="2:15" hidden="1" x14ac:dyDescent="0.25">
      <c r="B397" s="390"/>
      <c r="C397" s="393"/>
      <c r="D397" s="392"/>
      <c r="E397" s="384"/>
      <c r="F397" s="382"/>
      <c r="G397" s="382"/>
      <c r="H397" s="382"/>
      <c r="I397" s="382"/>
      <c r="J397" s="382"/>
      <c r="K397" s="382"/>
      <c r="L397" s="382"/>
      <c r="M397" s="382"/>
      <c r="N397" s="382"/>
      <c r="O397" s="382"/>
    </row>
    <row r="398" spans="2:15" hidden="1" x14ac:dyDescent="0.25">
      <c r="B398" s="390"/>
      <c r="C398" s="393"/>
      <c r="D398" s="392"/>
      <c r="E398" s="384"/>
      <c r="F398" s="382"/>
      <c r="G398" s="382"/>
      <c r="H398" s="382"/>
      <c r="I398" s="382"/>
      <c r="J398" s="382"/>
      <c r="K398" s="382"/>
      <c r="L398" s="382"/>
      <c r="M398" s="382"/>
      <c r="N398" s="382"/>
      <c r="O398" s="382"/>
    </row>
    <row r="399" spans="2:15" hidden="1" x14ac:dyDescent="0.25">
      <c r="B399" s="390"/>
      <c r="C399" s="393"/>
      <c r="D399" s="392"/>
      <c r="E399" s="384"/>
      <c r="F399" s="382"/>
      <c r="G399" s="382"/>
      <c r="H399" s="382"/>
      <c r="I399" s="382"/>
      <c r="J399" s="382"/>
      <c r="K399" s="382"/>
      <c r="L399" s="382"/>
      <c r="M399" s="382"/>
      <c r="N399" s="382"/>
      <c r="O399" s="382"/>
    </row>
    <row r="400" spans="2:15" hidden="1" x14ac:dyDescent="0.25">
      <c r="B400" s="390"/>
      <c r="C400" s="393"/>
      <c r="D400" s="392"/>
      <c r="E400" s="384"/>
      <c r="F400" s="382"/>
      <c r="G400" s="382"/>
      <c r="H400" s="382"/>
      <c r="I400" s="382"/>
      <c r="J400" s="382"/>
      <c r="K400" s="382"/>
      <c r="L400" s="382"/>
      <c r="M400" s="382"/>
      <c r="N400" s="382"/>
      <c r="O400" s="382"/>
    </row>
    <row r="401" spans="2:15" hidden="1" x14ac:dyDescent="0.25">
      <c r="B401" s="390"/>
      <c r="C401" s="393"/>
      <c r="D401" s="392"/>
      <c r="E401" s="384"/>
      <c r="F401" s="382"/>
      <c r="G401" s="382"/>
      <c r="H401" s="382"/>
      <c r="I401" s="382"/>
      <c r="J401" s="382"/>
      <c r="K401" s="382"/>
      <c r="L401" s="382"/>
      <c r="M401" s="382"/>
      <c r="N401" s="382"/>
      <c r="O401" s="382"/>
    </row>
    <row r="402" spans="2:15" hidden="1" x14ac:dyDescent="0.25">
      <c r="B402" s="390"/>
      <c r="C402" s="393"/>
      <c r="D402" s="392"/>
      <c r="E402" s="384"/>
      <c r="F402" s="382"/>
      <c r="G402" s="382"/>
      <c r="H402" s="382"/>
      <c r="I402" s="382"/>
      <c r="J402" s="382"/>
      <c r="K402" s="382"/>
      <c r="L402" s="382"/>
      <c r="M402" s="382"/>
      <c r="N402" s="382"/>
      <c r="O402" s="382"/>
    </row>
    <row r="403" spans="2:15" hidden="1" x14ac:dyDescent="0.25">
      <c r="B403" s="390"/>
      <c r="C403" s="393"/>
      <c r="D403" s="392"/>
      <c r="E403" s="384"/>
      <c r="F403" s="382"/>
      <c r="G403" s="382"/>
      <c r="H403" s="382"/>
      <c r="I403" s="382"/>
      <c r="J403" s="382"/>
      <c r="K403" s="382"/>
      <c r="L403" s="382"/>
      <c r="M403" s="382"/>
      <c r="N403" s="382"/>
      <c r="O403" s="382"/>
    </row>
    <row r="404" spans="2:15" hidden="1" x14ac:dyDescent="0.25">
      <c r="B404" s="390"/>
      <c r="C404" s="391"/>
      <c r="D404" s="392"/>
      <c r="E404" s="384"/>
      <c r="F404" s="382"/>
      <c r="G404" s="382"/>
      <c r="H404" s="382"/>
      <c r="I404" s="382"/>
      <c r="J404" s="382"/>
      <c r="K404" s="382"/>
      <c r="L404" s="382"/>
      <c r="M404" s="382"/>
      <c r="N404" s="382"/>
      <c r="O404" s="382"/>
    </row>
    <row r="405" spans="2:15" hidden="1" x14ac:dyDescent="0.25">
      <c r="B405" s="390"/>
      <c r="C405" s="393"/>
      <c r="D405" s="392"/>
      <c r="E405" s="384"/>
      <c r="F405" s="382"/>
      <c r="G405" s="382"/>
      <c r="H405" s="382"/>
      <c r="I405" s="382"/>
      <c r="J405" s="382"/>
      <c r="K405" s="382"/>
      <c r="L405" s="382"/>
      <c r="M405" s="382"/>
      <c r="N405" s="382"/>
      <c r="O405" s="382"/>
    </row>
    <row r="406" spans="2:15" hidden="1" x14ac:dyDescent="0.25">
      <c r="B406" s="390"/>
      <c r="C406" s="393"/>
      <c r="D406" s="392"/>
      <c r="E406" s="384"/>
      <c r="F406" s="382"/>
      <c r="G406" s="382"/>
      <c r="H406" s="382"/>
      <c r="I406" s="382"/>
      <c r="J406" s="382"/>
      <c r="K406" s="382"/>
      <c r="L406" s="382"/>
      <c r="M406" s="382"/>
      <c r="N406" s="382"/>
      <c r="O406" s="382"/>
    </row>
    <row r="407" spans="2:15" hidden="1" x14ac:dyDescent="0.25">
      <c r="B407" s="390"/>
      <c r="C407" s="393"/>
      <c r="D407" s="392"/>
      <c r="E407" s="384"/>
      <c r="F407" s="382"/>
      <c r="G407" s="382"/>
      <c r="H407" s="382"/>
      <c r="I407" s="382"/>
      <c r="J407" s="382"/>
      <c r="K407" s="382"/>
      <c r="L407" s="382"/>
      <c r="M407" s="382"/>
      <c r="N407" s="382"/>
      <c r="O407" s="382"/>
    </row>
    <row r="408" spans="2:15" hidden="1" x14ac:dyDescent="0.25">
      <c r="B408" s="390"/>
      <c r="C408" s="391"/>
      <c r="D408" s="392"/>
      <c r="E408" s="384"/>
      <c r="F408" s="382"/>
      <c r="G408" s="382"/>
      <c r="H408" s="382"/>
      <c r="I408" s="382"/>
      <c r="J408" s="382"/>
      <c r="K408" s="382"/>
      <c r="L408" s="382"/>
      <c r="M408" s="382"/>
      <c r="N408" s="382"/>
      <c r="O408" s="382"/>
    </row>
    <row r="409" spans="2:15" hidden="1" x14ac:dyDescent="0.25">
      <c r="B409" s="390"/>
      <c r="C409" s="391"/>
      <c r="D409" s="380"/>
      <c r="E409" s="384"/>
      <c r="F409" s="382"/>
      <c r="G409" s="382"/>
      <c r="H409" s="382"/>
      <c r="I409" s="382"/>
      <c r="J409" s="382"/>
      <c r="K409" s="382"/>
      <c r="L409" s="382"/>
      <c r="M409" s="382"/>
      <c r="N409" s="382"/>
      <c r="O409" s="382"/>
    </row>
    <row r="410" spans="2:15" hidden="1" x14ac:dyDescent="0.25">
      <c r="B410" s="390"/>
      <c r="C410" s="391"/>
      <c r="D410" s="380"/>
      <c r="E410" s="394"/>
      <c r="F410" s="382"/>
      <c r="G410" s="382"/>
      <c r="H410" s="382"/>
      <c r="I410" s="382"/>
      <c r="J410" s="382"/>
      <c r="K410" s="382"/>
      <c r="L410" s="382"/>
      <c r="M410" s="382"/>
      <c r="N410" s="382"/>
      <c r="O410" s="382"/>
    </row>
    <row r="411" spans="2:15" ht="14.4" thickBot="1" x14ac:dyDescent="0.3">
      <c r="B411" s="395"/>
      <c r="C411" s="396" t="s">
        <v>108</v>
      </c>
      <c r="D411" s="396"/>
      <c r="E411" s="397"/>
      <c r="F411" s="398">
        <f>SUM(F371:F410)</f>
        <v>9139.6419201881999</v>
      </c>
      <c r="G411" s="398">
        <f>SUM(G371:G410)</f>
        <v>820.48621741019997</v>
      </c>
      <c r="H411" s="398">
        <f t="shared" ref="H411" si="90">SUM(H371:H410)</f>
        <v>20.702092928400003</v>
      </c>
      <c r="I411" s="398">
        <f>SUM(I371:I410)</f>
        <v>9939.4260446699991</v>
      </c>
      <c r="J411" s="398">
        <f>SUM(J371:J410)</f>
        <v>4767.830460000001</v>
      </c>
      <c r="K411" s="398">
        <f t="shared" ref="K411" si="91">SUM(K371:K410)</f>
        <v>372.57696814547614</v>
      </c>
      <c r="L411" s="398">
        <f t="shared" ref="L411" si="92">SUM(L371:L410)</f>
        <v>0</v>
      </c>
      <c r="M411" s="398">
        <f t="shared" ref="M411" si="93">SUM(M371:M410)</f>
        <v>5140.4074281454759</v>
      </c>
      <c r="N411" s="398">
        <f t="shared" ref="N411" si="94">SUM(N371:N410)</f>
        <v>4371.8114601881989</v>
      </c>
      <c r="O411" s="398">
        <f t="shared" ref="O411" si="95">SUM(O371:O410)</f>
        <v>4799.018616524525</v>
      </c>
    </row>
    <row r="412" spans="2:15" ht="14.4" thickBot="1" x14ac:dyDescent="0.3">
      <c r="B412" s="312"/>
      <c r="C412" s="312"/>
      <c r="D412" s="312"/>
      <c r="E412" s="312"/>
      <c r="F412" s="312"/>
      <c r="G412" s="312"/>
      <c r="H412" s="312"/>
      <c r="I412" s="312"/>
      <c r="J412" s="312"/>
      <c r="K412" s="312"/>
      <c r="L412" s="312"/>
      <c r="M412" s="312"/>
      <c r="N412" s="312"/>
      <c r="O412" s="312"/>
    </row>
    <row r="413" spans="2:15" x14ac:dyDescent="0.25">
      <c r="B413" s="480" t="s">
        <v>182</v>
      </c>
      <c r="C413" s="481"/>
      <c r="D413" s="481"/>
      <c r="E413" s="481"/>
      <c r="F413" s="481"/>
      <c r="G413" s="481"/>
      <c r="H413" s="481"/>
      <c r="I413" s="481"/>
      <c r="J413" s="481"/>
      <c r="K413" s="481"/>
      <c r="L413" s="481"/>
      <c r="M413" s="481"/>
      <c r="N413" s="481"/>
      <c r="O413" s="482"/>
    </row>
    <row r="414" spans="2:15" x14ac:dyDescent="0.25">
      <c r="B414" s="483" t="s">
        <v>2</v>
      </c>
      <c r="C414" s="485" t="s">
        <v>205</v>
      </c>
      <c r="D414" s="487" t="s">
        <v>193</v>
      </c>
      <c r="E414" s="487" t="s">
        <v>194</v>
      </c>
      <c r="F414" s="487" t="s">
        <v>195</v>
      </c>
      <c r="G414" s="487"/>
      <c r="H414" s="487"/>
      <c r="I414" s="487"/>
      <c r="J414" s="487" t="s">
        <v>196</v>
      </c>
      <c r="K414" s="487"/>
      <c r="L414" s="487"/>
      <c r="M414" s="487"/>
      <c r="N414" s="487" t="s">
        <v>197</v>
      </c>
      <c r="O414" s="489"/>
    </row>
    <row r="415" spans="2:15" ht="55.8" thickBot="1" x14ac:dyDescent="0.3">
      <c r="B415" s="484"/>
      <c r="C415" s="486"/>
      <c r="D415" s="488"/>
      <c r="E415" s="488"/>
      <c r="F415" s="401" t="s">
        <v>198</v>
      </c>
      <c r="G415" s="401" t="s">
        <v>107</v>
      </c>
      <c r="H415" s="401" t="s">
        <v>199</v>
      </c>
      <c r="I415" s="401" t="s">
        <v>200</v>
      </c>
      <c r="J415" s="401" t="s">
        <v>201</v>
      </c>
      <c r="K415" s="401" t="s">
        <v>107</v>
      </c>
      <c r="L415" s="401" t="s">
        <v>202</v>
      </c>
      <c r="M415" s="401" t="s">
        <v>203</v>
      </c>
      <c r="N415" s="401" t="s">
        <v>198</v>
      </c>
      <c r="O415" s="402" t="s">
        <v>200</v>
      </c>
    </row>
    <row r="416" spans="2:15" ht="15.6" x14ac:dyDescent="0.25">
      <c r="B416" s="378">
        <v>1</v>
      </c>
      <c r="C416" s="379" t="s">
        <v>768</v>
      </c>
      <c r="D416" s="380"/>
      <c r="E416" s="381"/>
      <c r="F416" s="382">
        <f>F99*0.9</f>
        <v>1.679480188200001</v>
      </c>
      <c r="G416" s="382">
        <f>G99*0.9</f>
        <v>9.0818373735842552</v>
      </c>
      <c r="H416" s="382">
        <f>H99*0.9</f>
        <v>0</v>
      </c>
      <c r="I416" s="382">
        <f>F416+G416-H416</f>
        <v>10.761317561784256</v>
      </c>
      <c r="J416" s="382">
        <f t="shared" ref="J416:L416" si="96">J99*0.9</f>
        <v>0</v>
      </c>
      <c r="K416" s="382">
        <f t="shared" si="96"/>
        <v>0</v>
      </c>
      <c r="L416" s="382">
        <f t="shared" si="96"/>
        <v>0</v>
      </c>
      <c r="M416" s="382">
        <f>J416+K416-L416</f>
        <v>0</v>
      </c>
      <c r="N416" s="382">
        <f>F416-J416</f>
        <v>1.679480188200001</v>
      </c>
      <c r="O416" s="382">
        <f>I416-M416</f>
        <v>10.761317561784256</v>
      </c>
    </row>
    <row r="417" spans="2:15" ht="15.6" x14ac:dyDescent="0.25">
      <c r="B417" s="378">
        <v>2</v>
      </c>
      <c r="C417" s="379" t="s">
        <v>97</v>
      </c>
      <c r="D417" s="380"/>
      <c r="E417" s="381"/>
      <c r="F417" s="382">
        <f>F100*0.9</f>
        <v>326.69585999999998</v>
      </c>
      <c r="G417" s="382">
        <f t="shared" ref="G417:H417" si="97">G100*0.9</f>
        <v>13.418454737987187</v>
      </c>
      <c r="H417" s="382">
        <f t="shared" si="97"/>
        <v>0</v>
      </c>
      <c r="I417" s="382">
        <f>F417+G417-H417</f>
        <v>340.11431473798717</v>
      </c>
      <c r="J417" s="382">
        <f t="shared" ref="J417:L417" si="98">J100*0.9</f>
        <v>88.696316951791388</v>
      </c>
      <c r="K417" s="382">
        <f t="shared" si="98"/>
        <v>8.2507026599726121</v>
      </c>
      <c r="L417" s="382">
        <f t="shared" si="98"/>
        <v>0</v>
      </c>
      <c r="M417" s="382">
        <f>J417+K417-L417</f>
        <v>96.947019611764006</v>
      </c>
      <c r="N417" s="382">
        <f t="shared" ref="N417" si="99">F417-J417</f>
        <v>237.99954304820858</v>
      </c>
      <c r="O417" s="382">
        <f t="shared" ref="O417" si="100">I417-M417</f>
        <v>243.16729512622317</v>
      </c>
    </row>
    <row r="418" spans="2:15" s="169" customFormat="1" ht="15.6" x14ac:dyDescent="0.25">
      <c r="B418" s="378">
        <v>3</v>
      </c>
      <c r="C418" s="383" t="s">
        <v>769</v>
      </c>
      <c r="D418" s="380"/>
      <c r="E418" s="384"/>
      <c r="F418" s="382"/>
      <c r="G418" s="382"/>
      <c r="H418" s="382"/>
      <c r="I418" s="382"/>
      <c r="J418" s="382"/>
      <c r="K418" s="382"/>
      <c r="L418" s="382"/>
      <c r="M418" s="382"/>
      <c r="N418" s="382"/>
      <c r="O418" s="382"/>
    </row>
    <row r="419" spans="2:15" ht="15.6" x14ac:dyDescent="0.25">
      <c r="B419" s="378"/>
      <c r="C419" s="379" t="s">
        <v>770</v>
      </c>
      <c r="D419" s="380"/>
      <c r="E419" s="384"/>
      <c r="F419" s="382">
        <f t="shared" ref="F419:F426" si="101">F102*0.9</f>
        <v>4419.3733200000006</v>
      </c>
      <c r="G419" s="382">
        <f t="shared" ref="G419:H419" si="102">G102*0.9</f>
        <v>498.10254914542651</v>
      </c>
      <c r="H419" s="382">
        <f t="shared" si="102"/>
        <v>0</v>
      </c>
      <c r="I419" s="382">
        <f t="shared" ref="I419:I426" si="103">F419+G419-H419</f>
        <v>4917.4758691454272</v>
      </c>
      <c r="J419" s="382">
        <f t="shared" ref="J419:L419" si="104">J102*0.9</f>
        <v>2466.4948014975143</v>
      </c>
      <c r="K419" s="382">
        <f t="shared" si="104"/>
        <v>340.69554373164198</v>
      </c>
      <c r="L419" s="382">
        <f t="shared" si="104"/>
        <v>0</v>
      </c>
      <c r="M419" s="382">
        <f t="shared" ref="M419:M426" si="105">J419+K419-L419</f>
        <v>2807.1903452291563</v>
      </c>
      <c r="N419" s="382">
        <f t="shared" ref="N419:N426" si="106">F419-J419</f>
        <v>1952.8785185024863</v>
      </c>
      <c r="O419" s="382">
        <f t="shared" ref="O419:O426" si="107">I419-M419</f>
        <v>2110.2855239162709</v>
      </c>
    </row>
    <row r="420" spans="2:15" ht="15.6" x14ac:dyDescent="0.25">
      <c r="B420" s="378"/>
      <c r="C420" s="379" t="s">
        <v>771</v>
      </c>
      <c r="D420" s="380"/>
      <c r="E420" s="384"/>
      <c r="F420" s="382">
        <f t="shared" si="101"/>
        <v>4369.2982199999997</v>
      </c>
      <c r="G420" s="382">
        <f t="shared" ref="G420:H420" si="108">G103*0.9</f>
        <v>512.06124896675976</v>
      </c>
      <c r="H420" s="382">
        <f t="shared" si="108"/>
        <v>0</v>
      </c>
      <c r="I420" s="382">
        <f t="shared" si="103"/>
        <v>4881.3594689667598</v>
      </c>
      <c r="J420" s="382">
        <f t="shared" ref="J420:L420" si="109">J103*0.9</f>
        <v>2052.3472112284999</v>
      </c>
      <c r="K420" s="382">
        <f t="shared" si="109"/>
        <v>126.56347910940893</v>
      </c>
      <c r="L420" s="382">
        <f t="shared" si="109"/>
        <v>0</v>
      </c>
      <c r="M420" s="382">
        <f t="shared" si="105"/>
        <v>2178.9106903379088</v>
      </c>
      <c r="N420" s="382">
        <f t="shared" si="106"/>
        <v>2316.9510087714998</v>
      </c>
      <c r="O420" s="382">
        <f t="shared" si="107"/>
        <v>2702.448778628851</v>
      </c>
    </row>
    <row r="421" spans="2:15" ht="15.6" x14ac:dyDescent="0.25">
      <c r="B421" s="378"/>
      <c r="C421" s="379" t="s">
        <v>772</v>
      </c>
      <c r="D421" s="380"/>
      <c r="E421" s="384"/>
      <c r="F421" s="382">
        <f t="shared" si="101"/>
        <v>687.73275000000012</v>
      </c>
      <c r="G421" s="382">
        <f t="shared" ref="G421:H421" si="110">G104*0.9</f>
        <v>11.217862184074596</v>
      </c>
      <c r="H421" s="382">
        <f t="shared" si="110"/>
        <v>0</v>
      </c>
      <c r="I421" s="382">
        <f t="shared" si="103"/>
        <v>698.95061218407477</v>
      </c>
      <c r="J421" s="382">
        <f t="shared" ref="J421:L421" si="111">J104*0.9</f>
        <v>417.80201371759472</v>
      </c>
      <c r="K421" s="382">
        <f t="shared" si="111"/>
        <v>34.514908448650765</v>
      </c>
      <c r="L421" s="382">
        <f t="shared" si="111"/>
        <v>0</v>
      </c>
      <c r="M421" s="382">
        <f t="shared" si="105"/>
        <v>452.31692216624549</v>
      </c>
      <c r="N421" s="382">
        <f t="shared" si="106"/>
        <v>269.93073628240541</v>
      </c>
      <c r="O421" s="382">
        <f t="shared" si="107"/>
        <v>246.63369001782928</v>
      </c>
    </row>
    <row r="422" spans="2:15" ht="15.6" x14ac:dyDescent="0.25">
      <c r="B422" s="378">
        <v>4</v>
      </c>
      <c r="C422" s="383" t="s">
        <v>103</v>
      </c>
      <c r="D422" s="380"/>
      <c r="E422" s="384"/>
      <c r="F422" s="382">
        <f t="shared" si="101"/>
        <v>18.595349999999996</v>
      </c>
      <c r="G422" s="382">
        <f t="shared" ref="G422:H422" si="112">G105*0.9</f>
        <v>3.048636271473617</v>
      </c>
      <c r="H422" s="382">
        <f t="shared" si="112"/>
        <v>0</v>
      </c>
      <c r="I422" s="382">
        <f t="shared" si="103"/>
        <v>21.643986271473615</v>
      </c>
      <c r="J422" s="382">
        <f t="shared" ref="J422:L422" si="113">J105*0.9</f>
        <v>15.908096124843585</v>
      </c>
      <c r="K422" s="382">
        <f t="shared" si="113"/>
        <v>3.9416433961575632</v>
      </c>
      <c r="L422" s="382">
        <f t="shared" si="113"/>
        <v>0</v>
      </c>
      <c r="M422" s="382">
        <f t="shared" si="105"/>
        <v>19.849739521001148</v>
      </c>
      <c r="N422" s="382">
        <f t="shared" si="106"/>
        <v>2.6872538751564115</v>
      </c>
      <c r="O422" s="382">
        <f t="shared" si="107"/>
        <v>1.7942467504724675</v>
      </c>
    </row>
    <row r="423" spans="2:15" ht="15.6" x14ac:dyDescent="0.25">
      <c r="B423" s="378">
        <v>5</v>
      </c>
      <c r="C423" s="383" t="s">
        <v>773</v>
      </c>
      <c r="D423" s="380"/>
      <c r="E423" s="384"/>
      <c r="F423" s="382">
        <f t="shared" si="101"/>
        <v>5.0463900000000006</v>
      </c>
      <c r="G423" s="382">
        <f t="shared" ref="G423:H423" si="114">G106*0.9</f>
        <v>0</v>
      </c>
      <c r="H423" s="382">
        <f t="shared" si="114"/>
        <v>0</v>
      </c>
      <c r="I423" s="382">
        <f t="shared" si="103"/>
        <v>5.0463900000000006</v>
      </c>
      <c r="J423" s="382">
        <f t="shared" ref="J423:L423" si="115">J106*0.9</f>
        <v>3.7030434371084464</v>
      </c>
      <c r="K423" s="382">
        <f t="shared" si="115"/>
        <v>0.15919656612090352</v>
      </c>
      <c r="L423" s="382">
        <f t="shared" si="115"/>
        <v>0</v>
      </c>
      <c r="M423" s="382">
        <f t="shared" si="105"/>
        <v>3.86224000322935</v>
      </c>
      <c r="N423" s="382">
        <f t="shared" si="106"/>
        <v>1.3433465628915542</v>
      </c>
      <c r="O423" s="382">
        <f t="shared" si="107"/>
        <v>1.1841499967706506</v>
      </c>
    </row>
    <row r="424" spans="2:15" ht="15.6" x14ac:dyDescent="0.25">
      <c r="B424" s="378">
        <v>6</v>
      </c>
      <c r="C424" s="383" t="s">
        <v>101</v>
      </c>
      <c r="D424" s="380"/>
      <c r="E424" s="384"/>
      <c r="F424" s="382">
        <f t="shared" si="101"/>
        <v>2.41533</v>
      </c>
      <c r="G424" s="382">
        <f t="shared" ref="G424:H424" si="116">G107*0.9</f>
        <v>0</v>
      </c>
      <c r="H424" s="382">
        <f t="shared" si="116"/>
        <v>0</v>
      </c>
      <c r="I424" s="382">
        <f t="shared" si="103"/>
        <v>2.41533</v>
      </c>
      <c r="J424" s="382">
        <f t="shared" ref="J424:L424" si="117">J107*0.9</f>
        <v>2.2058100000000005</v>
      </c>
      <c r="K424" s="382">
        <f t="shared" si="117"/>
        <v>9.3028526999971994E-4</v>
      </c>
      <c r="L424" s="382">
        <f t="shared" si="117"/>
        <v>0</v>
      </c>
      <c r="M424" s="382">
        <f t="shared" si="105"/>
        <v>2.2067402852700004</v>
      </c>
      <c r="N424" s="382">
        <f t="shared" si="106"/>
        <v>0.20951999999999948</v>
      </c>
      <c r="O424" s="382">
        <f t="shared" si="107"/>
        <v>0.20858971472999954</v>
      </c>
    </row>
    <row r="425" spans="2:15" ht="15.6" x14ac:dyDescent="0.25">
      <c r="B425" s="378">
        <v>7</v>
      </c>
      <c r="C425" s="383" t="s">
        <v>774</v>
      </c>
      <c r="D425" s="380"/>
      <c r="E425" s="384"/>
      <c r="F425" s="382">
        <f t="shared" si="101"/>
        <v>77.098344481799998</v>
      </c>
      <c r="G425" s="382">
        <f t="shared" ref="G425:H425" si="118">G108*0.9</f>
        <v>0</v>
      </c>
      <c r="H425" s="382">
        <f t="shared" si="118"/>
        <v>0</v>
      </c>
      <c r="I425" s="382">
        <f t="shared" si="103"/>
        <v>77.098344481799998</v>
      </c>
      <c r="J425" s="382">
        <f t="shared" ref="J425:L425" si="119">J108*0.9</f>
        <v>63.445139999999995</v>
      </c>
      <c r="K425" s="382">
        <f t="shared" si="119"/>
        <v>0</v>
      </c>
      <c r="L425" s="382">
        <f t="shared" si="119"/>
        <v>0</v>
      </c>
      <c r="M425" s="382">
        <f t="shared" si="105"/>
        <v>63.445139999999995</v>
      </c>
      <c r="N425" s="382">
        <f t="shared" si="106"/>
        <v>13.653204481800003</v>
      </c>
      <c r="O425" s="382">
        <f t="shared" si="107"/>
        <v>13.653204481800003</v>
      </c>
    </row>
    <row r="426" spans="2:15" ht="15.6" x14ac:dyDescent="0.25">
      <c r="B426" s="378">
        <v>8</v>
      </c>
      <c r="C426" s="383" t="s">
        <v>767</v>
      </c>
      <c r="D426" s="380"/>
      <c r="E426" s="384"/>
      <c r="F426" s="382">
        <f t="shared" si="101"/>
        <v>31.490999999999996</v>
      </c>
      <c r="G426" s="382">
        <f t="shared" ref="G426:H426" si="120">G109*0.9</f>
        <v>32.123032249297474</v>
      </c>
      <c r="H426" s="382">
        <f t="shared" si="120"/>
        <v>0</v>
      </c>
      <c r="I426" s="382">
        <f t="shared" si="103"/>
        <v>63.614032249297466</v>
      </c>
      <c r="J426" s="382">
        <f t="shared" ref="J426:L426" si="121">J109*0.9</f>
        <v>29.804995188124323</v>
      </c>
      <c r="K426" s="382">
        <f t="shared" si="121"/>
        <v>2.6740554743536382</v>
      </c>
      <c r="L426" s="382">
        <f t="shared" si="121"/>
        <v>0</v>
      </c>
      <c r="M426" s="382">
        <f t="shared" si="105"/>
        <v>32.47905066247796</v>
      </c>
      <c r="N426" s="382">
        <f t="shared" si="106"/>
        <v>1.686004811875673</v>
      </c>
      <c r="O426" s="382">
        <f t="shared" si="107"/>
        <v>31.134981586819507</v>
      </c>
    </row>
    <row r="427" spans="2:15" hidden="1" x14ac:dyDescent="0.25">
      <c r="B427" s="378"/>
      <c r="C427" s="386"/>
      <c r="D427" s="380"/>
      <c r="E427" s="384"/>
      <c r="F427" s="382"/>
      <c r="G427" s="382"/>
      <c r="H427" s="382"/>
      <c r="I427" s="382"/>
      <c r="J427" s="382"/>
      <c r="K427" s="382"/>
      <c r="L427" s="382"/>
      <c r="M427" s="382"/>
      <c r="N427" s="382"/>
      <c r="O427" s="382"/>
    </row>
    <row r="428" spans="2:15" hidden="1" x14ac:dyDescent="0.25">
      <c r="B428" s="378"/>
      <c r="C428" s="387"/>
      <c r="D428" s="380"/>
      <c r="E428" s="384"/>
      <c r="F428" s="382"/>
      <c r="G428" s="382"/>
      <c r="H428" s="382"/>
      <c r="I428" s="382"/>
      <c r="J428" s="382"/>
      <c r="K428" s="382"/>
      <c r="L428" s="382"/>
      <c r="M428" s="382"/>
      <c r="N428" s="382"/>
      <c r="O428" s="382"/>
    </row>
    <row r="429" spans="2:15" hidden="1" x14ac:dyDescent="0.25">
      <c r="B429" s="378"/>
      <c r="C429" s="386"/>
      <c r="D429" s="380"/>
      <c r="E429" s="384"/>
      <c r="F429" s="382"/>
      <c r="G429" s="382"/>
      <c r="H429" s="382"/>
      <c r="I429" s="382"/>
      <c r="J429" s="382"/>
      <c r="K429" s="382"/>
      <c r="L429" s="382"/>
      <c r="M429" s="382"/>
      <c r="N429" s="382"/>
      <c r="O429" s="382"/>
    </row>
    <row r="430" spans="2:15" hidden="1" x14ac:dyDescent="0.25">
      <c r="B430" s="378"/>
      <c r="C430" s="386"/>
      <c r="D430" s="380"/>
      <c r="E430" s="384"/>
      <c r="F430" s="382"/>
      <c r="G430" s="382"/>
      <c r="H430" s="382"/>
      <c r="I430" s="382"/>
      <c r="J430" s="382"/>
      <c r="K430" s="382"/>
      <c r="L430" s="382"/>
      <c r="M430" s="382"/>
      <c r="N430" s="382"/>
      <c r="O430" s="382"/>
    </row>
    <row r="431" spans="2:15" hidden="1" x14ac:dyDescent="0.25">
      <c r="B431" s="378"/>
      <c r="C431" s="386"/>
      <c r="D431" s="380"/>
      <c r="E431" s="384"/>
      <c r="F431" s="382"/>
      <c r="G431" s="382"/>
      <c r="H431" s="382"/>
      <c r="I431" s="382"/>
      <c r="J431" s="382"/>
      <c r="K431" s="382"/>
      <c r="L431" s="382"/>
      <c r="M431" s="382"/>
      <c r="N431" s="382"/>
      <c r="O431" s="382"/>
    </row>
    <row r="432" spans="2:15" hidden="1" x14ac:dyDescent="0.25">
      <c r="B432" s="378"/>
      <c r="C432" s="386"/>
      <c r="D432" s="380"/>
      <c r="E432" s="384"/>
      <c r="F432" s="382"/>
      <c r="G432" s="382"/>
      <c r="H432" s="382"/>
      <c r="I432" s="382"/>
      <c r="J432" s="382"/>
      <c r="K432" s="382"/>
      <c r="L432" s="382"/>
      <c r="M432" s="382"/>
      <c r="N432" s="382"/>
      <c r="O432" s="382"/>
    </row>
    <row r="433" spans="2:15" hidden="1" x14ac:dyDescent="0.25">
      <c r="B433" s="378"/>
      <c r="C433" s="387"/>
      <c r="D433" s="380"/>
      <c r="E433" s="384"/>
      <c r="F433" s="382"/>
      <c r="G433" s="382"/>
      <c r="H433" s="382"/>
      <c r="I433" s="382"/>
      <c r="J433" s="382"/>
      <c r="K433" s="382"/>
      <c r="L433" s="382"/>
      <c r="M433" s="382"/>
      <c r="N433" s="382"/>
      <c r="O433" s="382"/>
    </row>
    <row r="434" spans="2:15" hidden="1" x14ac:dyDescent="0.25">
      <c r="B434" s="378"/>
      <c r="C434" s="387"/>
      <c r="D434" s="380"/>
      <c r="E434" s="384"/>
      <c r="F434" s="382"/>
      <c r="G434" s="382"/>
      <c r="H434" s="382"/>
      <c r="I434" s="382"/>
      <c r="J434" s="382"/>
      <c r="K434" s="382"/>
      <c r="L434" s="382"/>
      <c r="M434" s="382"/>
      <c r="N434" s="382"/>
      <c r="O434" s="382"/>
    </row>
    <row r="435" spans="2:15" hidden="1" x14ac:dyDescent="0.25">
      <c r="B435" s="378"/>
      <c r="C435" s="387"/>
      <c r="D435" s="380"/>
      <c r="E435" s="384"/>
      <c r="F435" s="382"/>
      <c r="G435" s="382"/>
      <c r="H435" s="382"/>
      <c r="I435" s="382"/>
      <c r="J435" s="382"/>
      <c r="K435" s="382"/>
      <c r="L435" s="382"/>
      <c r="M435" s="382"/>
      <c r="N435" s="382"/>
      <c r="O435" s="382"/>
    </row>
    <row r="436" spans="2:15" hidden="1" x14ac:dyDescent="0.25">
      <c r="B436" s="378"/>
      <c r="C436" s="386"/>
      <c r="D436" s="380"/>
      <c r="E436" s="384"/>
      <c r="F436" s="382"/>
      <c r="G436" s="382"/>
      <c r="H436" s="382"/>
      <c r="I436" s="382"/>
      <c r="J436" s="382"/>
      <c r="K436" s="382"/>
      <c r="L436" s="382"/>
      <c r="M436" s="382"/>
      <c r="N436" s="382"/>
      <c r="O436" s="382"/>
    </row>
    <row r="437" spans="2:15" hidden="1" x14ac:dyDescent="0.25">
      <c r="B437" s="378"/>
      <c r="C437" s="386"/>
      <c r="D437" s="380"/>
      <c r="E437" s="384"/>
      <c r="F437" s="382"/>
      <c r="G437" s="382"/>
      <c r="H437" s="382"/>
      <c r="I437" s="382"/>
      <c r="J437" s="382"/>
      <c r="K437" s="382"/>
      <c r="L437" s="382"/>
      <c r="M437" s="382"/>
      <c r="N437" s="382"/>
      <c r="O437" s="382"/>
    </row>
    <row r="438" spans="2:15" hidden="1" x14ac:dyDescent="0.25">
      <c r="B438" s="388"/>
      <c r="C438" s="389"/>
      <c r="D438" s="380"/>
      <c r="E438" s="384"/>
      <c r="F438" s="382"/>
      <c r="G438" s="382"/>
      <c r="H438" s="382"/>
      <c r="I438" s="382"/>
      <c r="J438" s="382"/>
      <c r="K438" s="382"/>
      <c r="L438" s="382"/>
      <c r="M438" s="382"/>
      <c r="N438" s="382"/>
      <c r="O438" s="382"/>
    </row>
    <row r="439" spans="2:15" hidden="1" x14ac:dyDescent="0.25">
      <c r="B439" s="390"/>
      <c r="C439" s="391"/>
      <c r="D439" s="392"/>
      <c r="E439" s="384"/>
      <c r="F439" s="382"/>
      <c r="G439" s="382"/>
      <c r="H439" s="382"/>
      <c r="I439" s="382"/>
      <c r="J439" s="382"/>
      <c r="K439" s="382"/>
      <c r="L439" s="382"/>
      <c r="M439" s="382"/>
      <c r="N439" s="382"/>
      <c r="O439" s="382"/>
    </row>
    <row r="440" spans="2:15" hidden="1" x14ac:dyDescent="0.25">
      <c r="B440" s="390"/>
      <c r="C440" s="391"/>
      <c r="D440" s="392"/>
      <c r="E440" s="384"/>
      <c r="F440" s="382"/>
      <c r="G440" s="382"/>
      <c r="H440" s="382"/>
      <c r="I440" s="382"/>
      <c r="J440" s="382"/>
      <c r="K440" s="382"/>
      <c r="L440" s="382"/>
      <c r="M440" s="382"/>
      <c r="N440" s="382"/>
      <c r="O440" s="382"/>
    </row>
    <row r="441" spans="2:15" hidden="1" x14ac:dyDescent="0.25">
      <c r="B441" s="390"/>
      <c r="C441" s="391"/>
      <c r="D441" s="392"/>
      <c r="E441" s="384"/>
      <c r="F441" s="382"/>
      <c r="G441" s="382"/>
      <c r="H441" s="382"/>
      <c r="I441" s="382"/>
      <c r="J441" s="382"/>
      <c r="K441" s="382"/>
      <c r="L441" s="382"/>
      <c r="M441" s="382"/>
      <c r="N441" s="382"/>
      <c r="O441" s="382"/>
    </row>
    <row r="442" spans="2:15" hidden="1" x14ac:dyDescent="0.25">
      <c r="B442" s="390"/>
      <c r="C442" s="393"/>
      <c r="D442" s="392"/>
      <c r="E442" s="384"/>
      <c r="F442" s="382"/>
      <c r="G442" s="382"/>
      <c r="H442" s="382"/>
      <c r="I442" s="382"/>
      <c r="J442" s="382"/>
      <c r="K442" s="382"/>
      <c r="L442" s="382"/>
      <c r="M442" s="382"/>
      <c r="N442" s="382"/>
      <c r="O442" s="382"/>
    </row>
    <row r="443" spans="2:15" hidden="1" x14ac:dyDescent="0.25">
      <c r="B443" s="390"/>
      <c r="C443" s="393"/>
      <c r="D443" s="392"/>
      <c r="E443" s="384"/>
      <c r="F443" s="382"/>
      <c r="G443" s="382"/>
      <c r="H443" s="382"/>
      <c r="I443" s="382"/>
      <c r="J443" s="382"/>
      <c r="K443" s="382"/>
      <c r="L443" s="382"/>
      <c r="M443" s="382"/>
      <c r="N443" s="382"/>
      <c r="O443" s="382"/>
    </row>
    <row r="444" spans="2:15" hidden="1" x14ac:dyDescent="0.25">
      <c r="B444" s="390"/>
      <c r="C444" s="393"/>
      <c r="D444" s="392"/>
      <c r="E444" s="384"/>
      <c r="F444" s="382"/>
      <c r="G444" s="382"/>
      <c r="H444" s="382"/>
      <c r="I444" s="382"/>
      <c r="J444" s="382"/>
      <c r="K444" s="382"/>
      <c r="L444" s="382"/>
      <c r="M444" s="382"/>
      <c r="N444" s="382"/>
      <c r="O444" s="382"/>
    </row>
    <row r="445" spans="2:15" hidden="1" x14ac:dyDescent="0.25">
      <c r="B445" s="390"/>
      <c r="C445" s="393"/>
      <c r="D445" s="392"/>
      <c r="E445" s="384"/>
      <c r="F445" s="382"/>
      <c r="G445" s="382"/>
      <c r="H445" s="382"/>
      <c r="I445" s="382"/>
      <c r="J445" s="382"/>
      <c r="K445" s="382"/>
      <c r="L445" s="382"/>
      <c r="M445" s="382"/>
      <c r="N445" s="382"/>
      <c r="O445" s="382"/>
    </row>
    <row r="446" spans="2:15" hidden="1" x14ac:dyDescent="0.25">
      <c r="B446" s="390"/>
      <c r="C446" s="393"/>
      <c r="D446" s="392"/>
      <c r="E446" s="384"/>
      <c r="F446" s="382"/>
      <c r="G446" s="382"/>
      <c r="H446" s="382"/>
      <c r="I446" s="382"/>
      <c r="J446" s="382"/>
      <c r="K446" s="382"/>
      <c r="L446" s="382"/>
      <c r="M446" s="382"/>
      <c r="N446" s="382"/>
      <c r="O446" s="382"/>
    </row>
    <row r="447" spans="2:15" hidden="1" x14ac:dyDescent="0.25">
      <c r="B447" s="390"/>
      <c r="C447" s="393"/>
      <c r="D447" s="392"/>
      <c r="E447" s="384"/>
      <c r="F447" s="382"/>
      <c r="G447" s="382"/>
      <c r="H447" s="382"/>
      <c r="I447" s="382"/>
      <c r="J447" s="382"/>
      <c r="K447" s="382"/>
      <c r="L447" s="382"/>
      <c r="M447" s="382"/>
      <c r="N447" s="382"/>
      <c r="O447" s="382"/>
    </row>
    <row r="448" spans="2:15" hidden="1" x14ac:dyDescent="0.25">
      <c r="B448" s="390"/>
      <c r="C448" s="393"/>
      <c r="D448" s="392"/>
      <c r="E448" s="384"/>
      <c r="F448" s="382"/>
      <c r="G448" s="382"/>
      <c r="H448" s="382"/>
      <c r="I448" s="382"/>
      <c r="J448" s="382"/>
      <c r="K448" s="382"/>
      <c r="L448" s="382"/>
      <c r="M448" s="382"/>
      <c r="N448" s="382"/>
      <c r="O448" s="382"/>
    </row>
    <row r="449" spans="2:15" hidden="1" x14ac:dyDescent="0.25">
      <c r="B449" s="390"/>
      <c r="C449" s="391"/>
      <c r="D449" s="392"/>
      <c r="E449" s="384"/>
      <c r="F449" s="382"/>
      <c r="G449" s="382"/>
      <c r="H449" s="382"/>
      <c r="I449" s="382"/>
      <c r="J449" s="382"/>
      <c r="K449" s="382"/>
      <c r="L449" s="382"/>
      <c r="M449" s="382"/>
      <c r="N449" s="382"/>
      <c r="O449" s="382"/>
    </row>
    <row r="450" spans="2:15" hidden="1" x14ac:dyDescent="0.25">
      <c r="B450" s="390"/>
      <c r="C450" s="393"/>
      <c r="D450" s="392"/>
      <c r="E450" s="384"/>
      <c r="F450" s="382"/>
      <c r="G450" s="382"/>
      <c r="H450" s="382"/>
      <c r="I450" s="382"/>
      <c r="J450" s="382"/>
      <c r="K450" s="382"/>
      <c r="L450" s="382"/>
      <c r="M450" s="382"/>
      <c r="N450" s="382"/>
      <c r="O450" s="382"/>
    </row>
    <row r="451" spans="2:15" hidden="1" x14ac:dyDescent="0.25">
      <c r="B451" s="390"/>
      <c r="C451" s="393"/>
      <c r="D451" s="392"/>
      <c r="E451" s="384"/>
      <c r="F451" s="382"/>
      <c r="G451" s="382"/>
      <c r="H451" s="382"/>
      <c r="I451" s="382"/>
      <c r="J451" s="382"/>
      <c r="K451" s="382"/>
      <c r="L451" s="382"/>
      <c r="M451" s="382"/>
      <c r="N451" s="382"/>
      <c r="O451" s="382"/>
    </row>
    <row r="452" spans="2:15" hidden="1" x14ac:dyDescent="0.25">
      <c r="B452" s="390"/>
      <c r="C452" s="393"/>
      <c r="D452" s="392"/>
      <c r="E452" s="384"/>
      <c r="F452" s="382"/>
      <c r="G452" s="382"/>
      <c r="H452" s="382"/>
      <c r="I452" s="382"/>
      <c r="J452" s="382"/>
      <c r="K452" s="382"/>
      <c r="L452" s="382"/>
      <c r="M452" s="382"/>
      <c r="N452" s="382"/>
      <c r="O452" s="382"/>
    </row>
    <row r="453" spans="2:15" hidden="1" x14ac:dyDescent="0.25">
      <c r="B453" s="390"/>
      <c r="C453" s="391"/>
      <c r="D453" s="392"/>
      <c r="E453" s="384"/>
      <c r="F453" s="382"/>
      <c r="G453" s="382"/>
      <c r="H453" s="382"/>
      <c r="I453" s="382"/>
      <c r="J453" s="382"/>
      <c r="K453" s="382"/>
      <c r="L453" s="382"/>
      <c r="M453" s="382"/>
      <c r="N453" s="382"/>
      <c r="O453" s="382"/>
    </row>
    <row r="454" spans="2:15" hidden="1" x14ac:dyDescent="0.25">
      <c r="B454" s="390"/>
      <c r="C454" s="391"/>
      <c r="D454" s="380"/>
      <c r="E454" s="384"/>
      <c r="F454" s="382"/>
      <c r="G454" s="382"/>
      <c r="H454" s="382"/>
      <c r="I454" s="382"/>
      <c r="J454" s="382"/>
      <c r="K454" s="382"/>
      <c r="L454" s="382"/>
      <c r="M454" s="382"/>
      <c r="N454" s="382"/>
      <c r="O454" s="382"/>
    </row>
    <row r="455" spans="2:15" hidden="1" x14ac:dyDescent="0.25">
      <c r="B455" s="390"/>
      <c r="C455" s="391"/>
      <c r="D455" s="380"/>
      <c r="E455" s="394"/>
      <c r="F455" s="382"/>
      <c r="G455" s="382"/>
      <c r="H455" s="382"/>
      <c r="I455" s="382"/>
      <c r="J455" s="382"/>
      <c r="K455" s="382"/>
      <c r="L455" s="382"/>
      <c r="M455" s="382"/>
      <c r="N455" s="382"/>
      <c r="O455" s="382"/>
    </row>
    <row r="456" spans="2:15" ht="14.4" thickBot="1" x14ac:dyDescent="0.3">
      <c r="B456" s="395"/>
      <c r="C456" s="396" t="s">
        <v>108</v>
      </c>
      <c r="D456" s="396"/>
      <c r="E456" s="397"/>
      <c r="F456" s="398">
        <f>SUM(F416:F455)</f>
        <v>9939.4260446699991</v>
      </c>
      <c r="G456" s="398">
        <f t="shared" ref="G456" si="122">SUM(G416:G455)</f>
        <v>1079.0536209286036</v>
      </c>
      <c r="H456" s="398">
        <f t="shared" ref="H456" si="123">SUM(H416:H455)</f>
        <v>0</v>
      </c>
      <c r="I456" s="398">
        <f t="shared" ref="I456" si="124">SUM(I416:I455)</f>
        <v>11018.479665598603</v>
      </c>
      <c r="J456" s="398">
        <f t="shared" ref="J456" si="125">SUM(J416:J455)</f>
        <v>5140.4074281454759</v>
      </c>
      <c r="K456" s="398">
        <f t="shared" ref="K456" si="126">SUM(K416:K455)</f>
        <v>516.80045967157639</v>
      </c>
      <c r="L456" s="398">
        <f t="shared" ref="L456" si="127">SUM(L416:L455)</f>
        <v>0</v>
      </c>
      <c r="M456" s="398">
        <f t="shared" ref="M456" si="128">SUM(M416:M455)</f>
        <v>5657.2078878170532</v>
      </c>
      <c r="N456" s="398">
        <f t="shared" ref="N456" si="129">SUM(N416:N455)</f>
        <v>4799.018616524525</v>
      </c>
      <c r="O456" s="398">
        <f t="shared" ref="O456" si="130">SUM(O416:O455)</f>
        <v>5361.2717777815524</v>
      </c>
    </row>
    <row r="457" spans="2:15" ht="14.4" thickBot="1" x14ac:dyDescent="0.3">
      <c r="B457" s="312"/>
      <c r="C457" s="312"/>
      <c r="D457" s="312"/>
      <c r="E457" s="312"/>
      <c r="F457" s="312"/>
      <c r="G457" s="312"/>
      <c r="H457" s="312"/>
      <c r="I457" s="312"/>
      <c r="J457" s="312"/>
      <c r="K457" s="312"/>
      <c r="L457" s="312"/>
      <c r="M457" s="312"/>
      <c r="N457" s="312"/>
      <c r="O457" s="320" t="s">
        <v>4</v>
      </c>
    </row>
    <row r="458" spans="2:15" x14ac:dyDescent="0.25">
      <c r="B458" s="480" t="s">
        <v>183</v>
      </c>
      <c r="C458" s="481"/>
      <c r="D458" s="481"/>
      <c r="E458" s="481"/>
      <c r="F458" s="481"/>
      <c r="G458" s="481"/>
      <c r="H458" s="481"/>
      <c r="I458" s="481"/>
      <c r="J458" s="481"/>
      <c r="K458" s="481"/>
      <c r="L458" s="481"/>
      <c r="M458" s="481"/>
      <c r="N458" s="481"/>
      <c r="O458" s="482"/>
    </row>
    <row r="459" spans="2:15" x14ac:dyDescent="0.25">
      <c r="B459" s="483" t="s">
        <v>2</v>
      </c>
      <c r="C459" s="485" t="s">
        <v>205</v>
      </c>
      <c r="D459" s="487" t="s">
        <v>193</v>
      </c>
      <c r="E459" s="487" t="s">
        <v>194</v>
      </c>
      <c r="F459" s="487" t="s">
        <v>195</v>
      </c>
      <c r="G459" s="487"/>
      <c r="H459" s="487"/>
      <c r="I459" s="487"/>
      <c r="J459" s="487" t="s">
        <v>196</v>
      </c>
      <c r="K459" s="487"/>
      <c r="L459" s="487"/>
      <c r="M459" s="487"/>
      <c r="N459" s="487" t="s">
        <v>197</v>
      </c>
      <c r="O459" s="489"/>
    </row>
    <row r="460" spans="2:15" ht="55.8" thickBot="1" x14ac:dyDescent="0.3">
      <c r="B460" s="484"/>
      <c r="C460" s="486"/>
      <c r="D460" s="488"/>
      <c r="E460" s="488"/>
      <c r="F460" s="401" t="s">
        <v>198</v>
      </c>
      <c r="G460" s="401" t="s">
        <v>107</v>
      </c>
      <c r="H460" s="401" t="s">
        <v>199</v>
      </c>
      <c r="I460" s="401" t="s">
        <v>200</v>
      </c>
      <c r="J460" s="401" t="s">
        <v>201</v>
      </c>
      <c r="K460" s="401" t="s">
        <v>107</v>
      </c>
      <c r="L460" s="401" t="s">
        <v>202</v>
      </c>
      <c r="M460" s="401" t="s">
        <v>203</v>
      </c>
      <c r="N460" s="401" t="s">
        <v>198</v>
      </c>
      <c r="O460" s="402" t="s">
        <v>200</v>
      </c>
    </row>
    <row r="461" spans="2:15" ht="15.6" x14ac:dyDescent="0.25">
      <c r="B461" s="378">
        <v>1</v>
      </c>
      <c r="C461" s="379" t="s">
        <v>768</v>
      </c>
      <c r="D461" s="380"/>
      <c r="E461" s="381"/>
      <c r="F461" s="382">
        <f>F144*0.9</f>
        <v>10.761317561784256</v>
      </c>
      <c r="G461" s="382">
        <f>G144*0.9</f>
        <v>11.904792762105325</v>
      </c>
      <c r="H461" s="382">
        <f>H144*0.9</f>
        <v>0</v>
      </c>
      <c r="I461" s="382">
        <f>F461+G461-H461</f>
        <v>22.666110323889583</v>
      </c>
      <c r="J461" s="382">
        <f t="shared" ref="J461:L461" si="131">J144*0.9</f>
        <v>0</v>
      </c>
      <c r="K461" s="382">
        <f t="shared" si="131"/>
        <v>0</v>
      </c>
      <c r="L461" s="382">
        <f t="shared" si="131"/>
        <v>0</v>
      </c>
      <c r="M461" s="382">
        <f>J461+K461-L461</f>
        <v>0</v>
      </c>
      <c r="N461" s="382">
        <f>F461-J461</f>
        <v>10.761317561784256</v>
      </c>
      <c r="O461" s="382">
        <f>I461-M461</f>
        <v>22.666110323889583</v>
      </c>
    </row>
    <row r="462" spans="2:15" ht="15.6" x14ac:dyDescent="0.25">
      <c r="B462" s="378">
        <v>2</v>
      </c>
      <c r="C462" s="379" t="s">
        <v>97</v>
      </c>
      <c r="D462" s="380"/>
      <c r="E462" s="381"/>
      <c r="F462" s="382">
        <f t="shared" ref="F462:H462" si="132">F145*0.9</f>
        <v>340.11431473798717</v>
      </c>
      <c r="G462" s="382">
        <f t="shared" si="132"/>
        <v>17.589383763693505</v>
      </c>
      <c r="H462" s="382">
        <f t="shared" si="132"/>
        <v>0</v>
      </c>
      <c r="I462" s="382">
        <f t="shared" ref="I462" si="133">F462+G462-H462</f>
        <v>357.70369850168066</v>
      </c>
      <c r="J462" s="382">
        <f t="shared" ref="J462:L462" si="134">J145*0.9</f>
        <v>96.947019611764006</v>
      </c>
      <c r="K462" s="382">
        <f t="shared" si="134"/>
        <v>8.5102497032600208</v>
      </c>
      <c r="L462" s="382">
        <f t="shared" si="134"/>
        <v>0</v>
      </c>
      <c r="M462" s="382">
        <f>J462+K462-L462</f>
        <v>105.45726931502402</v>
      </c>
      <c r="N462" s="382">
        <f t="shared" ref="N462" si="135">F462-J462</f>
        <v>243.16729512622317</v>
      </c>
      <c r="O462" s="382">
        <f t="shared" ref="O462" si="136">I462-M462</f>
        <v>252.24642918665666</v>
      </c>
    </row>
    <row r="463" spans="2:15" s="169" customFormat="1" ht="15.6" x14ac:dyDescent="0.25">
      <c r="B463" s="378">
        <v>3</v>
      </c>
      <c r="C463" s="383" t="s">
        <v>769</v>
      </c>
      <c r="D463" s="380"/>
      <c r="E463" s="384"/>
      <c r="F463" s="382"/>
      <c r="G463" s="382"/>
      <c r="H463" s="382"/>
      <c r="I463" s="382"/>
      <c r="J463" s="382"/>
      <c r="K463" s="382"/>
      <c r="L463" s="382"/>
      <c r="M463" s="382"/>
      <c r="N463" s="382"/>
      <c r="O463" s="382"/>
    </row>
    <row r="464" spans="2:15" ht="15.6" x14ac:dyDescent="0.25">
      <c r="B464" s="378"/>
      <c r="C464" s="379" t="s">
        <v>770</v>
      </c>
      <c r="D464" s="380"/>
      <c r="E464" s="384"/>
      <c r="F464" s="382">
        <f t="shared" ref="F464:H464" si="137">F147*0.9</f>
        <v>4917.4758691454272</v>
      </c>
      <c r="G464" s="382">
        <f t="shared" si="137"/>
        <v>652.93039039658731</v>
      </c>
      <c r="H464" s="382">
        <f t="shared" si="137"/>
        <v>0</v>
      </c>
      <c r="I464" s="382">
        <f t="shared" ref="I464:I466" si="138">F464+G464-H464</f>
        <v>5570.4062595420146</v>
      </c>
      <c r="J464" s="382">
        <f t="shared" ref="J464:L464" si="139">J147*0.9</f>
        <v>2807.1903452291558</v>
      </c>
      <c r="K464" s="382">
        <f t="shared" si="139"/>
        <v>375.519616588112</v>
      </c>
      <c r="L464" s="382">
        <f t="shared" si="139"/>
        <v>0</v>
      </c>
      <c r="M464" s="382">
        <f t="shared" ref="M464:M471" si="140">J464+K464-L464</f>
        <v>3182.7099618172679</v>
      </c>
      <c r="N464" s="382">
        <f t="shared" ref="N464:N471" si="141">F464-J464</f>
        <v>2110.2855239162714</v>
      </c>
      <c r="O464" s="382">
        <f t="shared" ref="O464:O471" si="142">I464-M464</f>
        <v>2387.6962977247467</v>
      </c>
    </row>
    <row r="465" spans="2:15" ht="15.6" x14ac:dyDescent="0.25">
      <c r="B465" s="378"/>
      <c r="C465" s="379" t="s">
        <v>771</v>
      </c>
      <c r="D465" s="380"/>
      <c r="E465" s="384"/>
      <c r="F465" s="382">
        <f t="shared" ref="F465:H465" si="143">F148*0.9</f>
        <v>4881.3594689667598</v>
      </c>
      <c r="G465" s="382">
        <f t="shared" si="143"/>
        <v>671.227946470951</v>
      </c>
      <c r="H465" s="382">
        <f t="shared" si="143"/>
        <v>0</v>
      </c>
      <c r="I465" s="382">
        <f t="shared" si="138"/>
        <v>5552.5874154377107</v>
      </c>
      <c r="J465" s="382">
        <f t="shared" ref="J465:L465" si="144">J148*0.9</f>
        <v>2178.9106903379088</v>
      </c>
      <c r="K465" s="382">
        <f t="shared" si="144"/>
        <v>159.61307510708554</v>
      </c>
      <c r="L465" s="382">
        <f t="shared" si="144"/>
        <v>0</v>
      </c>
      <c r="M465" s="382">
        <f t="shared" si="140"/>
        <v>2338.5237654449943</v>
      </c>
      <c r="N465" s="382">
        <f t="shared" si="141"/>
        <v>2702.448778628851</v>
      </c>
      <c r="O465" s="382">
        <f t="shared" si="142"/>
        <v>3214.0636499927164</v>
      </c>
    </row>
    <row r="466" spans="2:15" ht="15.6" x14ac:dyDescent="0.25">
      <c r="B466" s="378"/>
      <c r="C466" s="379" t="s">
        <v>772</v>
      </c>
      <c r="D466" s="380"/>
      <c r="E466" s="384"/>
      <c r="F466" s="382">
        <f t="shared" ref="F466:H466" si="145">F149*0.9</f>
        <v>698.95061218407477</v>
      </c>
      <c r="G466" s="382">
        <f t="shared" si="145"/>
        <v>14.704769425149994</v>
      </c>
      <c r="H466" s="382">
        <f t="shared" si="145"/>
        <v>0</v>
      </c>
      <c r="I466" s="382">
        <f t="shared" si="138"/>
        <v>713.65538160922472</v>
      </c>
      <c r="J466" s="382">
        <f t="shared" ref="J466:L466" si="146">J149*0.9</f>
        <v>452.31692216624549</v>
      </c>
      <c r="K466" s="382">
        <f t="shared" si="146"/>
        <v>40.424512102079035</v>
      </c>
      <c r="L466" s="382">
        <f t="shared" si="146"/>
        <v>0</v>
      </c>
      <c r="M466" s="382">
        <f t="shared" si="140"/>
        <v>492.7414342683245</v>
      </c>
      <c r="N466" s="382">
        <f t="shared" si="141"/>
        <v>246.63369001782928</v>
      </c>
      <c r="O466" s="382">
        <f t="shared" si="142"/>
        <v>220.91394734090022</v>
      </c>
    </row>
    <row r="467" spans="2:15" ht="15.6" x14ac:dyDescent="0.25">
      <c r="B467" s="378">
        <v>4</v>
      </c>
      <c r="C467" s="383" t="s">
        <v>103</v>
      </c>
      <c r="D467" s="380"/>
      <c r="E467" s="384"/>
      <c r="F467" s="382">
        <f t="shared" ref="F467:H467" si="147">F150*0.9</f>
        <v>21.643986271473615</v>
      </c>
      <c r="G467" s="382">
        <f t="shared" si="147"/>
        <v>3.9962599555564675</v>
      </c>
      <c r="H467" s="382">
        <f t="shared" si="147"/>
        <v>0</v>
      </c>
      <c r="I467" s="382">
        <f>F467+G467-H467</f>
        <v>25.640246227030083</v>
      </c>
      <c r="J467" s="382">
        <f t="shared" ref="J467:L467" si="148">J150*0.9</f>
        <v>19.849739521001148</v>
      </c>
      <c r="K467" s="382">
        <f t="shared" si="148"/>
        <v>2.2964895038958661</v>
      </c>
      <c r="L467" s="382">
        <f t="shared" si="148"/>
        <v>0</v>
      </c>
      <c r="M467" s="382">
        <f t="shared" si="140"/>
        <v>22.146229024897014</v>
      </c>
      <c r="N467" s="382">
        <f t="shared" si="141"/>
        <v>1.7942467504724675</v>
      </c>
      <c r="O467" s="382">
        <f t="shared" si="142"/>
        <v>3.4940172021330689</v>
      </c>
    </row>
    <row r="468" spans="2:15" ht="15.6" x14ac:dyDescent="0.25">
      <c r="B468" s="378">
        <v>5</v>
      </c>
      <c r="C468" s="383" t="s">
        <v>773</v>
      </c>
      <c r="D468" s="380"/>
      <c r="E468" s="384"/>
      <c r="F468" s="382">
        <f t="shared" ref="F468:H468" si="149">F151*0.9</f>
        <v>5.0463900000000006</v>
      </c>
      <c r="G468" s="382">
        <f t="shared" si="149"/>
        <v>0</v>
      </c>
      <c r="H468" s="382">
        <f t="shared" si="149"/>
        <v>0</v>
      </c>
      <c r="I468" s="382">
        <f t="shared" ref="I468:I471" si="150">F468+G468-H468</f>
        <v>5.0463900000000006</v>
      </c>
      <c r="J468" s="382">
        <f t="shared" ref="J468:L468" si="151">J151*0.9</f>
        <v>3.86224000322935</v>
      </c>
      <c r="K468" s="382">
        <f t="shared" si="151"/>
        <v>0.15883764384600313</v>
      </c>
      <c r="L468" s="382">
        <f t="shared" si="151"/>
        <v>0</v>
      </c>
      <c r="M468" s="382">
        <f t="shared" si="140"/>
        <v>4.0210776470753533</v>
      </c>
      <c r="N468" s="382">
        <f t="shared" si="141"/>
        <v>1.1841499967706506</v>
      </c>
      <c r="O468" s="382">
        <f t="shared" si="142"/>
        <v>1.0253123529246473</v>
      </c>
    </row>
    <row r="469" spans="2:15" ht="15.6" x14ac:dyDescent="0.25">
      <c r="B469" s="378">
        <v>6</v>
      </c>
      <c r="C469" s="383" t="s">
        <v>101</v>
      </c>
      <c r="D469" s="380"/>
      <c r="E469" s="384"/>
      <c r="F469" s="382">
        <f t="shared" ref="F469:H469" si="152">F152*0.9</f>
        <v>2.41533</v>
      </c>
      <c r="G469" s="382">
        <f t="shared" si="152"/>
        <v>0</v>
      </c>
      <c r="H469" s="382">
        <f t="shared" si="152"/>
        <v>0</v>
      </c>
      <c r="I469" s="382">
        <f t="shared" si="150"/>
        <v>2.41533</v>
      </c>
      <c r="J469" s="382">
        <f t="shared" ref="J469:L469" si="153">J152*0.9</f>
        <v>2.20674028527</v>
      </c>
      <c r="K469" s="382">
        <f t="shared" si="153"/>
        <v>0</v>
      </c>
      <c r="L469" s="382">
        <f t="shared" si="153"/>
        <v>0</v>
      </c>
      <c r="M469" s="382">
        <f t="shared" si="140"/>
        <v>2.20674028527</v>
      </c>
      <c r="N469" s="382">
        <f t="shared" si="141"/>
        <v>0.20858971472999999</v>
      </c>
      <c r="O469" s="382">
        <f t="shared" si="142"/>
        <v>0.20858971472999999</v>
      </c>
    </row>
    <row r="470" spans="2:15" ht="15.6" x14ac:dyDescent="0.25">
      <c r="B470" s="378">
        <v>7</v>
      </c>
      <c r="C470" s="383" t="s">
        <v>774</v>
      </c>
      <c r="D470" s="380"/>
      <c r="E470" s="384"/>
      <c r="F470" s="382">
        <f t="shared" ref="F470:H470" si="154">F153*0.9</f>
        <v>77.098344481799998</v>
      </c>
      <c r="G470" s="382">
        <f t="shared" si="154"/>
        <v>42.108003709758862</v>
      </c>
      <c r="H470" s="382">
        <f t="shared" si="154"/>
        <v>0</v>
      </c>
      <c r="I470" s="382">
        <f t="shared" si="150"/>
        <v>119.20634819155886</v>
      </c>
      <c r="J470" s="382">
        <f t="shared" ref="J470:L470" si="155">J153*0.9</f>
        <v>63.445139999999995</v>
      </c>
      <c r="K470" s="382">
        <f t="shared" si="155"/>
        <v>0</v>
      </c>
      <c r="L470" s="382">
        <f t="shared" si="155"/>
        <v>0</v>
      </c>
      <c r="M470" s="382">
        <f t="shared" si="140"/>
        <v>63.445139999999995</v>
      </c>
      <c r="N470" s="382">
        <f t="shared" si="141"/>
        <v>13.653204481800003</v>
      </c>
      <c r="O470" s="382">
        <f t="shared" si="142"/>
        <v>55.761208191558865</v>
      </c>
    </row>
    <row r="471" spans="2:15" ht="15.6" x14ac:dyDescent="0.25">
      <c r="B471" s="378">
        <v>8</v>
      </c>
      <c r="C471" s="383" t="s">
        <v>767</v>
      </c>
      <c r="D471" s="380"/>
      <c r="E471" s="384"/>
      <c r="F471" s="382">
        <f t="shared" ref="F471:H471" si="156">F154*0.9</f>
        <v>63.614032249297466</v>
      </c>
      <c r="G471" s="382">
        <f t="shared" si="156"/>
        <v>0</v>
      </c>
      <c r="H471" s="382">
        <f t="shared" si="156"/>
        <v>0</v>
      </c>
      <c r="I471" s="382">
        <f t="shared" si="150"/>
        <v>63.614032249297466</v>
      </c>
      <c r="J471" s="382">
        <f t="shared" ref="J471:L471" si="157">J154*0.9</f>
        <v>32.47905066247796</v>
      </c>
      <c r="K471" s="382">
        <f t="shared" si="157"/>
        <v>8.3205772993105285</v>
      </c>
      <c r="L471" s="382">
        <f t="shared" si="157"/>
        <v>0</v>
      </c>
      <c r="M471" s="382">
        <f t="shared" si="140"/>
        <v>40.799627961788488</v>
      </c>
      <c r="N471" s="382">
        <f t="shared" si="141"/>
        <v>31.134981586819507</v>
      </c>
      <c r="O471" s="382">
        <f t="shared" si="142"/>
        <v>22.814404287508978</v>
      </c>
    </row>
    <row r="472" spans="2:15" hidden="1" x14ac:dyDescent="0.25">
      <c r="B472" s="378"/>
      <c r="C472" s="386"/>
      <c r="D472" s="380"/>
      <c r="E472" s="384"/>
      <c r="F472" s="382"/>
      <c r="G472" s="382"/>
      <c r="H472" s="382"/>
      <c r="I472" s="382"/>
      <c r="J472" s="382"/>
      <c r="K472" s="382"/>
      <c r="L472" s="382"/>
      <c r="M472" s="382"/>
      <c r="N472" s="382"/>
      <c r="O472" s="382"/>
    </row>
    <row r="473" spans="2:15" hidden="1" x14ac:dyDescent="0.25">
      <c r="B473" s="378"/>
      <c r="C473" s="387"/>
      <c r="D473" s="380"/>
      <c r="E473" s="384"/>
      <c r="F473" s="382"/>
      <c r="G473" s="382"/>
      <c r="H473" s="382"/>
      <c r="I473" s="382"/>
      <c r="J473" s="382"/>
      <c r="K473" s="382"/>
      <c r="L473" s="382"/>
      <c r="M473" s="382"/>
      <c r="N473" s="382"/>
      <c r="O473" s="382"/>
    </row>
    <row r="474" spans="2:15" hidden="1" x14ac:dyDescent="0.25">
      <c r="B474" s="378"/>
      <c r="C474" s="386"/>
      <c r="D474" s="380"/>
      <c r="E474" s="384"/>
      <c r="F474" s="382"/>
      <c r="G474" s="382"/>
      <c r="H474" s="382"/>
      <c r="I474" s="382"/>
      <c r="J474" s="382"/>
      <c r="K474" s="382"/>
      <c r="L474" s="382"/>
      <c r="M474" s="382"/>
      <c r="N474" s="382"/>
      <c r="O474" s="382"/>
    </row>
    <row r="475" spans="2:15" hidden="1" x14ac:dyDescent="0.25">
      <c r="B475" s="378"/>
      <c r="C475" s="386"/>
      <c r="D475" s="380"/>
      <c r="E475" s="384"/>
      <c r="F475" s="382"/>
      <c r="G475" s="382"/>
      <c r="H475" s="382"/>
      <c r="I475" s="382"/>
      <c r="J475" s="382"/>
      <c r="K475" s="382"/>
      <c r="L475" s="382"/>
      <c r="M475" s="382"/>
      <c r="N475" s="382"/>
      <c r="O475" s="382"/>
    </row>
    <row r="476" spans="2:15" hidden="1" x14ac:dyDescent="0.25">
      <c r="B476" s="378"/>
      <c r="C476" s="386"/>
      <c r="D476" s="380"/>
      <c r="E476" s="384"/>
      <c r="F476" s="382"/>
      <c r="G476" s="382"/>
      <c r="H476" s="382"/>
      <c r="I476" s="382"/>
      <c r="J476" s="382"/>
      <c r="K476" s="382"/>
      <c r="L476" s="382"/>
      <c r="M476" s="382"/>
      <c r="N476" s="382"/>
      <c r="O476" s="382"/>
    </row>
    <row r="477" spans="2:15" hidden="1" x14ac:dyDescent="0.25">
      <c r="B477" s="378"/>
      <c r="C477" s="386"/>
      <c r="D477" s="380"/>
      <c r="E477" s="384"/>
      <c r="F477" s="382"/>
      <c r="G477" s="382"/>
      <c r="H477" s="382"/>
      <c r="I477" s="382"/>
      <c r="J477" s="382"/>
      <c r="K477" s="382"/>
      <c r="L477" s="382"/>
      <c r="M477" s="382"/>
      <c r="N477" s="382"/>
      <c r="O477" s="382"/>
    </row>
    <row r="478" spans="2:15" hidden="1" x14ac:dyDescent="0.25">
      <c r="B478" s="378"/>
      <c r="C478" s="387"/>
      <c r="D478" s="380"/>
      <c r="E478" s="384"/>
      <c r="F478" s="382"/>
      <c r="G478" s="382"/>
      <c r="H478" s="382"/>
      <c r="I478" s="382"/>
      <c r="J478" s="382"/>
      <c r="K478" s="382"/>
      <c r="L478" s="382"/>
      <c r="M478" s="382"/>
      <c r="N478" s="382"/>
      <c r="O478" s="382"/>
    </row>
    <row r="479" spans="2:15" hidden="1" x14ac:dyDescent="0.25">
      <c r="B479" s="378"/>
      <c r="C479" s="387"/>
      <c r="D479" s="380"/>
      <c r="E479" s="384"/>
      <c r="F479" s="382"/>
      <c r="G479" s="382"/>
      <c r="H479" s="382"/>
      <c r="I479" s="382"/>
      <c r="J479" s="382"/>
      <c r="K479" s="382"/>
      <c r="L479" s="382"/>
      <c r="M479" s="382"/>
      <c r="N479" s="382"/>
      <c r="O479" s="382"/>
    </row>
    <row r="480" spans="2:15" hidden="1" x14ac:dyDescent="0.25">
      <c r="B480" s="378"/>
      <c r="C480" s="387"/>
      <c r="D480" s="380"/>
      <c r="E480" s="384"/>
      <c r="F480" s="382"/>
      <c r="G480" s="382"/>
      <c r="H480" s="382"/>
      <c r="I480" s="382"/>
      <c r="J480" s="382"/>
      <c r="K480" s="382"/>
      <c r="L480" s="382"/>
      <c r="M480" s="382"/>
      <c r="N480" s="382"/>
      <c r="O480" s="382"/>
    </row>
    <row r="481" spans="2:15" hidden="1" x14ac:dyDescent="0.25">
      <c r="B481" s="378"/>
      <c r="C481" s="386"/>
      <c r="D481" s="380"/>
      <c r="E481" s="384"/>
      <c r="F481" s="382"/>
      <c r="G481" s="382"/>
      <c r="H481" s="382"/>
      <c r="I481" s="382"/>
      <c r="J481" s="382"/>
      <c r="K481" s="382"/>
      <c r="L481" s="382"/>
      <c r="M481" s="382"/>
      <c r="N481" s="382"/>
      <c r="O481" s="382"/>
    </row>
    <row r="482" spans="2:15" hidden="1" x14ac:dyDescent="0.25">
      <c r="B482" s="378"/>
      <c r="C482" s="386"/>
      <c r="D482" s="380"/>
      <c r="E482" s="384"/>
      <c r="F482" s="382"/>
      <c r="G482" s="382"/>
      <c r="H482" s="382"/>
      <c r="I482" s="382"/>
      <c r="J482" s="382"/>
      <c r="K482" s="382"/>
      <c r="L482" s="382"/>
      <c r="M482" s="382"/>
      <c r="N482" s="382"/>
      <c r="O482" s="382"/>
    </row>
    <row r="483" spans="2:15" hidden="1" x14ac:dyDescent="0.25">
      <c r="B483" s="388"/>
      <c r="C483" s="389"/>
      <c r="D483" s="380"/>
      <c r="E483" s="384"/>
      <c r="F483" s="382"/>
      <c r="G483" s="382"/>
      <c r="H483" s="382"/>
      <c r="I483" s="382"/>
      <c r="J483" s="382"/>
      <c r="K483" s="382"/>
      <c r="L483" s="382"/>
      <c r="M483" s="382"/>
      <c r="N483" s="382"/>
      <c r="O483" s="382"/>
    </row>
    <row r="484" spans="2:15" hidden="1" x14ac:dyDescent="0.25">
      <c r="B484" s="390"/>
      <c r="C484" s="391"/>
      <c r="D484" s="392"/>
      <c r="E484" s="384"/>
      <c r="F484" s="382"/>
      <c r="G484" s="382"/>
      <c r="H484" s="382"/>
      <c r="I484" s="382"/>
      <c r="J484" s="382"/>
      <c r="K484" s="382"/>
      <c r="L484" s="382"/>
      <c r="M484" s="382"/>
      <c r="N484" s="382"/>
      <c r="O484" s="382"/>
    </row>
    <row r="485" spans="2:15" hidden="1" x14ac:dyDescent="0.25">
      <c r="B485" s="390"/>
      <c r="C485" s="391"/>
      <c r="D485" s="392"/>
      <c r="E485" s="384"/>
      <c r="F485" s="382"/>
      <c r="G485" s="382"/>
      <c r="H485" s="382"/>
      <c r="I485" s="382"/>
      <c r="J485" s="382"/>
      <c r="K485" s="382"/>
      <c r="L485" s="382"/>
      <c r="M485" s="382"/>
      <c r="N485" s="382"/>
      <c r="O485" s="382"/>
    </row>
    <row r="486" spans="2:15" hidden="1" x14ac:dyDescent="0.25">
      <c r="B486" s="390"/>
      <c r="C486" s="391"/>
      <c r="D486" s="392"/>
      <c r="E486" s="384"/>
      <c r="F486" s="382"/>
      <c r="G486" s="382"/>
      <c r="H486" s="382"/>
      <c r="I486" s="382"/>
      <c r="J486" s="382"/>
      <c r="K486" s="382"/>
      <c r="L486" s="382"/>
      <c r="M486" s="382"/>
      <c r="N486" s="382"/>
      <c r="O486" s="382"/>
    </row>
    <row r="487" spans="2:15" hidden="1" x14ac:dyDescent="0.25">
      <c r="B487" s="390"/>
      <c r="C487" s="393"/>
      <c r="D487" s="392"/>
      <c r="E487" s="384"/>
      <c r="F487" s="382"/>
      <c r="G487" s="382"/>
      <c r="H487" s="382"/>
      <c r="I487" s="382"/>
      <c r="J487" s="382"/>
      <c r="K487" s="382"/>
      <c r="L487" s="382"/>
      <c r="M487" s="382"/>
      <c r="N487" s="382"/>
      <c r="O487" s="382"/>
    </row>
    <row r="488" spans="2:15" hidden="1" x14ac:dyDescent="0.25">
      <c r="B488" s="390"/>
      <c r="C488" s="393"/>
      <c r="D488" s="392"/>
      <c r="E488" s="384"/>
      <c r="F488" s="382"/>
      <c r="G488" s="382"/>
      <c r="H488" s="382"/>
      <c r="I488" s="382"/>
      <c r="J488" s="382"/>
      <c r="K488" s="382"/>
      <c r="L488" s="382"/>
      <c r="M488" s="382"/>
      <c r="N488" s="382"/>
      <c r="O488" s="382"/>
    </row>
    <row r="489" spans="2:15" hidden="1" x14ac:dyDescent="0.25">
      <c r="B489" s="390"/>
      <c r="C489" s="393"/>
      <c r="D489" s="392"/>
      <c r="E489" s="384"/>
      <c r="F489" s="382"/>
      <c r="G489" s="382"/>
      <c r="H489" s="382"/>
      <c r="I489" s="382"/>
      <c r="J489" s="382"/>
      <c r="K489" s="382"/>
      <c r="L489" s="382"/>
      <c r="M489" s="382"/>
      <c r="N489" s="382"/>
      <c r="O489" s="382"/>
    </row>
    <row r="490" spans="2:15" hidden="1" x14ac:dyDescent="0.25">
      <c r="B490" s="390"/>
      <c r="C490" s="393"/>
      <c r="D490" s="392"/>
      <c r="E490" s="384"/>
      <c r="F490" s="382"/>
      <c r="G490" s="382"/>
      <c r="H490" s="382"/>
      <c r="I490" s="382"/>
      <c r="J490" s="382"/>
      <c r="K490" s="382"/>
      <c r="L490" s="382"/>
      <c r="M490" s="382"/>
      <c r="N490" s="382"/>
      <c r="O490" s="382"/>
    </row>
    <row r="491" spans="2:15" hidden="1" x14ac:dyDescent="0.25">
      <c r="B491" s="390"/>
      <c r="C491" s="393"/>
      <c r="D491" s="392"/>
      <c r="E491" s="384"/>
      <c r="F491" s="382"/>
      <c r="G491" s="382"/>
      <c r="H491" s="382"/>
      <c r="I491" s="382"/>
      <c r="J491" s="382"/>
      <c r="K491" s="382"/>
      <c r="L491" s="382"/>
      <c r="M491" s="382"/>
      <c r="N491" s="382"/>
      <c r="O491" s="382"/>
    </row>
    <row r="492" spans="2:15" hidden="1" x14ac:dyDescent="0.25">
      <c r="B492" s="390"/>
      <c r="C492" s="393"/>
      <c r="D492" s="392"/>
      <c r="E492" s="384"/>
      <c r="F492" s="382"/>
      <c r="G492" s="382"/>
      <c r="H492" s="382"/>
      <c r="I492" s="382"/>
      <c r="J492" s="382"/>
      <c r="K492" s="382"/>
      <c r="L492" s="382"/>
      <c r="M492" s="382"/>
      <c r="N492" s="382"/>
      <c r="O492" s="382"/>
    </row>
    <row r="493" spans="2:15" hidden="1" x14ac:dyDescent="0.25">
      <c r="B493" s="390"/>
      <c r="C493" s="393"/>
      <c r="D493" s="392"/>
      <c r="E493" s="384"/>
      <c r="F493" s="382"/>
      <c r="G493" s="382"/>
      <c r="H493" s="382"/>
      <c r="I493" s="382"/>
      <c r="J493" s="382"/>
      <c r="K493" s="382"/>
      <c r="L493" s="382"/>
      <c r="M493" s="382"/>
      <c r="N493" s="382"/>
      <c r="O493" s="382"/>
    </row>
    <row r="494" spans="2:15" hidden="1" x14ac:dyDescent="0.25">
      <c r="B494" s="390"/>
      <c r="C494" s="391"/>
      <c r="D494" s="392"/>
      <c r="E494" s="384"/>
      <c r="F494" s="382"/>
      <c r="G494" s="382"/>
      <c r="H494" s="382"/>
      <c r="I494" s="382"/>
      <c r="J494" s="382"/>
      <c r="K494" s="382"/>
      <c r="L494" s="382"/>
      <c r="M494" s="382"/>
      <c r="N494" s="382"/>
      <c r="O494" s="382"/>
    </row>
    <row r="495" spans="2:15" hidden="1" x14ac:dyDescent="0.25">
      <c r="B495" s="390"/>
      <c r="C495" s="393"/>
      <c r="D495" s="392"/>
      <c r="E495" s="384"/>
      <c r="F495" s="382"/>
      <c r="G495" s="382"/>
      <c r="H495" s="382"/>
      <c r="I495" s="382"/>
      <c r="J495" s="382"/>
      <c r="K495" s="382"/>
      <c r="L495" s="382"/>
      <c r="M495" s="382"/>
      <c r="N495" s="382"/>
      <c r="O495" s="382"/>
    </row>
    <row r="496" spans="2:15" hidden="1" x14ac:dyDescent="0.25">
      <c r="B496" s="390"/>
      <c r="C496" s="393"/>
      <c r="D496" s="392"/>
      <c r="E496" s="384"/>
      <c r="F496" s="382"/>
      <c r="G496" s="382"/>
      <c r="H496" s="382"/>
      <c r="I496" s="382"/>
      <c r="J496" s="382"/>
      <c r="K496" s="382"/>
      <c r="L496" s="382"/>
      <c r="M496" s="382"/>
      <c r="N496" s="382"/>
      <c r="O496" s="382"/>
    </row>
    <row r="497" spans="2:15" hidden="1" x14ac:dyDescent="0.25">
      <c r="B497" s="390"/>
      <c r="C497" s="393"/>
      <c r="D497" s="392"/>
      <c r="E497" s="384"/>
      <c r="F497" s="382"/>
      <c r="G497" s="382"/>
      <c r="H497" s="382"/>
      <c r="I497" s="382"/>
      <c r="J497" s="382"/>
      <c r="K497" s="382"/>
      <c r="L497" s="382"/>
      <c r="M497" s="382"/>
      <c r="N497" s="382"/>
      <c r="O497" s="382"/>
    </row>
    <row r="498" spans="2:15" hidden="1" x14ac:dyDescent="0.25">
      <c r="B498" s="390"/>
      <c r="C498" s="391"/>
      <c r="D498" s="392"/>
      <c r="E498" s="384"/>
      <c r="F498" s="382"/>
      <c r="G498" s="382"/>
      <c r="H498" s="382"/>
      <c r="I498" s="382"/>
      <c r="J498" s="382"/>
      <c r="K498" s="382"/>
      <c r="L498" s="382"/>
      <c r="M498" s="382"/>
      <c r="N498" s="382"/>
      <c r="O498" s="382"/>
    </row>
    <row r="499" spans="2:15" hidden="1" x14ac:dyDescent="0.25">
      <c r="B499" s="390"/>
      <c r="C499" s="391"/>
      <c r="D499" s="380"/>
      <c r="E499" s="384"/>
      <c r="F499" s="382"/>
      <c r="G499" s="382"/>
      <c r="H499" s="382"/>
      <c r="I499" s="382"/>
      <c r="J499" s="382"/>
      <c r="K499" s="382"/>
      <c r="L499" s="382"/>
      <c r="M499" s="382"/>
      <c r="N499" s="382"/>
      <c r="O499" s="382"/>
    </row>
    <row r="500" spans="2:15" hidden="1" x14ac:dyDescent="0.25">
      <c r="B500" s="390"/>
      <c r="C500" s="391"/>
      <c r="D500" s="380"/>
      <c r="E500" s="394"/>
      <c r="F500" s="382"/>
      <c r="G500" s="382"/>
      <c r="H500" s="382"/>
      <c r="I500" s="382"/>
      <c r="J500" s="382"/>
      <c r="K500" s="382"/>
      <c r="L500" s="382"/>
      <c r="M500" s="382"/>
      <c r="N500" s="382"/>
      <c r="O500" s="382"/>
    </row>
    <row r="501" spans="2:15" ht="14.4" thickBot="1" x14ac:dyDescent="0.3">
      <c r="B501" s="395"/>
      <c r="C501" s="396" t="s">
        <v>108</v>
      </c>
      <c r="D501" s="396"/>
      <c r="E501" s="397"/>
      <c r="F501" s="398">
        <f>SUM(F461:F500)</f>
        <v>11018.479665598603</v>
      </c>
      <c r="G501" s="398">
        <f t="shared" ref="G501" si="158">SUM(G461:G500)</f>
        <v>1414.4615464838025</v>
      </c>
      <c r="H501" s="398">
        <f t="shared" ref="H501" si="159">SUM(H461:H500)</f>
        <v>0</v>
      </c>
      <c r="I501" s="398">
        <f t="shared" ref="I501" si="160">SUM(I461:I500)</f>
        <v>12432.941212082409</v>
      </c>
      <c r="J501" s="398">
        <f t="shared" ref="J501" si="161">SUM(J461:J500)</f>
        <v>5657.2078878170523</v>
      </c>
      <c r="K501" s="398">
        <f t="shared" ref="K501" si="162">SUM(K461:K500)</f>
        <v>594.84335794758897</v>
      </c>
      <c r="L501" s="398">
        <f t="shared" ref="L501" si="163">SUM(L461:L500)</f>
        <v>0</v>
      </c>
      <c r="M501" s="398">
        <f t="shared" ref="M501" si="164">SUM(M461:M500)</f>
        <v>6252.0512457646419</v>
      </c>
      <c r="N501" s="398">
        <f t="shared" ref="N501" si="165">SUM(N461:N500)</f>
        <v>5361.2717777815524</v>
      </c>
      <c r="O501" s="398">
        <f t="shared" ref="O501" si="166">SUM(O461:O500)</f>
        <v>6180.8899663177654</v>
      </c>
    </row>
    <row r="502" spans="2:15" x14ac:dyDescent="0.25">
      <c r="B502" s="312"/>
      <c r="C502" s="312"/>
      <c r="D502" s="312"/>
      <c r="E502" s="312"/>
      <c r="F502" s="312"/>
      <c r="G502" s="312"/>
      <c r="H502" s="312"/>
      <c r="I502" s="312"/>
      <c r="J502" s="312"/>
      <c r="K502" s="312"/>
      <c r="L502" s="312"/>
      <c r="M502" s="312"/>
      <c r="N502" s="312"/>
      <c r="O502" s="312"/>
    </row>
    <row r="503" spans="2:15" hidden="1" x14ac:dyDescent="0.25">
      <c r="B503" s="480" t="s">
        <v>184</v>
      </c>
      <c r="C503" s="481"/>
      <c r="D503" s="481"/>
      <c r="E503" s="481"/>
      <c r="F503" s="481"/>
      <c r="G503" s="481"/>
      <c r="H503" s="481"/>
      <c r="I503" s="481"/>
      <c r="J503" s="481"/>
      <c r="K503" s="481"/>
      <c r="L503" s="481"/>
      <c r="M503" s="481"/>
      <c r="N503" s="481"/>
      <c r="O503" s="482"/>
    </row>
    <row r="504" spans="2:15" hidden="1" x14ac:dyDescent="0.25">
      <c r="B504" s="483" t="s">
        <v>2</v>
      </c>
      <c r="C504" s="485" t="s">
        <v>205</v>
      </c>
      <c r="D504" s="487" t="s">
        <v>193</v>
      </c>
      <c r="E504" s="487" t="s">
        <v>194</v>
      </c>
      <c r="F504" s="487" t="s">
        <v>195</v>
      </c>
      <c r="G504" s="487"/>
      <c r="H504" s="487"/>
      <c r="I504" s="487"/>
      <c r="J504" s="487" t="s">
        <v>196</v>
      </c>
      <c r="K504" s="487"/>
      <c r="L504" s="487"/>
      <c r="M504" s="487"/>
      <c r="N504" s="487" t="s">
        <v>197</v>
      </c>
      <c r="O504" s="489"/>
    </row>
    <row r="505" spans="2:15" ht="55.8" hidden="1" thickBot="1" x14ac:dyDescent="0.3">
      <c r="B505" s="484"/>
      <c r="C505" s="486"/>
      <c r="D505" s="488"/>
      <c r="E505" s="488"/>
      <c r="F505" s="401" t="s">
        <v>198</v>
      </c>
      <c r="G505" s="401" t="s">
        <v>107</v>
      </c>
      <c r="H505" s="401" t="s">
        <v>199</v>
      </c>
      <c r="I505" s="401" t="s">
        <v>200</v>
      </c>
      <c r="J505" s="401" t="s">
        <v>201</v>
      </c>
      <c r="K505" s="401" t="s">
        <v>107</v>
      </c>
      <c r="L505" s="401" t="s">
        <v>202</v>
      </c>
      <c r="M505" s="401" t="s">
        <v>203</v>
      </c>
      <c r="N505" s="401" t="s">
        <v>198</v>
      </c>
      <c r="O505" s="402" t="s">
        <v>200</v>
      </c>
    </row>
    <row r="506" spans="2:15" ht="15.6" hidden="1" x14ac:dyDescent="0.25">
      <c r="B506" s="378">
        <v>1</v>
      </c>
      <c r="C506" s="379" t="s">
        <v>768</v>
      </c>
      <c r="D506" s="380"/>
      <c r="E506" s="381"/>
      <c r="F506" s="382">
        <f>F189*0.9</f>
        <v>22.666110323889583</v>
      </c>
      <c r="G506" s="382">
        <f>G189*0.9</f>
        <v>13.758346072558876</v>
      </c>
      <c r="H506" s="382">
        <f>H189*0.9</f>
        <v>0</v>
      </c>
      <c r="I506" s="382">
        <f>F506+G506-H506</f>
        <v>36.424456396448463</v>
      </c>
      <c r="J506" s="382">
        <f t="shared" ref="J506:L506" si="167">J189*0.9</f>
        <v>0</v>
      </c>
      <c r="K506" s="382">
        <f t="shared" si="167"/>
        <v>1.4305986474545429E-2</v>
      </c>
      <c r="L506" s="382">
        <f t="shared" si="167"/>
        <v>0</v>
      </c>
      <c r="M506" s="382">
        <f>J506+K506-L506</f>
        <v>1.4305986474545429E-2</v>
      </c>
      <c r="N506" s="382">
        <f>F506-J506</f>
        <v>22.666110323889583</v>
      </c>
      <c r="O506" s="382">
        <f>I506-M506</f>
        <v>36.410150409973916</v>
      </c>
    </row>
    <row r="507" spans="2:15" ht="15.6" hidden="1" x14ac:dyDescent="0.25">
      <c r="B507" s="378">
        <v>2</v>
      </c>
      <c r="C507" s="379" t="s">
        <v>97</v>
      </c>
      <c r="D507" s="380"/>
      <c r="E507" s="381"/>
      <c r="F507" s="382">
        <f t="shared" ref="F507:H507" si="168">F190*0.9</f>
        <v>357.70369850168072</v>
      </c>
      <c r="G507" s="382">
        <f t="shared" si="168"/>
        <v>20.328016947448848</v>
      </c>
      <c r="H507" s="382">
        <f t="shared" si="168"/>
        <v>0</v>
      </c>
      <c r="I507" s="382">
        <f t="shared" ref="I507" si="169">F507+G507-H507</f>
        <v>378.03171544912959</v>
      </c>
      <c r="J507" s="382">
        <f t="shared" ref="J507:L507" si="170">J190*0.9</f>
        <v>105.45726931502402</v>
      </c>
      <c r="K507" s="382">
        <f t="shared" si="170"/>
        <v>9.3799348098448725</v>
      </c>
      <c r="L507" s="382">
        <f t="shared" si="170"/>
        <v>0</v>
      </c>
      <c r="M507" s="382">
        <f>J507+K507-L507</f>
        <v>114.83720412486889</v>
      </c>
      <c r="N507" s="382">
        <f t="shared" ref="N507" si="171">F507-J507</f>
        <v>252.24642918665671</v>
      </c>
      <c r="O507" s="382">
        <f t="shared" ref="O507" si="172">I507-M507</f>
        <v>263.1945113242607</v>
      </c>
    </row>
    <row r="508" spans="2:15" s="169" customFormat="1" ht="15.6" hidden="1" x14ac:dyDescent="0.25">
      <c r="B508" s="378">
        <v>3</v>
      </c>
      <c r="C508" s="383" t="s">
        <v>769</v>
      </c>
      <c r="D508" s="380"/>
      <c r="E508" s="384"/>
      <c r="F508" s="382"/>
      <c r="G508" s="382"/>
      <c r="H508" s="382"/>
      <c r="I508" s="382"/>
      <c r="J508" s="382"/>
      <c r="K508" s="382"/>
      <c r="L508" s="382"/>
      <c r="M508" s="382"/>
      <c r="N508" s="382"/>
      <c r="O508" s="382"/>
    </row>
    <row r="509" spans="2:15" ht="15.6" hidden="1" x14ac:dyDescent="0.25">
      <c r="B509" s="378"/>
      <c r="C509" s="379" t="s">
        <v>770</v>
      </c>
      <c r="D509" s="380"/>
      <c r="E509" s="384"/>
      <c r="F509" s="382">
        <f t="shared" ref="F509:H509" si="173">F192*0.9</f>
        <v>5570.4062595420146</v>
      </c>
      <c r="G509" s="382">
        <f t="shared" si="173"/>
        <v>709.25863042966023</v>
      </c>
      <c r="H509" s="382">
        <f t="shared" si="173"/>
        <v>0</v>
      </c>
      <c r="I509" s="382">
        <f t="shared" ref="I509:I511" si="174">F509+G509-H509</f>
        <v>6279.6648899716747</v>
      </c>
      <c r="J509" s="382">
        <f t="shared" ref="J509:L509" si="175">J192*0.9</f>
        <v>3182.7099618172679</v>
      </c>
      <c r="K509" s="382">
        <f t="shared" si="175"/>
        <v>246.45162952456917</v>
      </c>
      <c r="L509" s="382">
        <f t="shared" si="175"/>
        <v>0</v>
      </c>
      <c r="M509" s="382">
        <f t="shared" ref="M509:M516" si="176">J509+K509-L509</f>
        <v>3429.1615913418373</v>
      </c>
      <c r="N509" s="382">
        <f t="shared" ref="N509:N516" si="177">F509-J509</f>
        <v>2387.6962977247467</v>
      </c>
      <c r="O509" s="382">
        <f t="shared" ref="O509:O516" si="178">I509-M509</f>
        <v>2850.5032986298374</v>
      </c>
    </row>
    <row r="510" spans="2:15" ht="15.6" hidden="1" x14ac:dyDescent="0.25">
      <c r="B510" s="378"/>
      <c r="C510" s="379" t="s">
        <v>771</v>
      </c>
      <c r="D510" s="380"/>
      <c r="E510" s="384"/>
      <c r="F510" s="382">
        <f t="shared" ref="F510:H510" si="179">F193*0.9</f>
        <v>5552.5874154377107</v>
      </c>
      <c r="G510" s="382">
        <f t="shared" si="179"/>
        <v>770.42799537728627</v>
      </c>
      <c r="H510" s="382">
        <f t="shared" si="179"/>
        <v>0</v>
      </c>
      <c r="I510" s="382">
        <f t="shared" si="174"/>
        <v>6323.0154108149973</v>
      </c>
      <c r="J510" s="382">
        <f t="shared" ref="J510:L510" si="180">J193*0.9</f>
        <v>2338.5237654449943</v>
      </c>
      <c r="K510" s="382">
        <f t="shared" si="180"/>
        <v>171.62667246437402</v>
      </c>
      <c r="L510" s="382">
        <f t="shared" si="180"/>
        <v>0</v>
      </c>
      <c r="M510" s="382">
        <f t="shared" si="176"/>
        <v>2510.1504379093685</v>
      </c>
      <c r="N510" s="382">
        <f t="shared" si="177"/>
        <v>3214.0636499927164</v>
      </c>
      <c r="O510" s="382">
        <f t="shared" si="178"/>
        <v>3812.8649729056287</v>
      </c>
    </row>
    <row r="511" spans="2:15" ht="15.6" hidden="1" x14ac:dyDescent="0.25">
      <c r="B511" s="378"/>
      <c r="C511" s="379" t="s">
        <v>772</v>
      </c>
      <c r="D511" s="380"/>
      <c r="E511" s="384"/>
      <c r="F511" s="382">
        <f t="shared" ref="F511:H511" si="181">F194*0.9</f>
        <v>713.65538160922472</v>
      </c>
      <c r="G511" s="382">
        <f t="shared" si="181"/>
        <v>16.99427371070152</v>
      </c>
      <c r="H511" s="382">
        <f t="shared" si="181"/>
        <v>0</v>
      </c>
      <c r="I511" s="382">
        <f t="shared" si="174"/>
        <v>730.6496553199263</v>
      </c>
      <c r="J511" s="382">
        <f t="shared" ref="J511:L511" si="182">J194*0.9</f>
        <v>492.74143426832444</v>
      </c>
      <c r="K511" s="382">
        <f t="shared" si="182"/>
        <v>32.259676664536691</v>
      </c>
      <c r="L511" s="382">
        <f t="shared" si="182"/>
        <v>0</v>
      </c>
      <c r="M511" s="382">
        <f t="shared" si="176"/>
        <v>525.00111093286114</v>
      </c>
      <c r="N511" s="382">
        <f t="shared" si="177"/>
        <v>220.91394734090028</v>
      </c>
      <c r="O511" s="382">
        <f t="shared" si="178"/>
        <v>205.64854438706516</v>
      </c>
    </row>
    <row r="512" spans="2:15" ht="15.6" hidden="1" x14ac:dyDescent="0.25">
      <c r="B512" s="378">
        <v>4</v>
      </c>
      <c r="C512" s="383" t="s">
        <v>103</v>
      </c>
      <c r="D512" s="380"/>
      <c r="E512" s="384"/>
      <c r="F512" s="382">
        <f t="shared" ref="F512:H512" si="183">F195*0.9</f>
        <v>25.640246227030083</v>
      </c>
      <c r="G512" s="382">
        <f t="shared" si="183"/>
        <v>4.6184699358623069</v>
      </c>
      <c r="H512" s="382">
        <f t="shared" si="183"/>
        <v>0</v>
      </c>
      <c r="I512" s="382">
        <f>F512+G512-H512</f>
        <v>30.258716162892391</v>
      </c>
      <c r="J512" s="382">
        <f t="shared" ref="J512:L512" si="184">J195*0.9</f>
        <v>22.146229024897014</v>
      </c>
      <c r="K512" s="382">
        <f t="shared" si="184"/>
        <v>3.5555409436628675</v>
      </c>
      <c r="L512" s="382">
        <f t="shared" si="184"/>
        <v>0</v>
      </c>
      <c r="M512" s="382">
        <f t="shared" si="176"/>
        <v>25.70176996855988</v>
      </c>
      <c r="N512" s="382">
        <f t="shared" si="177"/>
        <v>3.4940172021330689</v>
      </c>
      <c r="O512" s="382">
        <f t="shared" si="178"/>
        <v>4.5569461943325109</v>
      </c>
    </row>
    <row r="513" spans="2:15" ht="15.6" hidden="1" x14ac:dyDescent="0.25">
      <c r="B513" s="378">
        <v>5</v>
      </c>
      <c r="C513" s="383" t="s">
        <v>773</v>
      </c>
      <c r="D513" s="380"/>
      <c r="E513" s="384"/>
      <c r="F513" s="382">
        <f t="shared" ref="F513:H513" si="185">F196*0.9</f>
        <v>5.0463900000000006</v>
      </c>
      <c r="G513" s="382">
        <f t="shared" si="185"/>
        <v>0</v>
      </c>
      <c r="H513" s="382">
        <f t="shared" si="185"/>
        <v>0</v>
      </c>
      <c r="I513" s="382">
        <f t="shared" ref="I513:I516" si="186">F513+G513-H513</f>
        <v>5.0463900000000006</v>
      </c>
      <c r="J513" s="382">
        <f t="shared" ref="J513:L513" si="187">J196*0.9</f>
        <v>4.0210776470753533</v>
      </c>
      <c r="K513" s="382">
        <f t="shared" si="187"/>
        <v>0.12591731088899732</v>
      </c>
      <c r="L513" s="382">
        <f t="shared" si="187"/>
        <v>0</v>
      </c>
      <c r="M513" s="382">
        <f t="shared" si="176"/>
        <v>4.1469949579643508</v>
      </c>
      <c r="N513" s="382">
        <f t="shared" si="177"/>
        <v>1.0253123529246473</v>
      </c>
      <c r="O513" s="382">
        <f t="shared" si="178"/>
        <v>0.89939504203564979</v>
      </c>
    </row>
    <row r="514" spans="2:15" ht="15.6" hidden="1" x14ac:dyDescent="0.25">
      <c r="B514" s="378">
        <v>6</v>
      </c>
      <c r="C514" s="383" t="s">
        <v>101</v>
      </c>
      <c r="D514" s="380"/>
      <c r="E514" s="384"/>
      <c r="F514" s="382">
        <f t="shared" ref="F514:H514" si="188">F197*0.9</f>
        <v>2.41533</v>
      </c>
      <c r="G514" s="382">
        <f t="shared" si="188"/>
        <v>0</v>
      </c>
      <c r="H514" s="382">
        <f t="shared" si="188"/>
        <v>0</v>
      </c>
      <c r="I514" s="382">
        <f t="shared" si="186"/>
        <v>2.41533</v>
      </c>
      <c r="J514" s="382">
        <f t="shared" ref="J514:L514" si="189">J197*0.9</f>
        <v>2.20674028527</v>
      </c>
      <c r="K514" s="382">
        <f t="shared" si="189"/>
        <v>0</v>
      </c>
      <c r="L514" s="382">
        <f t="shared" si="189"/>
        <v>0</v>
      </c>
      <c r="M514" s="382">
        <f t="shared" si="176"/>
        <v>2.20674028527</v>
      </c>
      <c r="N514" s="382">
        <f t="shared" si="177"/>
        <v>0.20858971472999999</v>
      </c>
      <c r="O514" s="382">
        <f t="shared" si="178"/>
        <v>0.20858971472999999</v>
      </c>
    </row>
    <row r="515" spans="2:15" ht="15.6" hidden="1" x14ac:dyDescent="0.25">
      <c r="B515" s="378">
        <v>7</v>
      </c>
      <c r="C515" s="383" t="s">
        <v>774</v>
      </c>
      <c r="D515" s="380"/>
      <c r="E515" s="384"/>
      <c r="F515" s="382">
        <f t="shared" ref="F515:H515" si="190">F198*0.9</f>
        <v>119.20634819155887</v>
      </c>
      <c r="G515" s="382">
        <f t="shared" si="190"/>
        <v>43.500632048071211</v>
      </c>
      <c r="H515" s="382">
        <f t="shared" si="190"/>
        <v>0</v>
      </c>
      <c r="I515" s="382">
        <f t="shared" si="186"/>
        <v>162.70698023963007</v>
      </c>
      <c r="J515" s="382">
        <f t="shared" ref="J515:L515" si="191">J198*0.9</f>
        <v>63.445139999999995</v>
      </c>
      <c r="K515" s="382">
        <f t="shared" si="191"/>
        <v>0</v>
      </c>
      <c r="L515" s="382">
        <f t="shared" si="191"/>
        <v>0</v>
      </c>
      <c r="M515" s="382">
        <f t="shared" si="176"/>
        <v>63.445139999999995</v>
      </c>
      <c r="N515" s="382">
        <f t="shared" si="177"/>
        <v>55.761208191558879</v>
      </c>
      <c r="O515" s="382">
        <f t="shared" si="178"/>
        <v>99.261840239630075</v>
      </c>
    </row>
    <row r="516" spans="2:15" ht="15.6" hidden="1" x14ac:dyDescent="0.25">
      <c r="B516" s="378">
        <v>8</v>
      </c>
      <c r="C516" s="383" t="s">
        <v>767</v>
      </c>
      <c r="D516" s="380"/>
      <c r="E516" s="384"/>
      <c r="F516" s="382">
        <f t="shared" ref="F516:H516" si="192">F199*0.9</f>
        <v>63.614032249297466</v>
      </c>
      <c r="G516" s="382">
        <f t="shared" si="192"/>
        <v>0</v>
      </c>
      <c r="H516" s="382">
        <f t="shared" si="192"/>
        <v>0</v>
      </c>
      <c r="I516" s="382">
        <f t="shared" si="186"/>
        <v>63.614032249297466</v>
      </c>
      <c r="J516" s="382">
        <f t="shared" ref="J516:L516" si="193">J199*0.9</f>
        <v>40.799627961788488</v>
      </c>
      <c r="K516" s="382">
        <f t="shared" si="193"/>
        <v>15.688183684326617</v>
      </c>
      <c r="L516" s="382">
        <f t="shared" si="193"/>
        <v>0</v>
      </c>
      <c r="M516" s="382">
        <f t="shared" si="176"/>
        <v>56.487811646115105</v>
      </c>
      <c r="N516" s="382">
        <f t="shared" si="177"/>
        <v>22.814404287508978</v>
      </c>
      <c r="O516" s="382">
        <f t="shared" si="178"/>
        <v>7.1262206031823609</v>
      </c>
    </row>
    <row r="517" spans="2:15" hidden="1" x14ac:dyDescent="0.25">
      <c r="B517" s="378"/>
      <c r="C517" s="386"/>
      <c r="D517" s="380"/>
      <c r="E517" s="384"/>
      <c r="F517" s="382"/>
      <c r="G517" s="382"/>
      <c r="H517" s="382"/>
      <c r="I517" s="382"/>
      <c r="J517" s="382"/>
      <c r="K517" s="382"/>
      <c r="L517" s="382"/>
      <c r="M517" s="382"/>
      <c r="N517" s="382"/>
      <c r="O517" s="382"/>
    </row>
    <row r="518" spans="2:15" hidden="1" x14ac:dyDescent="0.25">
      <c r="B518" s="378"/>
      <c r="C518" s="387"/>
      <c r="D518" s="380"/>
      <c r="E518" s="384"/>
      <c r="F518" s="382"/>
      <c r="G518" s="382"/>
      <c r="H518" s="382"/>
      <c r="I518" s="382"/>
      <c r="J518" s="382"/>
      <c r="K518" s="382"/>
      <c r="L518" s="382"/>
      <c r="M518" s="382"/>
      <c r="N518" s="382"/>
      <c r="O518" s="382"/>
    </row>
    <row r="519" spans="2:15" hidden="1" x14ac:dyDescent="0.25">
      <c r="B519" s="378"/>
      <c r="C519" s="386"/>
      <c r="D519" s="380"/>
      <c r="E519" s="384"/>
      <c r="F519" s="382"/>
      <c r="G519" s="382"/>
      <c r="H519" s="382"/>
      <c r="I519" s="382"/>
      <c r="J519" s="382"/>
      <c r="K519" s="382"/>
      <c r="L519" s="382"/>
      <c r="M519" s="382"/>
      <c r="N519" s="382"/>
      <c r="O519" s="382"/>
    </row>
    <row r="520" spans="2:15" hidden="1" x14ac:dyDescent="0.25">
      <c r="B520" s="378"/>
      <c r="C520" s="386"/>
      <c r="D520" s="380"/>
      <c r="E520" s="384"/>
      <c r="F520" s="382"/>
      <c r="G520" s="382"/>
      <c r="H520" s="382"/>
      <c r="I520" s="382"/>
      <c r="J520" s="382"/>
      <c r="K520" s="382"/>
      <c r="L520" s="382"/>
      <c r="M520" s="382"/>
      <c r="N520" s="382"/>
      <c r="O520" s="382"/>
    </row>
    <row r="521" spans="2:15" hidden="1" x14ac:dyDescent="0.25">
      <c r="B521" s="378"/>
      <c r="C521" s="386"/>
      <c r="D521" s="380"/>
      <c r="E521" s="384"/>
      <c r="F521" s="382"/>
      <c r="G521" s="382"/>
      <c r="H521" s="382"/>
      <c r="I521" s="382"/>
      <c r="J521" s="382"/>
      <c r="K521" s="382"/>
      <c r="L521" s="382"/>
      <c r="M521" s="382"/>
      <c r="N521" s="382"/>
      <c r="O521" s="382"/>
    </row>
    <row r="522" spans="2:15" hidden="1" x14ac:dyDescent="0.25">
      <c r="B522" s="378"/>
      <c r="C522" s="386"/>
      <c r="D522" s="380"/>
      <c r="E522" s="384"/>
      <c r="F522" s="382"/>
      <c r="G522" s="382"/>
      <c r="H522" s="382"/>
      <c r="I522" s="382"/>
      <c r="J522" s="382"/>
      <c r="K522" s="382"/>
      <c r="L522" s="382"/>
      <c r="M522" s="382"/>
      <c r="N522" s="382"/>
      <c r="O522" s="382"/>
    </row>
    <row r="523" spans="2:15" hidden="1" x14ac:dyDescent="0.25">
      <c r="B523" s="378"/>
      <c r="C523" s="387"/>
      <c r="D523" s="380"/>
      <c r="E523" s="384"/>
      <c r="F523" s="382"/>
      <c r="G523" s="382"/>
      <c r="H523" s="382"/>
      <c r="I523" s="382"/>
      <c r="J523" s="382"/>
      <c r="K523" s="382"/>
      <c r="L523" s="382"/>
      <c r="M523" s="382"/>
      <c r="N523" s="382"/>
      <c r="O523" s="382"/>
    </row>
    <row r="524" spans="2:15" hidden="1" x14ac:dyDescent="0.25">
      <c r="B524" s="378"/>
      <c r="C524" s="387"/>
      <c r="D524" s="380"/>
      <c r="E524" s="384"/>
      <c r="F524" s="382"/>
      <c r="G524" s="382"/>
      <c r="H524" s="382"/>
      <c r="I524" s="382"/>
      <c r="J524" s="382"/>
      <c r="K524" s="382"/>
      <c r="L524" s="382"/>
      <c r="M524" s="382"/>
      <c r="N524" s="382"/>
      <c r="O524" s="382"/>
    </row>
    <row r="525" spans="2:15" hidden="1" x14ac:dyDescent="0.25">
      <c r="B525" s="378"/>
      <c r="C525" s="387"/>
      <c r="D525" s="380"/>
      <c r="E525" s="384"/>
      <c r="F525" s="382"/>
      <c r="G525" s="382"/>
      <c r="H525" s="382"/>
      <c r="I525" s="382"/>
      <c r="J525" s="382"/>
      <c r="K525" s="382"/>
      <c r="L525" s="382"/>
      <c r="M525" s="382"/>
      <c r="N525" s="382"/>
      <c r="O525" s="382"/>
    </row>
    <row r="526" spans="2:15" hidden="1" x14ac:dyDescent="0.25">
      <c r="B526" s="378"/>
      <c r="C526" s="386"/>
      <c r="D526" s="380"/>
      <c r="E526" s="384"/>
      <c r="F526" s="382"/>
      <c r="G526" s="382"/>
      <c r="H526" s="382"/>
      <c r="I526" s="382"/>
      <c r="J526" s="382"/>
      <c r="K526" s="382"/>
      <c r="L526" s="382"/>
      <c r="M526" s="382"/>
      <c r="N526" s="382"/>
      <c r="O526" s="382"/>
    </row>
    <row r="527" spans="2:15" hidden="1" x14ac:dyDescent="0.25">
      <c r="B527" s="378"/>
      <c r="C527" s="386"/>
      <c r="D527" s="380"/>
      <c r="E527" s="384"/>
      <c r="F527" s="382"/>
      <c r="G527" s="382"/>
      <c r="H527" s="382"/>
      <c r="I527" s="382"/>
      <c r="J527" s="382"/>
      <c r="K527" s="382"/>
      <c r="L527" s="382"/>
      <c r="M527" s="382"/>
      <c r="N527" s="382"/>
      <c r="O527" s="382"/>
    </row>
    <row r="528" spans="2:15" hidden="1" x14ac:dyDescent="0.25">
      <c r="B528" s="388"/>
      <c r="C528" s="389"/>
      <c r="D528" s="380"/>
      <c r="E528" s="384"/>
      <c r="F528" s="382"/>
      <c r="G528" s="382"/>
      <c r="H528" s="382"/>
      <c r="I528" s="382"/>
      <c r="J528" s="382"/>
      <c r="K528" s="382"/>
      <c r="L528" s="382"/>
      <c r="M528" s="382"/>
      <c r="N528" s="382"/>
      <c r="O528" s="382"/>
    </row>
    <row r="529" spans="2:15" hidden="1" x14ac:dyDescent="0.25">
      <c r="B529" s="390"/>
      <c r="C529" s="391"/>
      <c r="D529" s="392"/>
      <c r="E529" s="384"/>
      <c r="F529" s="382"/>
      <c r="G529" s="382"/>
      <c r="H529" s="382"/>
      <c r="I529" s="382"/>
      <c r="J529" s="382"/>
      <c r="K529" s="382"/>
      <c r="L529" s="382"/>
      <c r="M529" s="382"/>
      <c r="N529" s="382"/>
      <c r="O529" s="382"/>
    </row>
    <row r="530" spans="2:15" hidden="1" x14ac:dyDescent="0.25">
      <c r="B530" s="390"/>
      <c r="C530" s="391"/>
      <c r="D530" s="392"/>
      <c r="E530" s="384"/>
      <c r="F530" s="382"/>
      <c r="G530" s="382"/>
      <c r="H530" s="382"/>
      <c r="I530" s="382"/>
      <c r="J530" s="382"/>
      <c r="K530" s="382"/>
      <c r="L530" s="382"/>
      <c r="M530" s="382"/>
      <c r="N530" s="382"/>
      <c r="O530" s="382"/>
    </row>
    <row r="531" spans="2:15" hidden="1" x14ac:dyDescent="0.25">
      <c r="B531" s="390"/>
      <c r="C531" s="391"/>
      <c r="D531" s="392"/>
      <c r="E531" s="384"/>
      <c r="F531" s="382"/>
      <c r="G531" s="382"/>
      <c r="H531" s="382"/>
      <c r="I531" s="382"/>
      <c r="J531" s="382"/>
      <c r="K531" s="382"/>
      <c r="L531" s="382"/>
      <c r="M531" s="382"/>
      <c r="N531" s="382"/>
      <c r="O531" s="382"/>
    </row>
    <row r="532" spans="2:15" hidden="1" x14ac:dyDescent="0.25">
      <c r="B532" s="390"/>
      <c r="C532" s="393"/>
      <c r="D532" s="392"/>
      <c r="E532" s="384"/>
      <c r="F532" s="382"/>
      <c r="G532" s="382"/>
      <c r="H532" s="382"/>
      <c r="I532" s="382"/>
      <c r="J532" s="382"/>
      <c r="K532" s="382"/>
      <c r="L532" s="382"/>
      <c r="M532" s="382"/>
      <c r="N532" s="382"/>
      <c r="O532" s="382"/>
    </row>
    <row r="533" spans="2:15" hidden="1" x14ac:dyDescent="0.25">
      <c r="B533" s="390"/>
      <c r="C533" s="393"/>
      <c r="D533" s="392"/>
      <c r="E533" s="384"/>
      <c r="F533" s="382"/>
      <c r="G533" s="382"/>
      <c r="H533" s="382"/>
      <c r="I533" s="382"/>
      <c r="J533" s="382"/>
      <c r="K533" s="382"/>
      <c r="L533" s="382"/>
      <c r="M533" s="382"/>
      <c r="N533" s="382"/>
      <c r="O533" s="382"/>
    </row>
    <row r="534" spans="2:15" hidden="1" x14ac:dyDescent="0.25">
      <c r="B534" s="390"/>
      <c r="C534" s="393"/>
      <c r="D534" s="392"/>
      <c r="E534" s="384"/>
      <c r="F534" s="382"/>
      <c r="G534" s="382"/>
      <c r="H534" s="382"/>
      <c r="I534" s="382"/>
      <c r="J534" s="382"/>
      <c r="K534" s="382"/>
      <c r="L534" s="382"/>
      <c r="M534" s="382"/>
      <c r="N534" s="382"/>
      <c r="O534" s="382"/>
    </row>
    <row r="535" spans="2:15" hidden="1" x14ac:dyDescent="0.25">
      <c r="B535" s="390"/>
      <c r="C535" s="393"/>
      <c r="D535" s="392"/>
      <c r="E535" s="384"/>
      <c r="F535" s="382"/>
      <c r="G535" s="382"/>
      <c r="H535" s="382"/>
      <c r="I535" s="382"/>
      <c r="J535" s="382"/>
      <c r="K535" s="382"/>
      <c r="L535" s="382"/>
      <c r="M535" s="382"/>
      <c r="N535" s="382"/>
      <c r="O535" s="382"/>
    </row>
    <row r="536" spans="2:15" hidden="1" x14ac:dyDescent="0.25">
      <c r="B536" s="390"/>
      <c r="C536" s="393"/>
      <c r="D536" s="392"/>
      <c r="E536" s="384"/>
      <c r="F536" s="382"/>
      <c r="G536" s="382"/>
      <c r="H536" s="382"/>
      <c r="I536" s="382"/>
      <c r="J536" s="382"/>
      <c r="K536" s="382"/>
      <c r="L536" s="382"/>
      <c r="M536" s="382"/>
      <c r="N536" s="382"/>
      <c r="O536" s="382"/>
    </row>
    <row r="537" spans="2:15" hidden="1" x14ac:dyDescent="0.25">
      <c r="B537" s="390"/>
      <c r="C537" s="393"/>
      <c r="D537" s="392"/>
      <c r="E537" s="384"/>
      <c r="F537" s="382"/>
      <c r="G537" s="382"/>
      <c r="H537" s="382"/>
      <c r="I537" s="382"/>
      <c r="J537" s="382"/>
      <c r="K537" s="382"/>
      <c r="L537" s="382"/>
      <c r="M537" s="382"/>
      <c r="N537" s="382"/>
      <c r="O537" s="382"/>
    </row>
    <row r="538" spans="2:15" hidden="1" x14ac:dyDescent="0.25">
      <c r="B538" s="390"/>
      <c r="C538" s="393"/>
      <c r="D538" s="392"/>
      <c r="E538" s="384"/>
      <c r="F538" s="382"/>
      <c r="G538" s="382"/>
      <c r="H538" s="382"/>
      <c r="I538" s="382"/>
      <c r="J538" s="382"/>
      <c r="K538" s="382"/>
      <c r="L538" s="382"/>
      <c r="M538" s="382"/>
      <c r="N538" s="382"/>
      <c r="O538" s="382"/>
    </row>
    <row r="539" spans="2:15" hidden="1" x14ac:dyDescent="0.25">
      <c r="B539" s="390"/>
      <c r="C539" s="391"/>
      <c r="D539" s="392"/>
      <c r="E539" s="384"/>
      <c r="F539" s="382"/>
      <c r="G539" s="382"/>
      <c r="H539" s="382"/>
      <c r="I539" s="382"/>
      <c r="J539" s="382"/>
      <c r="K539" s="382"/>
      <c r="L539" s="382"/>
      <c r="M539" s="382"/>
      <c r="N539" s="382"/>
      <c r="O539" s="382"/>
    </row>
    <row r="540" spans="2:15" hidden="1" x14ac:dyDescent="0.25">
      <c r="B540" s="390"/>
      <c r="C540" s="393"/>
      <c r="D540" s="392"/>
      <c r="E540" s="384"/>
      <c r="F540" s="382"/>
      <c r="G540" s="382"/>
      <c r="H540" s="382"/>
      <c r="I540" s="382"/>
      <c r="J540" s="382"/>
      <c r="K540" s="382"/>
      <c r="L540" s="382"/>
      <c r="M540" s="382"/>
      <c r="N540" s="382"/>
      <c r="O540" s="382"/>
    </row>
    <row r="541" spans="2:15" hidden="1" x14ac:dyDescent="0.25">
      <c r="B541" s="390"/>
      <c r="C541" s="393"/>
      <c r="D541" s="392"/>
      <c r="E541" s="384"/>
      <c r="F541" s="382"/>
      <c r="G541" s="382"/>
      <c r="H541" s="382"/>
      <c r="I541" s="382"/>
      <c r="J541" s="382"/>
      <c r="K541" s="382"/>
      <c r="L541" s="382"/>
      <c r="M541" s="382"/>
      <c r="N541" s="382"/>
      <c r="O541" s="382"/>
    </row>
    <row r="542" spans="2:15" hidden="1" x14ac:dyDescent="0.25">
      <c r="B542" s="390"/>
      <c r="C542" s="393"/>
      <c r="D542" s="392"/>
      <c r="E542" s="384"/>
      <c r="F542" s="382"/>
      <c r="G542" s="382"/>
      <c r="H542" s="382"/>
      <c r="I542" s="382"/>
      <c r="J542" s="382"/>
      <c r="K542" s="382"/>
      <c r="L542" s="382"/>
      <c r="M542" s="382"/>
      <c r="N542" s="382"/>
      <c r="O542" s="382"/>
    </row>
    <row r="543" spans="2:15" hidden="1" x14ac:dyDescent="0.25">
      <c r="B543" s="390"/>
      <c r="C543" s="391"/>
      <c r="D543" s="392"/>
      <c r="E543" s="384"/>
      <c r="F543" s="382"/>
      <c r="G543" s="382"/>
      <c r="H543" s="382"/>
      <c r="I543" s="382"/>
      <c r="J543" s="382"/>
      <c r="K543" s="382"/>
      <c r="L543" s="382"/>
      <c r="M543" s="382"/>
      <c r="N543" s="382"/>
      <c r="O543" s="382"/>
    </row>
    <row r="544" spans="2:15" hidden="1" x14ac:dyDescent="0.25">
      <c r="B544" s="390"/>
      <c r="C544" s="391"/>
      <c r="D544" s="380"/>
      <c r="E544" s="384"/>
      <c r="F544" s="382"/>
      <c r="G544" s="382"/>
      <c r="H544" s="382"/>
      <c r="I544" s="382"/>
      <c r="J544" s="382"/>
      <c r="K544" s="382"/>
      <c r="L544" s="382"/>
      <c r="M544" s="382"/>
      <c r="N544" s="382"/>
      <c r="O544" s="382"/>
    </row>
    <row r="545" spans="2:15" hidden="1" x14ac:dyDescent="0.25">
      <c r="B545" s="390"/>
      <c r="C545" s="391"/>
      <c r="D545" s="380"/>
      <c r="E545" s="394"/>
      <c r="F545" s="382"/>
      <c r="G545" s="382"/>
      <c r="H545" s="382"/>
      <c r="I545" s="382"/>
      <c r="J545" s="382"/>
      <c r="K545" s="382"/>
      <c r="L545" s="382"/>
      <c r="M545" s="382"/>
      <c r="N545" s="382"/>
      <c r="O545" s="382"/>
    </row>
    <row r="546" spans="2:15" ht="14.4" hidden="1" thickBot="1" x14ac:dyDescent="0.3">
      <c r="B546" s="395"/>
      <c r="C546" s="396" t="s">
        <v>108</v>
      </c>
      <c r="D546" s="396"/>
      <c r="E546" s="397"/>
      <c r="F546" s="398">
        <f>SUM(F506:F545)</f>
        <v>12432.941212082409</v>
      </c>
      <c r="G546" s="398">
        <f t="shared" ref="G546" si="194">SUM(G506:G545)</f>
        <v>1578.886364521589</v>
      </c>
      <c r="H546" s="398">
        <f t="shared" ref="H546" si="195">SUM(H506:H545)</f>
        <v>0</v>
      </c>
      <c r="I546" s="398">
        <f t="shared" ref="I546" si="196">SUM(I506:I545)</f>
        <v>14011.827576603997</v>
      </c>
      <c r="J546" s="398">
        <f t="shared" ref="J546" si="197">SUM(J506:J545)</f>
        <v>6252.0512457646419</v>
      </c>
      <c r="K546" s="398">
        <f t="shared" ref="K546" si="198">SUM(K506:K545)</f>
        <v>479.10186138867778</v>
      </c>
      <c r="L546" s="398">
        <f t="shared" ref="L546" si="199">SUM(L506:L545)</f>
        <v>0</v>
      </c>
      <c r="M546" s="398">
        <f t="shared" ref="M546" si="200">SUM(M506:M545)</f>
        <v>6731.1531071533191</v>
      </c>
      <c r="N546" s="398">
        <f t="shared" ref="N546" si="201">SUM(N506:N545)</f>
        <v>6180.8899663177654</v>
      </c>
      <c r="O546" s="398">
        <f t="shared" ref="O546" si="202">SUM(O506:O545)</f>
        <v>7280.674469450676</v>
      </c>
    </row>
    <row r="547" spans="2:15" ht="14.4" hidden="1" thickBot="1" x14ac:dyDescent="0.3">
      <c r="B547" s="312"/>
      <c r="C547" s="312"/>
      <c r="D547" s="312"/>
      <c r="E547" s="312"/>
      <c r="F547" s="312"/>
      <c r="G547" s="312"/>
      <c r="H547" s="312"/>
      <c r="I547" s="312"/>
      <c r="J547" s="312"/>
      <c r="K547" s="312"/>
      <c r="L547" s="312"/>
      <c r="M547" s="312"/>
      <c r="N547" s="312"/>
      <c r="O547" s="312"/>
    </row>
    <row r="548" spans="2:15" hidden="1" x14ac:dyDescent="0.25">
      <c r="B548" s="480" t="s">
        <v>185</v>
      </c>
      <c r="C548" s="481"/>
      <c r="D548" s="481"/>
      <c r="E548" s="481"/>
      <c r="F548" s="481"/>
      <c r="G548" s="481"/>
      <c r="H548" s="481"/>
      <c r="I548" s="481"/>
      <c r="J548" s="481"/>
      <c r="K548" s="481"/>
      <c r="L548" s="481"/>
      <c r="M548" s="481"/>
      <c r="N548" s="481"/>
      <c r="O548" s="482"/>
    </row>
    <row r="549" spans="2:15" hidden="1" x14ac:dyDescent="0.25">
      <c r="B549" s="483" t="s">
        <v>2</v>
      </c>
      <c r="C549" s="485" t="s">
        <v>205</v>
      </c>
      <c r="D549" s="487" t="s">
        <v>193</v>
      </c>
      <c r="E549" s="487" t="s">
        <v>194</v>
      </c>
      <c r="F549" s="487" t="s">
        <v>195</v>
      </c>
      <c r="G549" s="487"/>
      <c r="H549" s="487"/>
      <c r="I549" s="487"/>
      <c r="J549" s="487" t="s">
        <v>196</v>
      </c>
      <c r="K549" s="487"/>
      <c r="L549" s="487"/>
      <c r="M549" s="487"/>
      <c r="N549" s="487" t="s">
        <v>197</v>
      </c>
      <c r="O549" s="489"/>
    </row>
    <row r="550" spans="2:15" ht="55.8" hidden="1" thickBot="1" x14ac:dyDescent="0.3">
      <c r="B550" s="484"/>
      <c r="C550" s="486"/>
      <c r="D550" s="488"/>
      <c r="E550" s="488"/>
      <c r="F550" s="401" t="s">
        <v>198</v>
      </c>
      <c r="G550" s="401" t="s">
        <v>107</v>
      </c>
      <c r="H550" s="401" t="s">
        <v>199</v>
      </c>
      <c r="I550" s="401" t="s">
        <v>200</v>
      </c>
      <c r="J550" s="401" t="s">
        <v>201</v>
      </c>
      <c r="K550" s="401" t="s">
        <v>107</v>
      </c>
      <c r="L550" s="401" t="s">
        <v>202</v>
      </c>
      <c r="M550" s="401" t="s">
        <v>203</v>
      </c>
      <c r="N550" s="401" t="s">
        <v>198</v>
      </c>
      <c r="O550" s="402" t="s">
        <v>200</v>
      </c>
    </row>
    <row r="551" spans="2:15" ht="15.6" hidden="1" x14ac:dyDescent="0.25">
      <c r="B551" s="378">
        <v>1</v>
      </c>
      <c r="C551" s="379" t="s">
        <v>768</v>
      </c>
      <c r="D551" s="380"/>
      <c r="E551" s="381"/>
      <c r="F551" s="382">
        <f>F234*0.9</f>
        <v>36.424456396448456</v>
      </c>
      <c r="G551" s="382">
        <f>G234*0.9</f>
        <v>14.907351800574949</v>
      </c>
      <c r="H551" s="382">
        <f>H234*0.9</f>
        <v>0</v>
      </c>
      <c r="I551" s="382">
        <f>F551+G551-H551</f>
        <v>51.331808197023406</v>
      </c>
      <c r="J551" s="382">
        <f t="shared" ref="J551:L551" si="203">J234*0.9</f>
        <v>1.4305986474545429E-2</v>
      </c>
      <c r="K551" s="382">
        <f t="shared" si="203"/>
        <v>1.4305986474545453E-2</v>
      </c>
      <c r="L551" s="382">
        <f t="shared" si="203"/>
        <v>0</v>
      </c>
      <c r="M551" s="382">
        <f>J551+K551-L551</f>
        <v>2.8611972949090882E-2</v>
      </c>
      <c r="N551" s="382">
        <f>F551-J551</f>
        <v>36.410150409973909</v>
      </c>
      <c r="O551" s="382">
        <f>I551-M551</f>
        <v>51.303196224074313</v>
      </c>
    </row>
    <row r="552" spans="2:15" ht="15.6" hidden="1" x14ac:dyDescent="0.25">
      <c r="B552" s="378">
        <v>2</v>
      </c>
      <c r="C552" s="379" t="s">
        <v>97</v>
      </c>
      <c r="D552" s="380"/>
      <c r="E552" s="381"/>
      <c r="F552" s="382">
        <f t="shared" ref="F552:H552" si="204">F235*0.9</f>
        <v>378.03171544912954</v>
      </c>
      <c r="G552" s="382">
        <f t="shared" si="204"/>
        <v>22.025677973610431</v>
      </c>
      <c r="H552" s="382">
        <f t="shared" si="204"/>
        <v>0</v>
      </c>
      <c r="I552" s="382">
        <f t="shared" ref="I552" si="205">F552+G552-H552</f>
        <v>400.05739342273995</v>
      </c>
      <c r="J552" s="382">
        <f t="shared" ref="J552:L552" si="206">J235*0.9</f>
        <v>114.83720412486889</v>
      </c>
      <c r="K552" s="382">
        <f t="shared" si="206"/>
        <v>9.7206393339461634</v>
      </c>
      <c r="L552" s="382">
        <f t="shared" si="206"/>
        <v>0</v>
      </c>
      <c r="M552" s="382">
        <f>J552+K552-L552</f>
        <v>124.55784345881506</v>
      </c>
      <c r="N552" s="382">
        <f t="shared" ref="N552" si="207">F552-J552</f>
        <v>263.19451132426065</v>
      </c>
      <c r="O552" s="382">
        <f t="shared" ref="O552" si="208">I552-M552</f>
        <v>275.49954996392489</v>
      </c>
    </row>
    <row r="553" spans="2:15" s="169" customFormat="1" ht="15.6" hidden="1" x14ac:dyDescent="0.25">
      <c r="B553" s="378">
        <v>3</v>
      </c>
      <c r="C553" s="383" t="s">
        <v>769</v>
      </c>
      <c r="D553" s="380"/>
      <c r="E553" s="384"/>
      <c r="F553" s="382"/>
      <c r="G553" s="382"/>
      <c r="H553" s="382"/>
      <c r="I553" s="382"/>
      <c r="J553" s="382"/>
      <c r="K553" s="382"/>
      <c r="L553" s="382"/>
      <c r="M553" s="382"/>
      <c r="N553" s="382"/>
      <c r="O553" s="382"/>
    </row>
    <row r="554" spans="2:15" ht="15.6" hidden="1" x14ac:dyDescent="0.25">
      <c r="B554" s="378"/>
      <c r="C554" s="379" t="s">
        <v>770</v>
      </c>
      <c r="D554" s="380"/>
      <c r="E554" s="384"/>
      <c r="F554" s="382">
        <f t="shared" ref="F554:H554" si="209">F237*0.9</f>
        <v>6279.6648899716756</v>
      </c>
      <c r="G554" s="382">
        <f t="shared" si="209"/>
        <v>768.49120276870917</v>
      </c>
      <c r="H554" s="382">
        <f t="shared" si="209"/>
        <v>0</v>
      </c>
      <c r="I554" s="382">
        <f t="shared" ref="I554:I556" si="210">F554+G554-H554</f>
        <v>7048.1560927403843</v>
      </c>
      <c r="J554" s="382">
        <f t="shared" ref="J554:L554" si="211">J237*0.9</f>
        <v>3429.1615913418368</v>
      </c>
      <c r="K554" s="382">
        <f t="shared" si="211"/>
        <v>272.85121933341367</v>
      </c>
      <c r="L554" s="382">
        <f t="shared" si="211"/>
        <v>0</v>
      </c>
      <c r="M554" s="382">
        <f t="shared" ref="M554:M561" si="212">J554+K554-L554</f>
        <v>3702.0128106752504</v>
      </c>
      <c r="N554" s="382">
        <f t="shared" ref="N554:N561" si="213">F554-J554</f>
        <v>2850.5032986298388</v>
      </c>
      <c r="O554" s="382">
        <f t="shared" ref="O554:O561" si="214">I554-M554</f>
        <v>3346.1432820651339</v>
      </c>
    </row>
    <row r="555" spans="2:15" ht="15.6" hidden="1" x14ac:dyDescent="0.25">
      <c r="B555" s="378"/>
      <c r="C555" s="379" t="s">
        <v>771</v>
      </c>
      <c r="D555" s="380"/>
      <c r="E555" s="384"/>
      <c r="F555" s="382">
        <f t="shared" ref="F555:H555" si="215">F238*0.9</f>
        <v>6323.0154108149973</v>
      </c>
      <c r="G555" s="382">
        <f t="shared" si="215"/>
        <v>834.76902699866935</v>
      </c>
      <c r="H555" s="382">
        <f t="shared" si="215"/>
        <v>0</v>
      </c>
      <c r="I555" s="382">
        <f t="shared" si="210"/>
        <v>7157.784437813667</v>
      </c>
      <c r="J555" s="382">
        <f t="shared" ref="J555:L555" si="216">J238*0.9</f>
        <v>2510.1504379093685</v>
      </c>
      <c r="K555" s="382">
        <f t="shared" si="216"/>
        <v>202.627930036149</v>
      </c>
      <c r="L555" s="382">
        <f t="shared" si="216"/>
        <v>0</v>
      </c>
      <c r="M555" s="382">
        <f t="shared" si="212"/>
        <v>2712.7783679455174</v>
      </c>
      <c r="N555" s="382">
        <f t="shared" si="213"/>
        <v>3812.8649729056287</v>
      </c>
      <c r="O555" s="382">
        <f t="shared" si="214"/>
        <v>4445.00606986815</v>
      </c>
    </row>
    <row r="556" spans="2:15" ht="15.6" hidden="1" x14ac:dyDescent="0.25">
      <c r="B556" s="378"/>
      <c r="C556" s="379" t="s">
        <v>772</v>
      </c>
      <c r="D556" s="380"/>
      <c r="E556" s="384"/>
      <c r="F556" s="382">
        <f t="shared" ref="F556:H556" si="217">F239*0.9</f>
        <v>730.6496553199263</v>
      </c>
      <c r="G556" s="382">
        <f t="shared" si="217"/>
        <v>18.413522633071249</v>
      </c>
      <c r="H556" s="382">
        <f t="shared" si="217"/>
        <v>0</v>
      </c>
      <c r="I556" s="382">
        <f t="shared" si="210"/>
        <v>749.06317795299753</v>
      </c>
      <c r="J556" s="382">
        <f t="shared" ref="J556:L556" si="218">J239*0.9</f>
        <v>525.00111093286114</v>
      </c>
      <c r="K556" s="382">
        <f t="shared" si="218"/>
        <v>30.576593139223316</v>
      </c>
      <c r="L556" s="382">
        <f t="shared" si="218"/>
        <v>0</v>
      </c>
      <c r="M556" s="382">
        <f t="shared" si="212"/>
        <v>555.57770407208443</v>
      </c>
      <c r="N556" s="382">
        <f t="shared" si="213"/>
        <v>205.64854438706516</v>
      </c>
      <c r="O556" s="382">
        <f t="shared" si="214"/>
        <v>193.4854738809131</v>
      </c>
    </row>
    <row r="557" spans="2:15" ht="15.6" hidden="1" x14ac:dyDescent="0.25">
      <c r="B557" s="378">
        <v>4</v>
      </c>
      <c r="C557" s="383" t="s">
        <v>103</v>
      </c>
      <c r="D557" s="380"/>
      <c r="E557" s="384"/>
      <c r="F557" s="382">
        <f t="shared" ref="F557:H557" si="219">F240*0.9</f>
        <v>30.258716162892391</v>
      </c>
      <c r="G557" s="382">
        <f t="shared" si="219"/>
        <v>5.0041738847955273</v>
      </c>
      <c r="H557" s="382">
        <f t="shared" si="219"/>
        <v>0</v>
      </c>
      <c r="I557" s="382">
        <f>F557+G557-H557</f>
        <v>35.262890047687918</v>
      </c>
      <c r="J557" s="382">
        <f t="shared" ref="J557:L557" si="220">J240*0.9</f>
        <v>25.701769968559883</v>
      </c>
      <c r="K557" s="382">
        <f t="shared" si="220"/>
        <v>0</v>
      </c>
      <c r="L557" s="382">
        <f t="shared" si="220"/>
        <v>0</v>
      </c>
      <c r="M557" s="382">
        <f t="shared" si="212"/>
        <v>25.701769968559883</v>
      </c>
      <c r="N557" s="382">
        <f t="shared" si="213"/>
        <v>4.5569461943325074</v>
      </c>
      <c r="O557" s="382">
        <f t="shared" si="214"/>
        <v>9.5611200791280346</v>
      </c>
    </row>
    <row r="558" spans="2:15" ht="15.6" hidden="1" x14ac:dyDescent="0.25">
      <c r="B558" s="378">
        <v>5</v>
      </c>
      <c r="C558" s="383" t="s">
        <v>773</v>
      </c>
      <c r="D558" s="380"/>
      <c r="E558" s="384"/>
      <c r="F558" s="382">
        <f t="shared" ref="F558:H558" si="221">F241*0.9</f>
        <v>5.0463900000000006</v>
      </c>
      <c r="G558" s="382">
        <f t="shared" si="221"/>
        <v>0</v>
      </c>
      <c r="H558" s="382">
        <f t="shared" si="221"/>
        <v>0</v>
      </c>
      <c r="I558" s="382">
        <f t="shared" ref="I558:I561" si="222">F558+G558-H558</f>
        <v>5.0463900000000006</v>
      </c>
      <c r="J558" s="382">
        <f t="shared" ref="J558:L558" si="223">J241*0.9</f>
        <v>4.1469949579643499</v>
      </c>
      <c r="K558" s="382">
        <f t="shared" si="223"/>
        <v>0.12703260942900016</v>
      </c>
      <c r="L558" s="382">
        <f t="shared" si="223"/>
        <v>0</v>
      </c>
      <c r="M558" s="382">
        <f t="shared" si="212"/>
        <v>4.2740275673933503</v>
      </c>
      <c r="N558" s="382">
        <f t="shared" si="213"/>
        <v>0.89939504203565068</v>
      </c>
      <c r="O558" s="382">
        <f t="shared" si="214"/>
        <v>0.77236243260665027</v>
      </c>
    </row>
    <row r="559" spans="2:15" ht="15.6" hidden="1" x14ac:dyDescent="0.25">
      <c r="B559" s="378">
        <v>6</v>
      </c>
      <c r="C559" s="383" t="s">
        <v>101</v>
      </c>
      <c r="D559" s="380"/>
      <c r="E559" s="384"/>
      <c r="F559" s="382">
        <f t="shared" ref="F559:H559" si="224">F242*0.9</f>
        <v>2.41533</v>
      </c>
      <c r="G559" s="382">
        <f t="shared" si="224"/>
        <v>0</v>
      </c>
      <c r="H559" s="382">
        <f t="shared" si="224"/>
        <v>0</v>
      </c>
      <c r="I559" s="382">
        <f t="shared" si="222"/>
        <v>2.41533</v>
      </c>
      <c r="J559" s="382">
        <f t="shared" ref="J559:L559" si="225">J242*0.9</f>
        <v>2.20674028527</v>
      </c>
      <c r="K559" s="382">
        <f t="shared" si="225"/>
        <v>0</v>
      </c>
      <c r="L559" s="382">
        <f t="shared" si="225"/>
        <v>0</v>
      </c>
      <c r="M559" s="382">
        <f t="shared" si="212"/>
        <v>2.20674028527</v>
      </c>
      <c r="N559" s="382">
        <f t="shared" si="213"/>
        <v>0.20858971472999999</v>
      </c>
      <c r="O559" s="382">
        <f t="shared" si="214"/>
        <v>0.20858971472999999</v>
      </c>
    </row>
    <row r="560" spans="2:15" ht="15.6" hidden="1" x14ac:dyDescent="0.25">
      <c r="B560" s="378">
        <v>7</v>
      </c>
      <c r="C560" s="383" t="s">
        <v>774</v>
      </c>
      <c r="D560" s="380"/>
      <c r="E560" s="384"/>
      <c r="F560" s="382">
        <f t="shared" ref="F560:H560" si="226">F243*0.9</f>
        <v>162.70698023963007</v>
      </c>
      <c r="G560" s="382">
        <f t="shared" si="226"/>
        <v>47.133516054037869</v>
      </c>
      <c r="H560" s="382">
        <f t="shared" si="226"/>
        <v>0</v>
      </c>
      <c r="I560" s="382">
        <f t="shared" si="222"/>
        <v>209.84049629366794</v>
      </c>
      <c r="J560" s="382">
        <f t="shared" ref="J560:L560" si="227">J243*0.9</f>
        <v>63.445139999999995</v>
      </c>
      <c r="K560" s="382">
        <f t="shared" si="227"/>
        <v>3.5061210544025805</v>
      </c>
      <c r="L560" s="382">
        <f t="shared" si="227"/>
        <v>0</v>
      </c>
      <c r="M560" s="382">
        <f t="shared" si="212"/>
        <v>66.951261054402579</v>
      </c>
      <c r="N560" s="382">
        <f t="shared" si="213"/>
        <v>99.261840239630075</v>
      </c>
      <c r="O560" s="382">
        <f t="shared" si="214"/>
        <v>142.88923523926536</v>
      </c>
    </row>
    <row r="561" spans="2:15" ht="15.6" hidden="1" x14ac:dyDescent="0.25">
      <c r="B561" s="378">
        <v>8</v>
      </c>
      <c r="C561" s="383" t="s">
        <v>767</v>
      </c>
      <c r="D561" s="380"/>
      <c r="E561" s="384"/>
      <c r="F561" s="382">
        <f t="shared" ref="F561:H561" si="228">F244*0.9</f>
        <v>63.614032249297466</v>
      </c>
      <c r="G561" s="382">
        <f t="shared" si="228"/>
        <v>0</v>
      </c>
      <c r="H561" s="382">
        <f t="shared" si="228"/>
        <v>0</v>
      </c>
      <c r="I561" s="382">
        <f t="shared" si="222"/>
        <v>63.614032249297466</v>
      </c>
      <c r="J561" s="382">
        <f t="shared" ref="J561:L561" si="229">J244*0.9</f>
        <v>56.487811646115105</v>
      </c>
      <c r="K561" s="382">
        <f t="shared" si="229"/>
        <v>22.319436241964794</v>
      </c>
      <c r="L561" s="382">
        <f t="shared" si="229"/>
        <v>0</v>
      </c>
      <c r="M561" s="382">
        <f t="shared" si="212"/>
        <v>78.8072478880799</v>
      </c>
      <c r="N561" s="382">
        <f t="shared" si="213"/>
        <v>7.1262206031823609</v>
      </c>
      <c r="O561" s="382">
        <f t="shared" si="214"/>
        <v>-15.193215638782434</v>
      </c>
    </row>
    <row r="562" spans="2:15" hidden="1" x14ac:dyDescent="0.25">
      <c r="B562" s="378"/>
      <c r="C562" s="386"/>
      <c r="D562" s="380"/>
      <c r="E562" s="384"/>
      <c r="F562" s="382"/>
      <c r="G562" s="382"/>
      <c r="H562" s="382"/>
      <c r="I562" s="382"/>
      <c r="J562" s="382"/>
      <c r="K562" s="382"/>
      <c r="L562" s="382"/>
      <c r="M562" s="382"/>
      <c r="N562" s="382"/>
      <c r="O562" s="382"/>
    </row>
    <row r="563" spans="2:15" hidden="1" x14ac:dyDescent="0.25">
      <c r="B563" s="378"/>
      <c r="C563" s="387"/>
      <c r="D563" s="380"/>
      <c r="E563" s="384"/>
      <c r="F563" s="382"/>
      <c r="G563" s="382"/>
      <c r="H563" s="382"/>
      <c r="I563" s="382"/>
      <c r="J563" s="382"/>
      <c r="K563" s="382"/>
      <c r="L563" s="382"/>
      <c r="M563" s="382"/>
      <c r="N563" s="382"/>
      <c r="O563" s="382"/>
    </row>
    <row r="564" spans="2:15" hidden="1" x14ac:dyDescent="0.25">
      <c r="B564" s="378"/>
      <c r="C564" s="386"/>
      <c r="D564" s="380"/>
      <c r="E564" s="384"/>
      <c r="F564" s="382"/>
      <c r="G564" s="382"/>
      <c r="H564" s="382"/>
      <c r="I564" s="382"/>
      <c r="J564" s="382"/>
      <c r="K564" s="382"/>
      <c r="L564" s="382"/>
      <c r="M564" s="382"/>
      <c r="N564" s="382"/>
      <c r="O564" s="382"/>
    </row>
    <row r="565" spans="2:15" hidden="1" x14ac:dyDescent="0.25">
      <c r="B565" s="378"/>
      <c r="C565" s="386"/>
      <c r="D565" s="380"/>
      <c r="E565" s="384"/>
      <c r="F565" s="382"/>
      <c r="G565" s="382"/>
      <c r="H565" s="382"/>
      <c r="I565" s="382"/>
      <c r="J565" s="382"/>
      <c r="K565" s="382"/>
      <c r="L565" s="382"/>
      <c r="M565" s="382"/>
      <c r="N565" s="382"/>
      <c r="O565" s="382"/>
    </row>
    <row r="566" spans="2:15" hidden="1" x14ac:dyDescent="0.25">
      <c r="B566" s="378"/>
      <c r="C566" s="386"/>
      <c r="D566" s="380"/>
      <c r="E566" s="384"/>
      <c r="F566" s="382"/>
      <c r="G566" s="382"/>
      <c r="H566" s="382"/>
      <c r="I566" s="382"/>
      <c r="J566" s="382"/>
      <c r="K566" s="382"/>
      <c r="L566" s="382"/>
      <c r="M566" s="382"/>
      <c r="N566" s="382"/>
      <c r="O566" s="382"/>
    </row>
    <row r="567" spans="2:15" hidden="1" x14ac:dyDescent="0.25">
      <c r="B567" s="378"/>
      <c r="C567" s="386"/>
      <c r="D567" s="380"/>
      <c r="E567" s="384"/>
      <c r="F567" s="382"/>
      <c r="G567" s="382"/>
      <c r="H567" s="382"/>
      <c r="I567" s="382"/>
      <c r="J567" s="382"/>
      <c r="K567" s="382"/>
      <c r="L567" s="382"/>
      <c r="M567" s="382"/>
      <c r="N567" s="382"/>
      <c r="O567" s="382"/>
    </row>
    <row r="568" spans="2:15" hidden="1" x14ac:dyDescent="0.25">
      <c r="B568" s="378"/>
      <c r="C568" s="387"/>
      <c r="D568" s="380"/>
      <c r="E568" s="384"/>
      <c r="F568" s="382"/>
      <c r="G568" s="382"/>
      <c r="H568" s="382"/>
      <c r="I568" s="382"/>
      <c r="J568" s="382"/>
      <c r="K568" s="382"/>
      <c r="L568" s="382"/>
      <c r="M568" s="382"/>
      <c r="N568" s="382"/>
      <c r="O568" s="382"/>
    </row>
    <row r="569" spans="2:15" hidden="1" x14ac:dyDescent="0.25">
      <c r="B569" s="378"/>
      <c r="C569" s="387"/>
      <c r="D569" s="380"/>
      <c r="E569" s="384"/>
      <c r="F569" s="382"/>
      <c r="G569" s="382"/>
      <c r="H569" s="382"/>
      <c r="I569" s="382"/>
      <c r="J569" s="382"/>
      <c r="K569" s="382"/>
      <c r="L569" s="382"/>
      <c r="M569" s="382"/>
      <c r="N569" s="382"/>
      <c r="O569" s="382"/>
    </row>
    <row r="570" spans="2:15" hidden="1" x14ac:dyDescent="0.25">
      <c r="B570" s="378"/>
      <c r="C570" s="387"/>
      <c r="D570" s="380"/>
      <c r="E570" s="384"/>
      <c r="F570" s="382"/>
      <c r="G570" s="382"/>
      <c r="H570" s="382"/>
      <c r="I570" s="382"/>
      <c r="J570" s="382"/>
      <c r="K570" s="382"/>
      <c r="L570" s="382"/>
      <c r="M570" s="382"/>
      <c r="N570" s="382"/>
      <c r="O570" s="382"/>
    </row>
    <row r="571" spans="2:15" hidden="1" x14ac:dyDescent="0.25">
      <c r="B571" s="378"/>
      <c r="C571" s="386"/>
      <c r="D571" s="380"/>
      <c r="E571" s="384"/>
      <c r="F571" s="382"/>
      <c r="G571" s="382"/>
      <c r="H571" s="382"/>
      <c r="I571" s="382"/>
      <c r="J571" s="382"/>
      <c r="K571" s="382"/>
      <c r="L571" s="382"/>
      <c r="M571" s="382"/>
      <c r="N571" s="382"/>
      <c r="O571" s="382"/>
    </row>
    <row r="572" spans="2:15" hidden="1" x14ac:dyDescent="0.25">
      <c r="B572" s="378"/>
      <c r="C572" s="386"/>
      <c r="D572" s="380"/>
      <c r="E572" s="384"/>
      <c r="F572" s="382"/>
      <c r="G572" s="382"/>
      <c r="H572" s="382"/>
      <c r="I572" s="382"/>
      <c r="J572" s="382"/>
      <c r="K572" s="382"/>
      <c r="L572" s="382"/>
      <c r="M572" s="382"/>
      <c r="N572" s="382"/>
      <c r="O572" s="382"/>
    </row>
    <row r="573" spans="2:15" hidden="1" x14ac:dyDescent="0.25">
      <c r="B573" s="388"/>
      <c r="C573" s="389"/>
      <c r="D573" s="380"/>
      <c r="E573" s="384"/>
      <c r="F573" s="382"/>
      <c r="G573" s="382"/>
      <c r="H573" s="382"/>
      <c r="I573" s="382"/>
      <c r="J573" s="382"/>
      <c r="K573" s="382"/>
      <c r="L573" s="382"/>
      <c r="M573" s="382"/>
      <c r="N573" s="382"/>
      <c r="O573" s="382"/>
    </row>
    <row r="574" spans="2:15" hidden="1" x14ac:dyDescent="0.25">
      <c r="B574" s="390"/>
      <c r="C574" s="391"/>
      <c r="D574" s="392"/>
      <c r="E574" s="384"/>
      <c r="F574" s="382"/>
      <c r="G574" s="382"/>
      <c r="H574" s="382"/>
      <c r="I574" s="382"/>
      <c r="J574" s="382"/>
      <c r="K574" s="382"/>
      <c r="L574" s="382"/>
      <c r="M574" s="382"/>
      <c r="N574" s="382"/>
      <c r="O574" s="382"/>
    </row>
    <row r="575" spans="2:15" hidden="1" x14ac:dyDescent="0.25">
      <c r="B575" s="390"/>
      <c r="C575" s="391"/>
      <c r="D575" s="392"/>
      <c r="E575" s="384"/>
      <c r="F575" s="382"/>
      <c r="G575" s="382"/>
      <c r="H575" s="382"/>
      <c r="I575" s="382"/>
      <c r="J575" s="382"/>
      <c r="K575" s="382"/>
      <c r="L575" s="382"/>
      <c r="M575" s="382"/>
      <c r="N575" s="382"/>
      <c r="O575" s="382"/>
    </row>
    <row r="576" spans="2:15" hidden="1" x14ac:dyDescent="0.25">
      <c r="B576" s="390"/>
      <c r="C576" s="391"/>
      <c r="D576" s="392"/>
      <c r="E576" s="384"/>
      <c r="F576" s="382"/>
      <c r="G576" s="382"/>
      <c r="H576" s="382"/>
      <c r="I576" s="382"/>
      <c r="J576" s="382"/>
      <c r="K576" s="382"/>
      <c r="L576" s="382"/>
      <c r="M576" s="382"/>
      <c r="N576" s="382"/>
      <c r="O576" s="382"/>
    </row>
    <row r="577" spans="2:15" hidden="1" x14ac:dyDescent="0.25">
      <c r="B577" s="390"/>
      <c r="C577" s="393"/>
      <c r="D577" s="392"/>
      <c r="E577" s="384"/>
      <c r="F577" s="382"/>
      <c r="G577" s="382"/>
      <c r="H577" s="382"/>
      <c r="I577" s="382"/>
      <c r="J577" s="382"/>
      <c r="K577" s="382"/>
      <c r="L577" s="382"/>
      <c r="M577" s="382"/>
      <c r="N577" s="382"/>
      <c r="O577" s="382"/>
    </row>
    <row r="578" spans="2:15" hidden="1" x14ac:dyDescent="0.25">
      <c r="B578" s="390"/>
      <c r="C578" s="393"/>
      <c r="D578" s="392"/>
      <c r="E578" s="384"/>
      <c r="F578" s="382"/>
      <c r="G578" s="382"/>
      <c r="H578" s="382"/>
      <c r="I578" s="382"/>
      <c r="J578" s="382"/>
      <c r="K578" s="382"/>
      <c r="L578" s="382"/>
      <c r="M578" s="382"/>
      <c r="N578" s="382"/>
      <c r="O578" s="382"/>
    </row>
    <row r="579" spans="2:15" hidden="1" x14ac:dyDescent="0.25">
      <c r="B579" s="390"/>
      <c r="C579" s="393"/>
      <c r="D579" s="392"/>
      <c r="E579" s="384"/>
      <c r="F579" s="382"/>
      <c r="G579" s="382"/>
      <c r="H579" s="382"/>
      <c r="I579" s="382"/>
      <c r="J579" s="382"/>
      <c r="K579" s="382"/>
      <c r="L579" s="382"/>
      <c r="M579" s="382"/>
      <c r="N579" s="382"/>
      <c r="O579" s="382"/>
    </row>
    <row r="580" spans="2:15" hidden="1" x14ac:dyDescent="0.25">
      <c r="B580" s="390"/>
      <c r="C580" s="393"/>
      <c r="D580" s="392"/>
      <c r="E580" s="384"/>
      <c r="F580" s="382"/>
      <c r="G580" s="382"/>
      <c r="H580" s="382"/>
      <c r="I580" s="382"/>
      <c r="J580" s="382"/>
      <c r="K580" s="382"/>
      <c r="L580" s="382"/>
      <c r="M580" s="382"/>
      <c r="N580" s="382"/>
      <c r="O580" s="382"/>
    </row>
    <row r="581" spans="2:15" hidden="1" x14ac:dyDescent="0.25">
      <c r="B581" s="390"/>
      <c r="C581" s="393"/>
      <c r="D581" s="392"/>
      <c r="E581" s="384"/>
      <c r="F581" s="382"/>
      <c r="G581" s="382"/>
      <c r="H581" s="382"/>
      <c r="I581" s="382"/>
      <c r="J581" s="382"/>
      <c r="K581" s="382"/>
      <c r="L581" s="382"/>
      <c r="M581" s="382"/>
      <c r="N581" s="382"/>
      <c r="O581" s="382"/>
    </row>
    <row r="582" spans="2:15" hidden="1" x14ac:dyDescent="0.25">
      <c r="B582" s="390"/>
      <c r="C582" s="393"/>
      <c r="D582" s="392"/>
      <c r="E582" s="384"/>
      <c r="F582" s="382"/>
      <c r="G582" s="382"/>
      <c r="H582" s="382"/>
      <c r="I582" s="382"/>
      <c r="J582" s="382"/>
      <c r="K582" s="382"/>
      <c r="L582" s="382"/>
      <c r="M582" s="382"/>
      <c r="N582" s="382"/>
      <c r="O582" s="382"/>
    </row>
    <row r="583" spans="2:15" hidden="1" x14ac:dyDescent="0.25">
      <c r="B583" s="390"/>
      <c r="C583" s="393"/>
      <c r="D583" s="392"/>
      <c r="E583" s="384"/>
      <c r="F583" s="382"/>
      <c r="G583" s="382"/>
      <c r="H583" s="382"/>
      <c r="I583" s="382"/>
      <c r="J583" s="382"/>
      <c r="K583" s="382"/>
      <c r="L583" s="382"/>
      <c r="M583" s="382"/>
      <c r="N583" s="382"/>
      <c r="O583" s="382"/>
    </row>
    <row r="584" spans="2:15" hidden="1" x14ac:dyDescent="0.25">
      <c r="B584" s="390"/>
      <c r="C584" s="391"/>
      <c r="D584" s="392"/>
      <c r="E584" s="384"/>
      <c r="F584" s="382"/>
      <c r="G584" s="382"/>
      <c r="H584" s="382"/>
      <c r="I584" s="382"/>
      <c r="J584" s="382"/>
      <c r="K584" s="382"/>
      <c r="L584" s="382"/>
      <c r="M584" s="382"/>
      <c r="N584" s="382"/>
      <c r="O584" s="382"/>
    </row>
    <row r="585" spans="2:15" hidden="1" x14ac:dyDescent="0.25">
      <c r="B585" s="390"/>
      <c r="C585" s="393"/>
      <c r="D585" s="392"/>
      <c r="E585" s="384"/>
      <c r="F585" s="382"/>
      <c r="G585" s="382"/>
      <c r="H585" s="382"/>
      <c r="I585" s="382"/>
      <c r="J585" s="382"/>
      <c r="K585" s="382"/>
      <c r="L585" s="382"/>
      <c r="M585" s="382"/>
      <c r="N585" s="382"/>
      <c r="O585" s="382"/>
    </row>
    <row r="586" spans="2:15" hidden="1" x14ac:dyDescent="0.25">
      <c r="B586" s="390"/>
      <c r="C586" s="393"/>
      <c r="D586" s="392"/>
      <c r="E586" s="384"/>
      <c r="F586" s="382"/>
      <c r="G586" s="382"/>
      <c r="H586" s="382"/>
      <c r="I586" s="382"/>
      <c r="J586" s="382"/>
      <c r="K586" s="382"/>
      <c r="L586" s="382"/>
      <c r="M586" s="382"/>
      <c r="N586" s="382"/>
      <c r="O586" s="382"/>
    </row>
    <row r="587" spans="2:15" hidden="1" x14ac:dyDescent="0.25">
      <c r="B587" s="390"/>
      <c r="C587" s="393"/>
      <c r="D587" s="392"/>
      <c r="E587" s="384"/>
      <c r="F587" s="382"/>
      <c r="G587" s="382"/>
      <c r="H587" s="382"/>
      <c r="I587" s="382"/>
      <c r="J587" s="382"/>
      <c r="K587" s="382"/>
      <c r="L587" s="382"/>
      <c r="M587" s="382"/>
      <c r="N587" s="382"/>
      <c r="O587" s="382"/>
    </row>
    <row r="588" spans="2:15" hidden="1" x14ac:dyDescent="0.25">
      <c r="B588" s="390"/>
      <c r="C588" s="391"/>
      <c r="D588" s="392"/>
      <c r="E588" s="384"/>
      <c r="F588" s="382"/>
      <c r="G588" s="382"/>
      <c r="H588" s="382"/>
      <c r="I588" s="382"/>
      <c r="J588" s="382"/>
      <c r="K588" s="382"/>
      <c r="L588" s="382"/>
      <c r="M588" s="382"/>
      <c r="N588" s="382"/>
      <c r="O588" s="382"/>
    </row>
    <row r="589" spans="2:15" hidden="1" x14ac:dyDescent="0.25">
      <c r="B589" s="390"/>
      <c r="C589" s="391"/>
      <c r="D589" s="380"/>
      <c r="E589" s="384"/>
      <c r="F589" s="382"/>
      <c r="G589" s="382"/>
      <c r="H589" s="382"/>
      <c r="I589" s="382"/>
      <c r="J589" s="382"/>
      <c r="K589" s="382"/>
      <c r="L589" s="382"/>
      <c r="M589" s="382"/>
      <c r="N589" s="382"/>
      <c r="O589" s="382"/>
    </row>
    <row r="590" spans="2:15" hidden="1" x14ac:dyDescent="0.25">
      <c r="B590" s="390"/>
      <c r="C590" s="391"/>
      <c r="D590" s="380"/>
      <c r="E590" s="394"/>
      <c r="F590" s="382"/>
      <c r="G590" s="382"/>
      <c r="H590" s="382"/>
      <c r="I590" s="382"/>
      <c r="J590" s="382"/>
      <c r="K590" s="382"/>
      <c r="L590" s="382"/>
      <c r="M590" s="382"/>
      <c r="N590" s="382"/>
      <c r="O590" s="382"/>
    </row>
    <row r="591" spans="2:15" ht="14.4" hidden="1" thickBot="1" x14ac:dyDescent="0.3">
      <c r="B591" s="395"/>
      <c r="C591" s="396" t="s">
        <v>108</v>
      </c>
      <c r="D591" s="396"/>
      <c r="E591" s="397"/>
      <c r="F591" s="398">
        <f>SUM(F551:F590)</f>
        <v>14011.827576603997</v>
      </c>
      <c r="G591" s="398">
        <f t="shared" ref="G591" si="230">SUM(G551:G590)</f>
        <v>1710.7444721134686</v>
      </c>
      <c r="H591" s="398">
        <f t="shared" ref="H591" si="231">SUM(H551:H590)</f>
        <v>0</v>
      </c>
      <c r="I591" s="398">
        <f t="shared" ref="I591" si="232">SUM(I551:I590)</f>
        <v>15722.572048717464</v>
      </c>
      <c r="J591" s="398">
        <f t="shared" ref="J591" si="233">SUM(J551:J590)</f>
        <v>6731.1531071533191</v>
      </c>
      <c r="K591" s="398">
        <f t="shared" ref="K591" si="234">SUM(K551:K590)</f>
        <v>541.74327773500306</v>
      </c>
      <c r="L591" s="398">
        <f t="shared" ref="L591" si="235">SUM(L551:L590)</f>
        <v>0</v>
      </c>
      <c r="M591" s="398">
        <f t="shared" ref="M591" si="236">SUM(M551:M590)</f>
        <v>7272.8963848883213</v>
      </c>
      <c r="N591" s="398">
        <f t="shared" ref="N591" si="237">SUM(N551:N590)</f>
        <v>7280.6744694506779</v>
      </c>
      <c r="O591" s="398">
        <f t="shared" ref="O591" si="238">SUM(O551:O590)</f>
        <v>8449.6756638291426</v>
      </c>
    </row>
    <row r="592" spans="2:15" ht="14.4" hidden="1" thickBot="1" x14ac:dyDescent="0.3">
      <c r="B592" s="312"/>
      <c r="C592" s="312"/>
      <c r="D592" s="312"/>
      <c r="E592" s="312"/>
      <c r="F592" s="312"/>
      <c r="G592" s="312"/>
      <c r="H592" s="312"/>
      <c r="I592" s="312"/>
      <c r="J592" s="312"/>
      <c r="K592" s="312"/>
      <c r="L592" s="312"/>
      <c r="M592" s="312"/>
      <c r="N592" s="312"/>
      <c r="O592" s="312"/>
    </row>
    <row r="593" spans="2:15" hidden="1" x14ac:dyDescent="0.25">
      <c r="B593" s="480" t="s">
        <v>186</v>
      </c>
      <c r="C593" s="481"/>
      <c r="D593" s="481"/>
      <c r="E593" s="481"/>
      <c r="F593" s="481"/>
      <c r="G593" s="481"/>
      <c r="H593" s="481"/>
      <c r="I593" s="481"/>
      <c r="J593" s="481"/>
      <c r="K593" s="481"/>
      <c r="L593" s="481"/>
      <c r="M593" s="481"/>
      <c r="N593" s="481"/>
      <c r="O593" s="482"/>
    </row>
    <row r="594" spans="2:15" hidden="1" x14ac:dyDescent="0.25">
      <c r="B594" s="483" t="s">
        <v>2</v>
      </c>
      <c r="C594" s="485" t="s">
        <v>205</v>
      </c>
      <c r="D594" s="487" t="s">
        <v>193</v>
      </c>
      <c r="E594" s="487" t="s">
        <v>194</v>
      </c>
      <c r="F594" s="487" t="s">
        <v>195</v>
      </c>
      <c r="G594" s="487"/>
      <c r="H594" s="487"/>
      <c r="I594" s="487"/>
      <c r="J594" s="487" t="s">
        <v>196</v>
      </c>
      <c r="K594" s="487"/>
      <c r="L594" s="487"/>
      <c r="M594" s="487"/>
      <c r="N594" s="487" t="s">
        <v>197</v>
      </c>
      <c r="O594" s="489"/>
    </row>
    <row r="595" spans="2:15" ht="55.8" hidden="1" thickBot="1" x14ac:dyDescent="0.3">
      <c r="B595" s="484"/>
      <c r="C595" s="486"/>
      <c r="D595" s="488"/>
      <c r="E595" s="488"/>
      <c r="F595" s="401" t="s">
        <v>198</v>
      </c>
      <c r="G595" s="401" t="s">
        <v>107</v>
      </c>
      <c r="H595" s="401" t="s">
        <v>199</v>
      </c>
      <c r="I595" s="401" t="s">
        <v>200</v>
      </c>
      <c r="J595" s="401" t="s">
        <v>201</v>
      </c>
      <c r="K595" s="401" t="s">
        <v>107</v>
      </c>
      <c r="L595" s="401" t="s">
        <v>202</v>
      </c>
      <c r="M595" s="401" t="s">
        <v>203</v>
      </c>
      <c r="N595" s="401" t="s">
        <v>198</v>
      </c>
      <c r="O595" s="402" t="s">
        <v>200</v>
      </c>
    </row>
    <row r="596" spans="2:15" ht="15.6" hidden="1" x14ac:dyDescent="0.25">
      <c r="B596" s="378">
        <v>1</v>
      </c>
      <c r="C596" s="379" t="s">
        <v>768</v>
      </c>
      <c r="D596" s="380"/>
      <c r="E596" s="381"/>
      <c r="F596" s="382">
        <f>F279*0.9</f>
        <v>51.331808197023406</v>
      </c>
      <c r="G596" s="382">
        <f>G279*0.9</f>
        <v>16.518947648397379</v>
      </c>
      <c r="H596" s="382">
        <f>H279*0.9</f>
        <v>0</v>
      </c>
      <c r="I596" s="382">
        <f>F596+G596-H596</f>
        <v>67.850755845420792</v>
      </c>
      <c r="J596" s="382">
        <f t="shared" ref="J596:L596" si="239">J279*0.9</f>
        <v>2.8611972949090882E-2</v>
      </c>
      <c r="K596" s="382">
        <f t="shared" si="239"/>
        <v>1.4305986474545415E-2</v>
      </c>
      <c r="L596" s="382">
        <f t="shared" si="239"/>
        <v>0</v>
      </c>
      <c r="M596" s="382">
        <f>J596+K596-L596</f>
        <v>4.2917959423636298E-2</v>
      </c>
      <c r="N596" s="382">
        <f>F596-J596</f>
        <v>51.303196224074313</v>
      </c>
      <c r="O596" s="382">
        <f>I596-M596</f>
        <v>67.807837885997159</v>
      </c>
    </row>
    <row r="597" spans="2:15" ht="15.6" hidden="1" x14ac:dyDescent="0.25">
      <c r="B597" s="378">
        <v>2</v>
      </c>
      <c r="C597" s="379" t="s">
        <v>97</v>
      </c>
      <c r="D597" s="380"/>
      <c r="E597" s="381"/>
      <c r="F597" s="382">
        <f t="shared" ref="F597:H597" si="240">F280*0.9</f>
        <v>400.05739342274001</v>
      </c>
      <c r="G597" s="382">
        <f t="shared" si="240"/>
        <v>24.406817940158717</v>
      </c>
      <c r="H597" s="382">
        <f t="shared" si="240"/>
        <v>0</v>
      </c>
      <c r="I597" s="382">
        <f t="shared" ref="I597" si="241">F597+G597-H597</f>
        <v>424.46421136289871</v>
      </c>
      <c r="J597" s="382">
        <f t="shared" ref="J597:L597" si="242">J280*0.9</f>
        <v>124.55784345881504</v>
      </c>
      <c r="K597" s="382">
        <f t="shared" si="242"/>
        <v>10.033508869938103</v>
      </c>
      <c r="L597" s="382">
        <f t="shared" si="242"/>
        <v>0</v>
      </c>
      <c r="M597" s="382">
        <f>J597+K597-L597</f>
        <v>134.59135232875315</v>
      </c>
      <c r="N597" s="382">
        <f t="shared" ref="N597" si="243">F597-J597</f>
        <v>275.49954996392495</v>
      </c>
      <c r="O597" s="382">
        <f t="shared" ref="O597" si="244">I597-M597</f>
        <v>289.87285903414556</v>
      </c>
    </row>
    <row r="598" spans="2:15" s="169" customFormat="1" ht="15.6" hidden="1" x14ac:dyDescent="0.25">
      <c r="B598" s="378">
        <v>3</v>
      </c>
      <c r="C598" s="383" t="s">
        <v>769</v>
      </c>
      <c r="D598" s="380"/>
      <c r="E598" s="384"/>
      <c r="F598" s="382"/>
      <c r="G598" s="382"/>
      <c r="H598" s="382"/>
      <c r="I598" s="382"/>
      <c r="J598" s="382"/>
      <c r="K598" s="382"/>
      <c r="L598" s="382"/>
      <c r="M598" s="382"/>
      <c r="N598" s="382"/>
      <c r="O598" s="382"/>
    </row>
    <row r="599" spans="2:15" ht="15.6" hidden="1" x14ac:dyDescent="0.25">
      <c r="B599" s="378"/>
      <c r="C599" s="379" t="s">
        <v>770</v>
      </c>
      <c r="D599" s="380"/>
      <c r="E599" s="384"/>
      <c r="F599" s="382">
        <f t="shared" ref="F599:H599" si="245">F282*0.9</f>
        <v>7048.1560927403843</v>
      </c>
      <c r="G599" s="382">
        <f t="shared" si="245"/>
        <v>851.57083005853747</v>
      </c>
      <c r="H599" s="382">
        <f t="shared" si="245"/>
        <v>0</v>
      </c>
      <c r="I599" s="382">
        <f t="shared" ref="I599:I601" si="246">F599+G599-H599</f>
        <v>7899.7269227989218</v>
      </c>
      <c r="J599" s="382">
        <f t="shared" ref="J599:L599" si="247">J282*0.9</f>
        <v>3702.0128106752504</v>
      </c>
      <c r="K599" s="382">
        <f t="shared" si="247"/>
        <v>311.52568590827883</v>
      </c>
      <c r="L599" s="382">
        <f t="shared" si="247"/>
        <v>0</v>
      </c>
      <c r="M599" s="382">
        <f t="shared" ref="M599:M606" si="248">J599+K599-L599</f>
        <v>4013.5384965835292</v>
      </c>
      <c r="N599" s="382">
        <f t="shared" ref="N599:N606" si="249">F599-J599</f>
        <v>3346.1432820651339</v>
      </c>
      <c r="O599" s="382">
        <f t="shared" ref="O599:O606" si="250">I599-M599</f>
        <v>3886.1884262153926</v>
      </c>
    </row>
    <row r="600" spans="2:15" ht="15.6" hidden="1" x14ac:dyDescent="0.25">
      <c r="B600" s="378"/>
      <c r="C600" s="379" t="s">
        <v>771</v>
      </c>
      <c r="D600" s="380"/>
      <c r="E600" s="384"/>
      <c r="F600" s="382">
        <f t="shared" ref="F600:H600" si="251">F283*0.9</f>
        <v>7157.784437813667</v>
      </c>
      <c r="G600" s="382">
        <f t="shared" si="251"/>
        <v>925.01378111723386</v>
      </c>
      <c r="H600" s="382">
        <f t="shared" si="251"/>
        <v>0</v>
      </c>
      <c r="I600" s="382">
        <f t="shared" si="246"/>
        <v>8082.7982189309005</v>
      </c>
      <c r="J600" s="382">
        <f t="shared" ref="J600:L600" si="252">J283*0.9</f>
        <v>2712.7783679455174</v>
      </c>
      <c r="K600" s="382">
        <f t="shared" si="252"/>
        <v>236.1146140396022</v>
      </c>
      <c r="L600" s="382">
        <f t="shared" si="252"/>
        <v>0</v>
      </c>
      <c r="M600" s="382">
        <f t="shared" si="248"/>
        <v>2948.8929819851196</v>
      </c>
      <c r="N600" s="382">
        <f t="shared" si="249"/>
        <v>4445.00606986815</v>
      </c>
      <c r="O600" s="382">
        <f t="shared" si="250"/>
        <v>5133.9052369457804</v>
      </c>
    </row>
    <row r="601" spans="2:15" ht="15.6" hidden="1" x14ac:dyDescent="0.25">
      <c r="B601" s="378"/>
      <c r="C601" s="379" t="s">
        <v>772</v>
      </c>
      <c r="D601" s="380"/>
      <c r="E601" s="384"/>
      <c r="F601" s="382">
        <f t="shared" ref="F601:H601" si="253">F284*0.9</f>
        <v>749.06317795299753</v>
      </c>
      <c r="G601" s="382">
        <f t="shared" si="253"/>
        <v>20.404161682596964</v>
      </c>
      <c r="H601" s="382">
        <f t="shared" si="253"/>
        <v>0</v>
      </c>
      <c r="I601" s="382">
        <f t="shared" si="246"/>
        <v>769.4673396355945</v>
      </c>
      <c r="J601" s="382">
        <f t="shared" ref="J601:L601" si="254">J284*0.9</f>
        <v>555.57770407208443</v>
      </c>
      <c r="K601" s="382">
        <f t="shared" si="254"/>
        <v>32.460173476392399</v>
      </c>
      <c r="L601" s="382">
        <f t="shared" si="254"/>
        <v>0</v>
      </c>
      <c r="M601" s="382">
        <f t="shared" si="248"/>
        <v>588.03787754847679</v>
      </c>
      <c r="N601" s="382">
        <f t="shared" si="249"/>
        <v>193.4854738809131</v>
      </c>
      <c r="O601" s="382">
        <f t="shared" si="250"/>
        <v>181.42946208711771</v>
      </c>
    </row>
    <row r="602" spans="2:15" ht="15.6" hidden="1" x14ac:dyDescent="0.25">
      <c r="B602" s="378">
        <v>4</v>
      </c>
      <c r="C602" s="383" t="s">
        <v>103</v>
      </c>
      <c r="D602" s="380"/>
      <c r="E602" s="384"/>
      <c r="F602" s="382">
        <f t="shared" ref="F602:H602" si="255">F285*0.9</f>
        <v>35.262890047687918</v>
      </c>
      <c r="G602" s="382">
        <f t="shared" si="255"/>
        <v>5.5451623824445102</v>
      </c>
      <c r="H602" s="382">
        <f t="shared" si="255"/>
        <v>0</v>
      </c>
      <c r="I602" s="382">
        <f>F602+G602-H602</f>
        <v>40.808052430132427</v>
      </c>
      <c r="J602" s="382">
        <f t="shared" ref="J602:L602" si="256">J285*0.9</f>
        <v>25.701769968559883</v>
      </c>
      <c r="K602" s="382">
        <f t="shared" si="256"/>
        <v>2.5564498862542644</v>
      </c>
      <c r="L602" s="382">
        <f t="shared" si="256"/>
        <v>0</v>
      </c>
      <c r="M602" s="382">
        <f t="shared" si="248"/>
        <v>28.258219854814147</v>
      </c>
      <c r="N602" s="382">
        <f t="shared" si="249"/>
        <v>9.5611200791280346</v>
      </c>
      <c r="O602" s="382">
        <f t="shared" si="250"/>
        <v>12.54983257531828</v>
      </c>
    </row>
    <row r="603" spans="2:15" ht="15.6" hidden="1" x14ac:dyDescent="0.25">
      <c r="B603" s="378">
        <v>5</v>
      </c>
      <c r="C603" s="383" t="s">
        <v>773</v>
      </c>
      <c r="D603" s="380"/>
      <c r="E603" s="384"/>
      <c r="F603" s="382">
        <f t="shared" ref="F603:H603" si="257">F286*0.9</f>
        <v>5.0463900000000006</v>
      </c>
      <c r="G603" s="382">
        <f t="shared" si="257"/>
        <v>0</v>
      </c>
      <c r="H603" s="382">
        <f t="shared" si="257"/>
        <v>0</v>
      </c>
      <c r="I603" s="382">
        <f t="shared" ref="I603:I606" si="258">F603+G603-H603</f>
        <v>5.0463900000000006</v>
      </c>
      <c r="J603" s="382">
        <f t="shared" ref="J603:L603" si="259">J286*0.9</f>
        <v>4.2740275673933503</v>
      </c>
      <c r="K603" s="382">
        <f t="shared" si="259"/>
        <v>9.2197151622002246E-2</v>
      </c>
      <c r="L603" s="382">
        <f t="shared" si="259"/>
        <v>0</v>
      </c>
      <c r="M603" s="382">
        <f t="shared" si="248"/>
        <v>4.3662247190153529</v>
      </c>
      <c r="N603" s="382">
        <f t="shared" si="249"/>
        <v>0.77236243260665027</v>
      </c>
      <c r="O603" s="382">
        <f t="shared" si="250"/>
        <v>0.68016528098464768</v>
      </c>
    </row>
    <row r="604" spans="2:15" ht="15.6" hidden="1" x14ac:dyDescent="0.25">
      <c r="B604" s="378">
        <v>6</v>
      </c>
      <c r="C604" s="383" t="s">
        <v>101</v>
      </c>
      <c r="D604" s="380"/>
      <c r="E604" s="384"/>
      <c r="F604" s="382">
        <f t="shared" ref="F604:H604" si="260">F287*0.9</f>
        <v>2.41533</v>
      </c>
      <c r="G604" s="382">
        <f t="shared" si="260"/>
        <v>0</v>
      </c>
      <c r="H604" s="382">
        <f t="shared" si="260"/>
        <v>0</v>
      </c>
      <c r="I604" s="382">
        <f t="shared" si="258"/>
        <v>2.41533</v>
      </c>
      <c r="J604" s="382">
        <f t="shared" ref="J604:L604" si="261">J287*0.9</f>
        <v>2.20674028527</v>
      </c>
      <c r="K604" s="382">
        <f t="shared" si="261"/>
        <v>0</v>
      </c>
      <c r="L604" s="382">
        <f t="shared" si="261"/>
        <v>0</v>
      </c>
      <c r="M604" s="382">
        <f t="shared" si="248"/>
        <v>2.20674028527</v>
      </c>
      <c r="N604" s="382">
        <f t="shared" si="249"/>
        <v>0.20858971472999999</v>
      </c>
      <c r="O604" s="382">
        <f t="shared" si="250"/>
        <v>0.20858971472999999</v>
      </c>
    </row>
    <row r="605" spans="2:15" ht="15.6" hidden="1" x14ac:dyDescent="0.25">
      <c r="B605" s="378">
        <v>7</v>
      </c>
      <c r="C605" s="383" t="s">
        <v>774</v>
      </c>
      <c r="D605" s="380"/>
      <c r="E605" s="384"/>
      <c r="F605" s="382">
        <f t="shared" ref="F605:H605" si="262">F288*0.9</f>
        <v>209.84049629366797</v>
      </c>
      <c r="G605" s="382">
        <f t="shared" si="262"/>
        <v>52.229000468850543</v>
      </c>
      <c r="H605" s="382">
        <f t="shared" si="262"/>
        <v>0</v>
      </c>
      <c r="I605" s="382">
        <f t="shared" si="258"/>
        <v>262.0694967625185</v>
      </c>
      <c r="J605" s="382">
        <f t="shared" ref="J605:L605" si="263">J288*0.9</f>
        <v>66.951261054402565</v>
      </c>
      <c r="K605" s="382">
        <f t="shared" si="263"/>
        <v>0</v>
      </c>
      <c r="L605" s="382">
        <f t="shared" si="263"/>
        <v>0</v>
      </c>
      <c r="M605" s="382">
        <f t="shared" si="248"/>
        <v>66.951261054402565</v>
      </c>
      <c r="N605" s="382">
        <f t="shared" si="249"/>
        <v>142.88923523926542</v>
      </c>
      <c r="O605" s="382">
        <f t="shared" si="250"/>
        <v>195.11823570811595</v>
      </c>
    </row>
    <row r="606" spans="2:15" ht="15.6" hidden="1" x14ac:dyDescent="0.25">
      <c r="B606" s="378">
        <v>8</v>
      </c>
      <c r="C606" s="383" t="s">
        <v>767</v>
      </c>
      <c r="D606" s="380"/>
      <c r="E606" s="384"/>
      <c r="F606" s="382">
        <f t="shared" ref="F606:H606" si="264">F289*0.9</f>
        <v>63.614032249297466</v>
      </c>
      <c r="G606" s="382">
        <f t="shared" si="264"/>
        <v>0</v>
      </c>
      <c r="H606" s="382">
        <f t="shared" si="264"/>
        <v>0</v>
      </c>
      <c r="I606" s="382">
        <f t="shared" si="258"/>
        <v>63.614032249297466</v>
      </c>
      <c r="J606" s="382">
        <f t="shared" ref="J606:L606" si="265">J289*0.9</f>
        <v>78.807247888079914</v>
      </c>
      <c r="K606" s="382">
        <f t="shared" si="265"/>
        <v>29.770426631181433</v>
      </c>
      <c r="L606" s="382">
        <f t="shared" si="265"/>
        <v>0</v>
      </c>
      <c r="M606" s="382">
        <f t="shared" si="248"/>
        <v>108.57767451926135</v>
      </c>
      <c r="N606" s="382">
        <f t="shared" si="249"/>
        <v>-15.193215638782448</v>
      </c>
      <c r="O606" s="382">
        <f t="shared" si="250"/>
        <v>-44.963642269963884</v>
      </c>
    </row>
    <row r="607" spans="2:15" hidden="1" x14ac:dyDescent="0.25">
      <c r="B607" s="378"/>
      <c r="C607" s="386"/>
      <c r="D607" s="380"/>
      <c r="E607" s="384"/>
      <c r="F607" s="382"/>
      <c r="G607" s="382"/>
      <c r="H607" s="382"/>
      <c r="I607" s="382"/>
      <c r="J607" s="382"/>
      <c r="K607" s="382"/>
      <c r="L607" s="382"/>
      <c r="M607" s="382"/>
      <c r="N607" s="382"/>
      <c r="O607" s="382"/>
    </row>
    <row r="608" spans="2:15" hidden="1" x14ac:dyDescent="0.25">
      <c r="B608" s="378"/>
      <c r="C608" s="387"/>
      <c r="D608" s="380"/>
      <c r="E608" s="384"/>
      <c r="F608" s="382"/>
      <c r="G608" s="382"/>
      <c r="H608" s="382"/>
      <c r="I608" s="382"/>
      <c r="J608" s="382"/>
      <c r="K608" s="382"/>
      <c r="L608" s="382"/>
      <c r="M608" s="382"/>
      <c r="N608" s="382"/>
      <c r="O608" s="382"/>
    </row>
    <row r="609" spans="2:15" hidden="1" x14ac:dyDescent="0.25">
      <c r="B609" s="378"/>
      <c r="C609" s="386"/>
      <c r="D609" s="380"/>
      <c r="E609" s="384"/>
      <c r="F609" s="382"/>
      <c r="G609" s="382"/>
      <c r="H609" s="382"/>
      <c r="I609" s="382"/>
      <c r="J609" s="382"/>
      <c r="K609" s="382"/>
      <c r="L609" s="382"/>
      <c r="M609" s="382"/>
      <c r="N609" s="382"/>
      <c r="O609" s="382"/>
    </row>
    <row r="610" spans="2:15" hidden="1" x14ac:dyDescent="0.25">
      <c r="B610" s="378"/>
      <c r="C610" s="386"/>
      <c r="D610" s="380"/>
      <c r="E610" s="384"/>
      <c r="F610" s="382"/>
      <c r="G610" s="382"/>
      <c r="H610" s="382"/>
      <c r="I610" s="382"/>
      <c r="J610" s="382"/>
      <c r="K610" s="382"/>
      <c r="L610" s="382"/>
      <c r="M610" s="382"/>
      <c r="N610" s="382"/>
      <c r="O610" s="382"/>
    </row>
    <row r="611" spans="2:15" hidden="1" x14ac:dyDescent="0.25">
      <c r="B611" s="378"/>
      <c r="C611" s="386"/>
      <c r="D611" s="380"/>
      <c r="E611" s="384"/>
      <c r="F611" s="382"/>
      <c r="G611" s="382"/>
      <c r="H611" s="382"/>
      <c r="I611" s="382"/>
      <c r="J611" s="382"/>
      <c r="K611" s="382"/>
      <c r="L611" s="382"/>
      <c r="M611" s="382"/>
      <c r="N611" s="382"/>
      <c r="O611" s="382"/>
    </row>
    <row r="612" spans="2:15" hidden="1" x14ac:dyDescent="0.25">
      <c r="B612" s="378"/>
      <c r="C612" s="386"/>
      <c r="D612" s="380"/>
      <c r="E612" s="384"/>
      <c r="F612" s="382"/>
      <c r="G612" s="382"/>
      <c r="H612" s="382"/>
      <c r="I612" s="382"/>
      <c r="J612" s="382"/>
      <c r="K612" s="382"/>
      <c r="L612" s="382"/>
      <c r="M612" s="382"/>
      <c r="N612" s="382"/>
      <c r="O612" s="382"/>
    </row>
    <row r="613" spans="2:15" hidden="1" x14ac:dyDescent="0.25">
      <c r="B613" s="378"/>
      <c r="C613" s="387"/>
      <c r="D613" s="380"/>
      <c r="E613" s="384"/>
      <c r="F613" s="382"/>
      <c r="G613" s="382"/>
      <c r="H613" s="382"/>
      <c r="I613" s="382"/>
      <c r="J613" s="382"/>
      <c r="K613" s="382"/>
      <c r="L613" s="382"/>
      <c r="M613" s="382"/>
      <c r="N613" s="382"/>
      <c r="O613" s="382"/>
    </row>
    <row r="614" spans="2:15" hidden="1" x14ac:dyDescent="0.25">
      <c r="B614" s="378"/>
      <c r="C614" s="387"/>
      <c r="D614" s="380"/>
      <c r="E614" s="384"/>
      <c r="F614" s="382"/>
      <c r="G614" s="382"/>
      <c r="H614" s="382"/>
      <c r="I614" s="382"/>
      <c r="J614" s="382"/>
      <c r="K614" s="382"/>
      <c r="L614" s="382"/>
      <c r="M614" s="382"/>
      <c r="N614" s="382"/>
      <c r="O614" s="382"/>
    </row>
    <row r="615" spans="2:15" hidden="1" x14ac:dyDescent="0.25">
      <c r="B615" s="378"/>
      <c r="C615" s="387"/>
      <c r="D615" s="380"/>
      <c r="E615" s="384"/>
      <c r="F615" s="382"/>
      <c r="G615" s="382"/>
      <c r="H615" s="382"/>
      <c r="I615" s="382"/>
      <c r="J615" s="382"/>
      <c r="K615" s="382"/>
      <c r="L615" s="382"/>
      <c r="M615" s="382"/>
      <c r="N615" s="382"/>
      <c r="O615" s="382"/>
    </row>
    <row r="616" spans="2:15" hidden="1" x14ac:dyDescent="0.25">
      <c r="B616" s="378"/>
      <c r="C616" s="386"/>
      <c r="D616" s="380"/>
      <c r="E616" s="384"/>
      <c r="F616" s="382"/>
      <c r="G616" s="382"/>
      <c r="H616" s="382"/>
      <c r="I616" s="382"/>
      <c r="J616" s="382"/>
      <c r="K616" s="382"/>
      <c r="L616" s="382"/>
      <c r="M616" s="382"/>
      <c r="N616" s="382"/>
      <c r="O616" s="382"/>
    </row>
    <row r="617" spans="2:15" hidden="1" x14ac:dyDescent="0.25">
      <c r="B617" s="378"/>
      <c r="C617" s="386"/>
      <c r="D617" s="380"/>
      <c r="E617" s="384"/>
      <c r="F617" s="382"/>
      <c r="G617" s="382"/>
      <c r="H617" s="382"/>
      <c r="I617" s="382"/>
      <c r="J617" s="382"/>
      <c r="K617" s="382"/>
      <c r="L617" s="382"/>
      <c r="M617" s="382"/>
      <c r="N617" s="382"/>
      <c r="O617" s="382"/>
    </row>
    <row r="618" spans="2:15" hidden="1" x14ac:dyDescent="0.25">
      <c r="B618" s="388"/>
      <c r="C618" s="389"/>
      <c r="D618" s="380"/>
      <c r="E618" s="384"/>
      <c r="F618" s="382"/>
      <c r="G618" s="382"/>
      <c r="H618" s="382"/>
      <c r="I618" s="382"/>
      <c r="J618" s="382"/>
      <c r="K618" s="382"/>
      <c r="L618" s="382"/>
      <c r="M618" s="382"/>
      <c r="N618" s="382"/>
      <c r="O618" s="382"/>
    </row>
    <row r="619" spans="2:15" hidden="1" x14ac:dyDescent="0.25">
      <c r="B619" s="390"/>
      <c r="C619" s="391"/>
      <c r="D619" s="392"/>
      <c r="E619" s="384"/>
      <c r="F619" s="382"/>
      <c r="G619" s="382"/>
      <c r="H619" s="382"/>
      <c r="I619" s="382"/>
      <c r="J619" s="382"/>
      <c r="K619" s="382"/>
      <c r="L619" s="382"/>
      <c r="M619" s="382"/>
      <c r="N619" s="382"/>
      <c r="O619" s="382"/>
    </row>
    <row r="620" spans="2:15" hidden="1" x14ac:dyDescent="0.25">
      <c r="B620" s="390"/>
      <c r="C620" s="391"/>
      <c r="D620" s="392"/>
      <c r="E620" s="384"/>
      <c r="F620" s="382"/>
      <c r="G620" s="382"/>
      <c r="H620" s="382"/>
      <c r="I620" s="382"/>
      <c r="J620" s="382"/>
      <c r="K620" s="382"/>
      <c r="L620" s="382"/>
      <c r="M620" s="382"/>
      <c r="N620" s="382"/>
      <c r="O620" s="382"/>
    </row>
    <row r="621" spans="2:15" hidden="1" x14ac:dyDescent="0.25">
      <c r="B621" s="390"/>
      <c r="C621" s="391"/>
      <c r="D621" s="392"/>
      <c r="E621" s="384"/>
      <c r="F621" s="382"/>
      <c r="G621" s="382"/>
      <c r="H621" s="382"/>
      <c r="I621" s="382"/>
      <c r="J621" s="382"/>
      <c r="K621" s="382"/>
      <c r="L621" s="382"/>
      <c r="M621" s="382"/>
      <c r="N621" s="382"/>
      <c r="O621" s="382"/>
    </row>
    <row r="622" spans="2:15" hidden="1" x14ac:dyDescent="0.25">
      <c r="B622" s="390"/>
      <c r="C622" s="393"/>
      <c r="D622" s="392"/>
      <c r="E622" s="384"/>
      <c r="F622" s="382"/>
      <c r="G622" s="382"/>
      <c r="H622" s="382"/>
      <c r="I622" s="382"/>
      <c r="J622" s="382"/>
      <c r="K622" s="382"/>
      <c r="L622" s="382"/>
      <c r="M622" s="382"/>
      <c r="N622" s="382"/>
      <c r="O622" s="382"/>
    </row>
    <row r="623" spans="2:15" hidden="1" x14ac:dyDescent="0.25">
      <c r="B623" s="390"/>
      <c r="C623" s="393"/>
      <c r="D623" s="392"/>
      <c r="E623" s="384"/>
      <c r="F623" s="382"/>
      <c r="G623" s="382"/>
      <c r="H623" s="382"/>
      <c r="I623" s="382"/>
      <c r="J623" s="382"/>
      <c r="K623" s="382"/>
      <c r="L623" s="382"/>
      <c r="M623" s="382"/>
      <c r="N623" s="382"/>
      <c r="O623" s="382"/>
    </row>
    <row r="624" spans="2:15" hidden="1" x14ac:dyDescent="0.25">
      <c r="B624" s="390"/>
      <c r="C624" s="393"/>
      <c r="D624" s="392"/>
      <c r="E624" s="384"/>
      <c r="F624" s="382"/>
      <c r="G624" s="382"/>
      <c r="H624" s="382"/>
      <c r="I624" s="382"/>
      <c r="J624" s="382"/>
      <c r="K624" s="382"/>
      <c r="L624" s="382"/>
      <c r="M624" s="382"/>
      <c r="N624" s="382"/>
      <c r="O624" s="382"/>
    </row>
    <row r="625" spans="2:15" hidden="1" x14ac:dyDescent="0.25">
      <c r="B625" s="390"/>
      <c r="C625" s="393"/>
      <c r="D625" s="392"/>
      <c r="E625" s="384"/>
      <c r="F625" s="382"/>
      <c r="G625" s="382"/>
      <c r="H625" s="382"/>
      <c r="I625" s="382"/>
      <c r="J625" s="382"/>
      <c r="K625" s="382"/>
      <c r="L625" s="382"/>
      <c r="M625" s="382"/>
      <c r="N625" s="382"/>
      <c r="O625" s="382"/>
    </row>
    <row r="626" spans="2:15" hidden="1" x14ac:dyDescent="0.25">
      <c r="B626" s="390"/>
      <c r="C626" s="393"/>
      <c r="D626" s="392"/>
      <c r="E626" s="384"/>
      <c r="F626" s="382"/>
      <c r="G626" s="382"/>
      <c r="H626" s="382"/>
      <c r="I626" s="382"/>
      <c r="J626" s="382"/>
      <c r="K626" s="382"/>
      <c r="L626" s="382"/>
      <c r="M626" s="382"/>
      <c r="N626" s="382"/>
      <c r="O626" s="382"/>
    </row>
    <row r="627" spans="2:15" hidden="1" x14ac:dyDescent="0.25">
      <c r="B627" s="390"/>
      <c r="C627" s="393"/>
      <c r="D627" s="392"/>
      <c r="E627" s="384"/>
      <c r="F627" s="382"/>
      <c r="G627" s="382"/>
      <c r="H627" s="382"/>
      <c r="I627" s="382"/>
      <c r="J627" s="382"/>
      <c r="K627" s="382"/>
      <c r="L627" s="382"/>
      <c r="M627" s="382"/>
      <c r="N627" s="382"/>
      <c r="O627" s="382"/>
    </row>
    <row r="628" spans="2:15" hidden="1" x14ac:dyDescent="0.25">
      <c r="B628" s="390"/>
      <c r="C628" s="393"/>
      <c r="D628" s="392"/>
      <c r="E628" s="384"/>
      <c r="F628" s="382"/>
      <c r="G628" s="382"/>
      <c r="H628" s="382"/>
      <c r="I628" s="382"/>
      <c r="J628" s="382"/>
      <c r="K628" s="382"/>
      <c r="L628" s="382"/>
      <c r="M628" s="382"/>
      <c r="N628" s="382"/>
      <c r="O628" s="382"/>
    </row>
    <row r="629" spans="2:15" hidden="1" x14ac:dyDescent="0.25">
      <c r="B629" s="390"/>
      <c r="C629" s="391"/>
      <c r="D629" s="392"/>
      <c r="E629" s="384"/>
      <c r="F629" s="382"/>
      <c r="G629" s="382"/>
      <c r="H629" s="382"/>
      <c r="I629" s="382"/>
      <c r="J629" s="382"/>
      <c r="K629" s="382"/>
      <c r="L629" s="382"/>
      <c r="M629" s="382"/>
      <c r="N629" s="382"/>
      <c r="O629" s="382"/>
    </row>
    <row r="630" spans="2:15" hidden="1" x14ac:dyDescent="0.25">
      <c r="B630" s="390"/>
      <c r="C630" s="393"/>
      <c r="D630" s="392"/>
      <c r="E630" s="384"/>
      <c r="F630" s="382"/>
      <c r="G630" s="382"/>
      <c r="H630" s="382"/>
      <c r="I630" s="382"/>
      <c r="J630" s="382"/>
      <c r="K630" s="382"/>
      <c r="L630" s="382"/>
      <c r="M630" s="382"/>
      <c r="N630" s="382"/>
      <c r="O630" s="382"/>
    </row>
    <row r="631" spans="2:15" hidden="1" x14ac:dyDescent="0.25">
      <c r="B631" s="390"/>
      <c r="C631" s="393"/>
      <c r="D631" s="392"/>
      <c r="E631" s="384"/>
      <c r="F631" s="382"/>
      <c r="G631" s="382"/>
      <c r="H631" s="382"/>
      <c r="I631" s="382"/>
      <c r="J631" s="382"/>
      <c r="K631" s="382"/>
      <c r="L631" s="382"/>
      <c r="M631" s="382"/>
      <c r="N631" s="382"/>
      <c r="O631" s="382"/>
    </row>
    <row r="632" spans="2:15" hidden="1" x14ac:dyDescent="0.25">
      <c r="B632" s="390"/>
      <c r="C632" s="393"/>
      <c r="D632" s="392"/>
      <c r="E632" s="384"/>
      <c r="F632" s="382"/>
      <c r="G632" s="382"/>
      <c r="H632" s="382"/>
      <c r="I632" s="382"/>
      <c r="J632" s="382"/>
      <c r="K632" s="382"/>
      <c r="L632" s="382"/>
      <c r="M632" s="382"/>
      <c r="N632" s="382"/>
      <c r="O632" s="382"/>
    </row>
    <row r="633" spans="2:15" hidden="1" x14ac:dyDescent="0.25">
      <c r="B633" s="390"/>
      <c r="C633" s="391"/>
      <c r="D633" s="392"/>
      <c r="E633" s="384"/>
      <c r="F633" s="382"/>
      <c r="G633" s="382"/>
      <c r="H633" s="382"/>
      <c r="I633" s="382"/>
      <c r="J633" s="382"/>
      <c r="K633" s="382"/>
      <c r="L633" s="382"/>
      <c r="M633" s="382"/>
      <c r="N633" s="382"/>
      <c r="O633" s="382"/>
    </row>
    <row r="634" spans="2:15" hidden="1" x14ac:dyDescent="0.25">
      <c r="B634" s="390"/>
      <c r="C634" s="391"/>
      <c r="D634" s="380"/>
      <c r="E634" s="384"/>
      <c r="F634" s="382"/>
      <c r="G634" s="382"/>
      <c r="H634" s="382"/>
      <c r="I634" s="382"/>
      <c r="J634" s="382"/>
      <c r="K634" s="382"/>
      <c r="L634" s="382"/>
      <c r="M634" s="382"/>
      <c r="N634" s="382"/>
      <c r="O634" s="382"/>
    </row>
    <row r="635" spans="2:15" hidden="1" x14ac:dyDescent="0.25">
      <c r="B635" s="390"/>
      <c r="C635" s="391"/>
      <c r="D635" s="380"/>
      <c r="E635" s="394"/>
      <c r="F635" s="382"/>
      <c r="G635" s="382"/>
      <c r="H635" s="382"/>
      <c r="I635" s="382"/>
      <c r="J635" s="382"/>
      <c r="K635" s="382"/>
      <c r="L635" s="382"/>
      <c r="M635" s="382"/>
      <c r="N635" s="382"/>
      <c r="O635" s="382"/>
    </row>
    <row r="636" spans="2:15" ht="14.4" hidden="1" thickBot="1" x14ac:dyDescent="0.3">
      <c r="B636" s="395"/>
      <c r="C636" s="396" t="s">
        <v>108</v>
      </c>
      <c r="D636" s="396"/>
      <c r="E636" s="397"/>
      <c r="F636" s="398">
        <f>SUM(F596:F635)</f>
        <v>15722.572048717464</v>
      </c>
      <c r="G636" s="398">
        <f t="shared" ref="G636" si="266">SUM(G596:G635)</f>
        <v>1895.6887012982193</v>
      </c>
      <c r="H636" s="398">
        <f t="shared" ref="H636" si="267">SUM(H596:H635)</f>
        <v>0</v>
      </c>
      <c r="I636" s="398">
        <f t="shared" ref="I636" si="268">SUM(I596:I635)</f>
        <v>17618.260750015685</v>
      </c>
      <c r="J636" s="398">
        <f t="shared" ref="J636" si="269">SUM(J596:J635)</f>
        <v>7272.8963848883213</v>
      </c>
      <c r="K636" s="398">
        <f t="shared" ref="K636" si="270">SUM(K596:K635)</f>
        <v>622.56736194974383</v>
      </c>
      <c r="L636" s="398">
        <f t="shared" ref="L636" si="271">SUM(L596:L635)</f>
        <v>0</v>
      </c>
      <c r="M636" s="398">
        <f t="shared" ref="M636" si="272">SUM(M596:M635)</f>
        <v>7895.4637468380652</v>
      </c>
      <c r="N636" s="398">
        <f t="shared" ref="N636" si="273">SUM(N596:N635)</f>
        <v>8449.6756638291426</v>
      </c>
      <c r="O636" s="398">
        <f t="shared" ref="O636" si="274">SUM(O596:O635)</f>
        <v>9722.7970031776167</v>
      </c>
    </row>
    <row r="637" spans="2:15" x14ac:dyDescent="0.25">
      <c r="B637" s="312"/>
      <c r="C637" s="312"/>
      <c r="D637" s="312"/>
      <c r="E637" s="312"/>
      <c r="F637" s="312"/>
      <c r="G637" s="312"/>
      <c r="H637" s="312"/>
      <c r="I637" s="312"/>
      <c r="J637" s="312"/>
      <c r="K637" s="312"/>
      <c r="L637" s="312"/>
      <c r="M637" s="312"/>
      <c r="N637" s="312"/>
      <c r="O637" s="312"/>
    </row>
    <row r="638" spans="2:15" x14ac:dyDescent="0.25">
      <c r="B638" s="320" t="s">
        <v>600</v>
      </c>
      <c r="C638" s="312"/>
      <c r="D638" s="312"/>
      <c r="E638" s="312"/>
      <c r="F638" s="312"/>
      <c r="G638" s="312"/>
      <c r="H638" s="318"/>
      <c r="I638" s="318"/>
      <c r="J638" s="312"/>
      <c r="K638" s="312"/>
      <c r="L638" s="312"/>
      <c r="M638" s="312"/>
      <c r="N638" s="312"/>
      <c r="O638" s="312"/>
    </row>
    <row r="639" spans="2:15" x14ac:dyDescent="0.25">
      <c r="B639" s="312"/>
      <c r="C639" s="312"/>
      <c r="D639" s="312"/>
      <c r="E639" s="312"/>
      <c r="F639" s="312"/>
      <c r="G639" s="312"/>
      <c r="H639" s="312"/>
      <c r="I639" s="312"/>
      <c r="J639" s="312"/>
      <c r="K639" s="318"/>
      <c r="L639" s="312"/>
      <c r="M639" s="312"/>
      <c r="N639" s="312"/>
      <c r="O639" s="320" t="s">
        <v>4</v>
      </c>
    </row>
    <row r="640" spans="2:15" hidden="1" x14ac:dyDescent="0.25">
      <c r="B640" s="480" t="s">
        <v>160</v>
      </c>
      <c r="C640" s="481"/>
      <c r="D640" s="481"/>
      <c r="E640" s="481"/>
      <c r="F640" s="481"/>
      <c r="G640" s="481"/>
      <c r="H640" s="481"/>
      <c r="I640" s="481"/>
      <c r="J640" s="481"/>
      <c r="K640" s="481"/>
      <c r="L640" s="481"/>
      <c r="M640" s="481"/>
      <c r="N640" s="481"/>
      <c r="O640" s="482"/>
    </row>
    <row r="641" spans="2:15" hidden="1" x14ac:dyDescent="0.25">
      <c r="B641" s="483" t="s">
        <v>2</v>
      </c>
      <c r="C641" s="485" t="s">
        <v>205</v>
      </c>
      <c r="D641" s="487" t="s">
        <v>193</v>
      </c>
      <c r="E641" s="487" t="s">
        <v>194</v>
      </c>
      <c r="F641" s="487" t="s">
        <v>195</v>
      </c>
      <c r="G641" s="487"/>
      <c r="H641" s="487"/>
      <c r="I641" s="487"/>
      <c r="J641" s="487" t="s">
        <v>196</v>
      </c>
      <c r="K641" s="487"/>
      <c r="L641" s="487"/>
      <c r="M641" s="487"/>
      <c r="N641" s="487" t="s">
        <v>197</v>
      </c>
      <c r="O641" s="489"/>
    </row>
    <row r="642" spans="2:15" ht="55.8" hidden="1" thickBot="1" x14ac:dyDescent="0.3">
      <c r="B642" s="484"/>
      <c r="C642" s="486"/>
      <c r="D642" s="488"/>
      <c r="E642" s="488"/>
      <c r="F642" s="401" t="s">
        <v>198</v>
      </c>
      <c r="G642" s="401" t="s">
        <v>107</v>
      </c>
      <c r="H642" s="401" t="s">
        <v>199</v>
      </c>
      <c r="I642" s="401" t="s">
        <v>200</v>
      </c>
      <c r="J642" s="401" t="s">
        <v>201</v>
      </c>
      <c r="K642" s="401" t="s">
        <v>107</v>
      </c>
      <c r="L642" s="401" t="s">
        <v>202</v>
      </c>
      <c r="M642" s="401" t="s">
        <v>203</v>
      </c>
      <c r="N642" s="401" t="s">
        <v>198</v>
      </c>
      <c r="O642" s="402" t="s">
        <v>200</v>
      </c>
    </row>
    <row r="643" spans="2:15" ht="15.6" hidden="1" x14ac:dyDescent="0.25">
      <c r="B643" s="378">
        <v>1</v>
      </c>
      <c r="C643" s="379" t="s">
        <v>768</v>
      </c>
      <c r="D643" s="380"/>
      <c r="E643" s="381"/>
      <c r="F643" s="382">
        <f t="shared" ref="F643:H644" si="275">F54*0.1</f>
        <v>0.18594890980000012</v>
      </c>
      <c r="G643" s="382">
        <f t="shared" si="275"/>
        <v>1E-3</v>
      </c>
      <c r="H643" s="382">
        <f t="shared" si="275"/>
        <v>3.4000000000000002E-4</v>
      </c>
      <c r="I643" s="382">
        <f>F643+G643-H643</f>
        <v>0.18660890980000011</v>
      </c>
      <c r="J643" s="382">
        <f t="shared" ref="J643:L644" si="276">J54*0.1</f>
        <v>0</v>
      </c>
      <c r="K643" s="382">
        <f t="shared" si="276"/>
        <v>0</v>
      </c>
      <c r="L643" s="382">
        <f t="shared" si="276"/>
        <v>0</v>
      </c>
      <c r="M643" s="382">
        <f>J643+K643-L643</f>
        <v>0</v>
      </c>
      <c r="N643" s="382">
        <f>F643-J643</f>
        <v>0.18594890980000012</v>
      </c>
      <c r="O643" s="382">
        <f>I643-M643</f>
        <v>0.18660890980000011</v>
      </c>
    </row>
    <row r="644" spans="2:15" ht="15.6" hidden="1" x14ac:dyDescent="0.25">
      <c r="B644" s="378">
        <v>2</v>
      </c>
      <c r="C644" s="379" t="s">
        <v>97</v>
      </c>
      <c r="D644" s="380"/>
      <c r="E644" s="381"/>
      <c r="F644" s="382">
        <f t="shared" si="275"/>
        <v>35.21754</v>
      </c>
      <c r="G644" s="382">
        <f t="shared" si="275"/>
        <v>1.0840000000000001</v>
      </c>
      <c r="H644" s="382">
        <f t="shared" si="275"/>
        <v>2E-3</v>
      </c>
      <c r="I644" s="382">
        <f>F644+G644-H644</f>
        <v>36.29954</v>
      </c>
      <c r="J644" s="382">
        <f t="shared" si="276"/>
        <v>8.93079</v>
      </c>
      <c r="K644" s="382">
        <f t="shared" si="276"/>
        <v>0.92435632797682143</v>
      </c>
      <c r="L644" s="382">
        <f t="shared" si="276"/>
        <v>0</v>
      </c>
      <c r="M644" s="382">
        <f>J644+K644-L644</f>
        <v>9.8551463279768221</v>
      </c>
      <c r="N644" s="382">
        <f t="shared" ref="N644" si="277">F644-J644</f>
        <v>26.286749999999998</v>
      </c>
      <c r="O644" s="382">
        <f t="shared" ref="O644" si="278">I644-M644</f>
        <v>26.444393672023178</v>
      </c>
    </row>
    <row r="645" spans="2:15" s="169" customFormat="1" ht="15.6" hidden="1" x14ac:dyDescent="0.25">
      <c r="B645" s="378">
        <v>3</v>
      </c>
      <c r="C645" s="383" t="s">
        <v>769</v>
      </c>
      <c r="D645" s="380"/>
      <c r="E645" s="384"/>
      <c r="F645" s="382"/>
      <c r="G645" s="382"/>
      <c r="H645" s="382"/>
      <c r="I645" s="382"/>
      <c r="J645" s="382"/>
      <c r="K645" s="382"/>
      <c r="L645" s="382"/>
      <c r="M645" s="382"/>
      <c r="N645" s="382"/>
      <c r="O645" s="382"/>
    </row>
    <row r="646" spans="2:15" ht="15.6" hidden="1" x14ac:dyDescent="0.25">
      <c r="B646" s="378"/>
      <c r="C646" s="379" t="s">
        <v>770</v>
      </c>
      <c r="D646" s="380"/>
      <c r="E646" s="384"/>
      <c r="F646" s="382">
        <f t="shared" ref="F646:H653" si="279">F57*0.1</f>
        <v>460.46548000000007</v>
      </c>
      <c r="G646" s="382">
        <f t="shared" si="279"/>
        <v>31.329000000000004</v>
      </c>
      <c r="H646" s="382">
        <f t="shared" si="279"/>
        <v>0.75300000000000011</v>
      </c>
      <c r="I646" s="382">
        <f t="shared" ref="I646:I653" si="280">F646+G646-H646</f>
        <v>491.04148000000009</v>
      </c>
      <c r="J646" s="382">
        <f t="shared" ref="J646:L653" si="281">J57*0.1</f>
        <v>252.43139000000002</v>
      </c>
      <c r="K646" s="382">
        <f t="shared" si="281"/>
        <v>21.623587944168232</v>
      </c>
      <c r="L646" s="382">
        <f t="shared" si="281"/>
        <v>0</v>
      </c>
      <c r="M646" s="382">
        <f t="shared" ref="M646:M653" si="282">J646+K646-L646</f>
        <v>274.05497794416823</v>
      </c>
      <c r="N646" s="382">
        <f t="shared" ref="N646:N653" si="283">F646-J646</f>
        <v>208.03409000000005</v>
      </c>
      <c r="O646" s="382">
        <f t="shared" ref="O646:O653" si="284">I646-M646</f>
        <v>216.98650205583186</v>
      </c>
    </row>
    <row r="647" spans="2:15" ht="15.6" hidden="1" x14ac:dyDescent="0.25">
      <c r="B647" s="378"/>
      <c r="C647" s="379" t="s">
        <v>771</v>
      </c>
      <c r="D647" s="380"/>
      <c r="E647" s="384"/>
      <c r="F647" s="382">
        <f t="shared" si="279"/>
        <v>431.02257999999995</v>
      </c>
      <c r="G647" s="382">
        <f t="shared" si="279"/>
        <v>54.454999999999998</v>
      </c>
      <c r="H647" s="382">
        <f t="shared" si="279"/>
        <v>0</v>
      </c>
      <c r="I647" s="382">
        <f t="shared" si="280"/>
        <v>485.47757999999993</v>
      </c>
      <c r="J647" s="382">
        <f t="shared" si="281"/>
        <v>213.35644000000002</v>
      </c>
      <c r="K647" s="382">
        <f t="shared" si="281"/>
        <v>14.682139025388853</v>
      </c>
      <c r="L647" s="382">
        <f t="shared" si="281"/>
        <v>0</v>
      </c>
      <c r="M647" s="382">
        <f t="shared" si="282"/>
        <v>228.03857902538888</v>
      </c>
      <c r="N647" s="382">
        <f t="shared" si="283"/>
        <v>217.66613999999993</v>
      </c>
      <c r="O647" s="382">
        <f t="shared" si="284"/>
        <v>257.43900097461108</v>
      </c>
    </row>
    <row r="648" spans="2:15" ht="15.6" hidden="1" x14ac:dyDescent="0.25">
      <c r="B648" s="378"/>
      <c r="C648" s="379" t="s">
        <v>772</v>
      </c>
      <c r="D648" s="380"/>
      <c r="E648" s="384"/>
      <c r="F648" s="382">
        <f t="shared" si="279"/>
        <v>73.885750000000016</v>
      </c>
      <c r="G648" s="382">
        <f t="shared" si="279"/>
        <v>4.0190000000000001</v>
      </c>
      <c r="H648" s="382">
        <f t="shared" si="279"/>
        <v>1.4900000000000002</v>
      </c>
      <c r="I648" s="382">
        <f t="shared" si="280"/>
        <v>76.414750000000026</v>
      </c>
      <c r="J648" s="382">
        <f t="shared" si="281"/>
        <v>43.370910000000009</v>
      </c>
      <c r="K648" s="382">
        <f t="shared" si="281"/>
        <v>3.0515359686216286</v>
      </c>
      <c r="L648" s="382">
        <f t="shared" si="281"/>
        <v>0</v>
      </c>
      <c r="M648" s="382">
        <f t="shared" si="282"/>
        <v>46.422445968621638</v>
      </c>
      <c r="N648" s="382">
        <f t="shared" si="283"/>
        <v>30.514840000000007</v>
      </c>
      <c r="O648" s="382">
        <f t="shared" si="284"/>
        <v>29.992304031378389</v>
      </c>
    </row>
    <row r="649" spans="2:15" ht="15.6" hidden="1" x14ac:dyDescent="0.25">
      <c r="B649" s="378">
        <v>4</v>
      </c>
      <c r="C649" s="383" t="s">
        <v>103</v>
      </c>
      <c r="D649" s="380"/>
      <c r="E649" s="384"/>
      <c r="F649" s="382">
        <f t="shared" si="279"/>
        <v>2.0181499999999999</v>
      </c>
      <c r="G649" s="382">
        <f t="shared" si="279"/>
        <v>6.9000000000000006E-2</v>
      </c>
      <c r="H649" s="382">
        <f t="shared" si="279"/>
        <v>2.1000000000000001E-2</v>
      </c>
      <c r="I649" s="382">
        <f t="shared" si="280"/>
        <v>2.0661499999999999</v>
      </c>
      <c r="J649" s="382">
        <f t="shared" si="281"/>
        <v>1.0829700000000002</v>
      </c>
      <c r="K649" s="382">
        <f t="shared" si="281"/>
        <v>0.68459623609373155</v>
      </c>
      <c r="L649" s="382">
        <f t="shared" si="281"/>
        <v>0</v>
      </c>
      <c r="M649" s="382">
        <f t="shared" si="282"/>
        <v>1.7675662360937316</v>
      </c>
      <c r="N649" s="382">
        <f t="shared" si="283"/>
        <v>0.93517999999999968</v>
      </c>
      <c r="O649" s="382">
        <f t="shared" si="284"/>
        <v>0.29858376390626828</v>
      </c>
    </row>
    <row r="650" spans="2:15" ht="15.6" hidden="1" x14ac:dyDescent="0.25">
      <c r="B650" s="378">
        <v>5</v>
      </c>
      <c r="C650" s="383" t="s">
        <v>773</v>
      </c>
      <c r="D650" s="380"/>
      <c r="E650" s="384"/>
      <c r="F650" s="382">
        <f t="shared" si="279"/>
        <v>0.53571000000000013</v>
      </c>
      <c r="G650" s="382">
        <f t="shared" si="279"/>
        <v>2.5000000000000001E-2</v>
      </c>
      <c r="H650" s="382">
        <f t="shared" si="279"/>
        <v>0</v>
      </c>
      <c r="I650" s="382">
        <f t="shared" si="280"/>
        <v>0.56071000000000015</v>
      </c>
      <c r="J650" s="382">
        <f t="shared" si="281"/>
        <v>0.39473000000000003</v>
      </c>
      <c r="K650" s="382">
        <f t="shared" si="281"/>
        <v>1.6719270789827399E-2</v>
      </c>
      <c r="L650" s="382">
        <f t="shared" si="281"/>
        <v>0</v>
      </c>
      <c r="M650" s="382">
        <f t="shared" si="282"/>
        <v>0.4114492707898274</v>
      </c>
      <c r="N650" s="382">
        <f t="shared" si="283"/>
        <v>0.14098000000000011</v>
      </c>
      <c r="O650" s="382">
        <f t="shared" si="284"/>
        <v>0.14926072921017275</v>
      </c>
    </row>
    <row r="651" spans="2:15" ht="15.6" hidden="1" x14ac:dyDescent="0.25">
      <c r="B651" s="378">
        <v>6</v>
      </c>
      <c r="C651" s="383" t="s">
        <v>101</v>
      </c>
      <c r="D651" s="380"/>
      <c r="E651" s="384"/>
      <c r="F651" s="382">
        <f t="shared" si="279"/>
        <v>0.27237</v>
      </c>
      <c r="G651" s="382">
        <f t="shared" si="279"/>
        <v>0</v>
      </c>
      <c r="H651" s="382">
        <f t="shared" si="279"/>
        <v>4.0000000000000001E-3</v>
      </c>
      <c r="I651" s="382">
        <f t="shared" si="280"/>
        <v>0.26837</v>
      </c>
      <c r="J651" s="382">
        <f t="shared" si="281"/>
        <v>0.24503000000000005</v>
      </c>
      <c r="K651" s="382">
        <f t="shared" si="281"/>
        <v>5.9999999999999995E-5</v>
      </c>
      <c r="L651" s="382">
        <f t="shared" si="281"/>
        <v>0</v>
      </c>
      <c r="M651" s="382">
        <f t="shared" si="282"/>
        <v>0.24509000000000006</v>
      </c>
      <c r="N651" s="382">
        <f t="shared" si="283"/>
        <v>2.7339999999999948E-2</v>
      </c>
      <c r="O651" s="382">
        <f t="shared" si="284"/>
        <v>2.327999999999994E-2</v>
      </c>
    </row>
    <row r="652" spans="2:15" ht="15.6" hidden="1" x14ac:dyDescent="0.25">
      <c r="B652" s="378">
        <v>7</v>
      </c>
      <c r="C652" s="383" t="s">
        <v>774</v>
      </c>
      <c r="D652" s="380"/>
      <c r="E652" s="384"/>
      <c r="F652" s="382">
        <f t="shared" si="279"/>
        <v>8.4182399999999991</v>
      </c>
      <c r="G652" s="382">
        <f t="shared" si="279"/>
        <v>0.1781352677999998</v>
      </c>
      <c r="H652" s="382">
        <f t="shared" si="279"/>
        <v>2.98925476E-2</v>
      </c>
      <c r="I652" s="382">
        <f t="shared" si="280"/>
        <v>8.5664827201999998</v>
      </c>
      <c r="J652" s="382">
        <f t="shared" si="281"/>
        <v>7.0494599999999998</v>
      </c>
      <c r="K652" s="382">
        <f t="shared" si="281"/>
        <v>0</v>
      </c>
      <c r="L652" s="382">
        <f t="shared" si="281"/>
        <v>0</v>
      </c>
      <c r="M652" s="382">
        <f t="shared" si="282"/>
        <v>7.0494599999999998</v>
      </c>
      <c r="N652" s="382">
        <f t="shared" si="283"/>
        <v>1.3687799999999992</v>
      </c>
      <c r="O652" s="382">
        <f t="shared" si="284"/>
        <v>1.5170227202</v>
      </c>
    </row>
    <row r="653" spans="2:15" ht="15.6" hidden="1" x14ac:dyDescent="0.25">
      <c r="B653" s="378">
        <v>8</v>
      </c>
      <c r="C653" s="383" t="s">
        <v>767</v>
      </c>
      <c r="D653" s="380"/>
      <c r="E653" s="384"/>
      <c r="F653" s="382">
        <f t="shared" si="279"/>
        <v>3.4939999999999998</v>
      </c>
      <c r="G653" s="382">
        <f t="shared" si="279"/>
        <v>5.000000000000001E-3</v>
      </c>
      <c r="H653" s="382">
        <f t="shared" si="279"/>
        <v>0</v>
      </c>
      <c r="I653" s="382">
        <f t="shared" si="280"/>
        <v>3.4989999999999997</v>
      </c>
      <c r="J653" s="382">
        <f t="shared" si="281"/>
        <v>2.8972200000000004</v>
      </c>
      <c r="K653" s="382">
        <f t="shared" si="281"/>
        <v>0.41444613201381353</v>
      </c>
      <c r="L653" s="382">
        <f t="shared" si="281"/>
        <v>0</v>
      </c>
      <c r="M653" s="382">
        <f t="shared" si="282"/>
        <v>3.3116661320138139</v>
      </c>
      <c r="N653" s="382">
        <f t="shared" si="283"/>
        <v>0.59677999999999942</v>
      </c>
      <c r="O653" s="382">
        <f t="shared" si="284"/>
        <v>0.18733386798618579</v>
      </c>
    </row>
    <row r="654" spans="2:15" hidden="1" x14ac:dyDescent="0.25">
      <c r="B654" s="378"/>
      <c r="C654" s="386"/>
      <c r="D654" s="380"/>
      <c r="E654" s="384"/>
      <c r="F654" s="382"/>
      <c r="G654" s="382"/>
      <c r="H654" s="382"/>
      <c r="I654" s="382"/>
      <c r="J654" s="382"/>
      <c r="K654" s="382"/>
      <c r="L654" s="382"/>
      <c r="M654" s="382"/>
      <c r="N654" s="382"/>
      <c r="O654" s="382"/>
    </row>
    <row r="655" spans="2:15" hidden="1" x14ac:dyDescent="0.25">
      <c r="B655" s="378"/>
      <c r="C655" s="387"/>
      <c r="D655" s="380"/>
      <c r="E655" s="384"/>
      <c r="F655" s="382"/>
      <c r="G655" s="382"/>
      <c r="H655" s="382"/>
      <c r="I655" s="382"/>
      <c r="J655" s="382"/>
      <c r="K655" s="382"/>
      <c r="L655" s="382"/>
      <c r="M655" s="382"/>
      <c r="N655" s="382"/>
      <c r="O655" s="382"/>
    </row>
    <row r="656" spans="2:15" hidden="1" x14ac:dyDescent="0.25">
      <c r="B656" s="378"/>
      <c r="C656" s="386"/>
      <c r="D656" s="380"/>
      <c r="E656" s="384"/>
      <c r="F656" s="382"/>
      <c r="G656" s="382"/>
      <c r="H656" s="382"/>
      <c r="I656" s="382"/>
      <c r="J656" s="382"/>
      <c r="K656" s="382"/>
      <c r="L656" s="382"/>
      <c r="M656" s="382"/>
      <c r="N656" s="382"/>
      <c r="O656" s="382"/>
    </row>
    <row r="657" spans="2:15" hidden="1" x14ac:dyDescent="0.25">
      <c r="B657" s="378"/>
      <c r="C657" s="386"/>
      <c r="D657" s="380"/>
      <c r="E657" s="384"/>
      <c r="F657" s="382"/>
      <c r="G657" s="382"/>
      <c r="H657" s="382"/>
      <c r="I657" s="382"/>
      <c r="J657" s="382"/>
      <c r="K657" s="382"/>
      <c r="L657" s="382"/>
      <c r="M657" s="382"/>
      <c r="N657" s="382"/>
      <c r="O657" s="382"/>
    </row>
    <row r="658" spans="2:15" hidden="1" x14ac:dyDescent="0.25">
      <c r="B658" s="378"/>
      <c r="C658" s="386"/>
      <c r="D658" s="380"/>
      <c r="E658" s="384"/>
      <c r="F658" s="382"/>
      <c r="G658" s="382"/>
      <c r="H658" s="382"/>
      <c r="I658" s="382"/>
      <c r="J658" s="382"/>
      <c r="K658" s="382"/>
      <c r="L658" s="382"/>
      <c r="M658" s="382"/>
      <c r="N658" s="382"/>
      <c r="O658" s="382"/>
    </row>
    <row r="659" spans="2:15" hidden="1" x14ac:dyDescent="0.25">
      <c r="B659" s="378"/>
      <c r="C659" s="386"/>
      <c r="D659" s="380"/>
      <c r="E659" s="384"/>
      <c r="F659" s="382"/>
      <c r="G659" s="382"/>
      <c r="H659" s="382"/>
      <c r="I659" s="382"/>
      <c r="J659" s="382"/>
      <c r="K659" s="382"/>
      <c r="L659" s="382"/>
      <c r="M659" s="382"/>
      <c r="N659" s="382"/>
      <c r="O659" s="382"/>
    </row>
    <row r="660" spans="2:15" hidden="1" x14ac:dyDescent="0.25">
      <c r="B660" s="378"/>
      <c r="C660" s="387"/>
      <c r="D660" s="380"/>
      <c r="E660" s="384"/>
      <c r="F660" s="382"/>
      <c r="G660" s="382"/>
      <c r="H660" s="382"/>
      <c r="I660" s="382"/>
      <c r="J660" s="382"/>
      <c r="K660" s="382"/>
      <c r="L660" s="382"/>
      <c r="M660" s="382"/>
      <c r="N660" s="382"/>
      <c r="O660" s="382"/>
    </row>
    <row r="661" spans="2:15" hidden="1" x14ac:dyDescent="0.25">
      <c r="B661" s="378"/>
      <c r="C661" s="387"/>
      <c r="D661" s="380"/>
      <c r="E661" s="384"/>
      <c r="F661" s="382"/>
      <c r="G661" s="382"/>
      <c r="H661" s="382"/>
      <c r="I661" s="382"/>
      <c r="J661" s="382"/>
      <c r="K661" s="382"/>
      <c r="L661" s="382"/>
      <c r="M661" s="382"/>
      <c r="N661" s="382"/>
      <c r="O661" s="382"/>
    </row>
    <row r="662" spans="2:15" hidden="1" x14ac:dyDescent="0.25">
      <c r="B662" s="378"/>
      <c r="C662" s="387"/>
      <c r="D662" s="380"/>
      <c r="E662" s="384"/>
      <c r="F662" s="382"/>
      <c r="G662" s="382"/>
      <c r="H662" s="382"/>
      <c r="I662" s="382"/>
      <c r="J662" s="382"/>
      <c r="K662" s="382"/>
      <c r="L662" s="382"/>
      <c r="M662" s="382"/>
      <c r="N662" s="382"/>
      <c r="O662" s="382"/>
    </row>
    <row r="663" spans="2:15" hidden="1" x14ac:dyDescent="0.25">
      <c r="B663" s="378"/>
      <c r="C663" s="386"/>
      <c r="D663" s="380"/>
      <c r="E663" s="384"/>
      <c r="F663" s="382"/>
      <c r="G663" s="382"/>
      <c r="H663" s="382"/>
      <c r="I663" s="382"/>
      <c r="J663" s="382"/>
      <c r="K663" s="382"/>
      <c r="L663" s="382"/>
      <c r="M663" s="382"/>
      <c r="N663" s="382"/>
      <c r="O663" s="382"/>
    </row>
    <row r="664" spans="2:15" hidden="1" x14ac:dyDescent="0.25">
      <c r="B664" s="378"/>
      <c r="C664" s="386"/>
      <c r="D664" s="380"/>
      <c r="E664" s="384"/>
      <c r="F664" s="382"/>
      <c r="G664" s="382"/>
      <c r="H664" s="382"/>
      <c r="I664" s="382"/>
      <c r="J664" s="382"/>
      <c r="K664" s="382"/>
      <c r="L664" s="382"/>
      <c r="M664" s="382"/>
      <c r="N664" s="382"/>
      <c r="O664" s="382"/>
    </row>
    <row r="665" spans="2:15" hidden="1" x14ac:dyDescent="0.25">
      <c r="B665" s="388"/>
      <c r="C665" s="389"/>
      <c r="D665" s="380"/>
      <c r="E665" s="384"/>
      <c r="F665" s="382"/>
      <c r="G665" s="382"/>
      <c r="H665" s="382"/>
      <c r="I665" s="382"/>
      <c r="J665" s="382"/>
      <c r="K665" s="382"/>
      <c r="L665" s="382"/>
      <c r="M665" s="382"/>
      <c r="N665" s="382"/>
      <c r="O665" s="382"/>
    </row>
    <row r="666" spans="2:15" hidden="1" x14ac:dyDescent="0.25">
      <c r="B666" s="390"/>
      <c r="C666" s="391"/>
      <c r="D666" s="392"/>
      <c r="E666" s="384"/>
      <c r="F666" s="382"/>
      <c r="G666" s="382"/>
      <c r="H666" s="382"/>
      <c r="I666" s="382"/>
      <c r="J666" s="382"/>
      <c r="K666" s="382"/>
      <c r="L666" s="382"/>
      <c r="M666" s="382"/>
      <c r="N666" s="382"/>
      <c r="O666" s="382"/>
    </row>
    <row r="667" spans="2:15" hidden="1" x14ac:dyDescent="0.25">
      <c r="B667" s="390"/>
      <c r="C667" s="391"/>
      <c r="D667" s="392"/>
      <c r="E667" s="384"/>
      <c r="F667" s="382"/>
      <c r="G667" s="382"/>
      <c r="H667" s="382"/>
      <c r="I667" s="382"/>
      <c r="J667" s="382"/>
      <c r="K667" s="382"/>
      <c r="L667" s="382"/>
      <c r="M667" s="382"/>
      <c r="N667" s="382"/>
      <c r="O667" s="382"/>
    </row>
    <row r="668" spans="2:15" hidden="1" x14ac:dyDescent="0.25">
      <c r="B668" s="390"/>
      <c r="C668" s="391"/>
      <c r="D668" s="392"/>
      <c r="E668" s="384"/>
      <c r="F668" s="382"/>
      <c r="G668" s="382"/>
      <c r="H668" s="382"/>
      <c r="I668" s="382"/>
      <c r="J668" s="382"/>
      <c r="K668" s="382"/>
      <c r="L668" s="382"/>
      <c r="M668" s="382"/>
      <c r="N668" s="382"/>
      <c r="O668" s="382"/>
    </row>
    <row r="669" spans="2:15" hidden="1" x14ac:dyDescent="0.25">
      <c r="B669" s="390"/>
      <c r="C669" s="393"/>
      <c r="D669" s="392"/>
      <c r="E669" s="384"/>
      <c r="F669" s="382"/>
      <c r="G669" s="382"/>
      <c r="H669" s="382"/>
      <c r="I669" s="382"/>
      <c r="J669" s="382"/>
      <c r="K669" s="382"/>
      <c r="L669" s="382"/>
      <c r="M669" s="382"/>
      <c r="N669" s="382"/>
      <c r="O669" s="382"/>
    </row>
    <row r="670" spans="2:15" hidden="1" x14ac:dyDescent="0.25">
      <c r="B670" s="390"/>
      <c r="C670" s="393"/>
      <c r="D670" s="392"/>
      <c r="E670" s="384"/>
      <c r="F670" s="382"/>
      <c r="G670" s="382"/>
      <c r="H670" s="382"/>
      <c r="I670" s="382"/>
      <c r="J670" s="382"/>
      <c r="K670" s="382"/>
      <c r="L670" s="382"/>
      <c r="M670" s="382"/>
      <c r="N670" s="382"/>
      <c r="O670" s="382"/>
    </row>
    <row r="671" spans="2:15" hidden="1" x14ac:dyDescent="0.25">
      <c r="B671" s="390"/>
      <c r="C671" s="393"/>
      <c r="D671" s="392"/>
      <c r="E671" s="384"/>
      <c r="F671" s="382"/>
      <c r="G671" s="382"/>
      <c r="H671" s="382"/>
      <c r="I671" s="382"/>
      <c r="J671" s="382"/>
      <c r="K671" s="382"/>
      <c r="L671" s="382"/>
      <c r="M671" s="382"/>
      <c r="N671" s="382"/>
      <c r="O671" s="382"/>
    </row>
    <row r="672" spans="2:15" hidden="1" x14ac:dyDescent="0.25">
      <c r="B672" s="390"/>
      <c r="C672" s="393"/>
      <c r="D672" s="392"/>
      <c r="E672" s="384"/>
      <c r="F672" s="382"/>
      <c r="G672" s="382"/>
      <c r="H672" s="382"/>
      <c r="I672" s="382"/>
      <c r="J672" s="382"/>
      <c r="K672" s="382"/>
      <c r="L672" s="382"/>
      <c r="M672" s="382"/>
      <c r="N672" s="382"/>
      <c r="O672" s="382"/>
    </row>
    <row r="673" spans="2:15" hidden="1" x14ac:dyDescent="0.25">
      <c r="B673" s="390"/>
      <c r="C673" s="393"/>
      <c r="D673" s="392"/>
      <c r="E673" s="384"/>
      <c r="F673" s="382"/>
      <c r="G673" s="382"/>
      <c r="H673" s="382"/>
      <c r="I673" s="382"/>
      <c r="J673" s="382"/>
      <c r="K673" s="382"/>
      <c r="L673" s="382"/>
      <c r="M673" s="382"/>
      <c r="N673" s="382"/>
      <c r="O673" s="382"/>
    </row>
    <row r="674" spans="2:15" hidden="1" x14ac:dyDescent="0.25">
      <c r="B674" s="390"/>
      <c r="C674" s="393"/>
      <c r="D674" s="392"/>
      <c r="E674" s="384"/>
      <c r="F674" s="382"/>
      <c r="G674" s="382"/>
      <c r="H674" s="382"/>
      <c r="I674" s="382"/>
      <c r="J674" s="382"/>
      <c r="K674" s="382"/>
      <c r="L674" s="382"/>
      <c r="M674" s="382"/>
      <c r="N674" s="382"/>
      <c r="O674" s="382"/>
    </row>
    <row r="675" spans="2:15" hidden="1" x14ac:dyDescent="0.25">
      <c r="B675" s="390"/>
      <c r="C675" s="393"/>
      <c r="D675" s="392"/>
      <c r="E675" s="384"/>
      <c r="F675" s="382"/>
      <c r="G675" s="382"/>
      <c r="H675" s="382"/>
      <c r="I675" s="382"/>
      <c r="J675" s="382"/>
      <c r="K675" s="382"/>
      <c r="L675" s="382"/>
      <c r="M675" s="382"/>
      <c r="N675" s="382"/>
      <c r="O675" s="382"/>
    </row>
    <row r="676" spans="2:15" hidden="1" x14ac:dyDescent="0.25">
      <c r="B676" s="390"/>
      <c r="C676" s="391"/>
      <c r="D676" s="392"/>
      <c r="E676" s="384"/>
      <c r="F676" s="382"/>
      <c r="G676" s="382"/>
      <c r="H676" s="382"/>
      <c r="I676" s="382"/>
      <c r="J676" s="382"/>
      <c r="K676" s="382"/>
      <c r="L676" s="382"/>
      <c r="M676" s="382"/>
      <c r="N676" s="382"/>
      <c r="O676" s="382"/>
    </row>
    <row r="677" spans="2:15" hidden="1" x14ac:dyDescent="0.25">
      <c r="B677" s="390"/>
      <c r="C677" s="393"/>
      <c r="D677" s="392"/>
      <c r="E677" s="384"/>
      <c r="F677" s="382"/>
      <c r="G677" s="382"/>
      <c r="H677" s="382"/>
      <c r="I677" s="382"/>
      <c r="J677" s="382"/>
      <c r="K677" s="382"/>
      <c r="L677" s="382"/>
      <c r="M677" s="382"/>
      <c r="N677" s="382"/>
      <c r="O677" s="382"/>
    </row>
    <row r="678" spans="2:15" hidden="1" x14ac:dyDescent="0.25">
      <c r="B678" s="390"/>
      <c r="C678" s="393"/>
      <c r="D678" s="392"/>
      <c r="E678" s="384"/>
      <c r="F678" s="382"/>
      <c r="G678" s="382"/>
      <c r="H678" s="382"/>
      <c r="I678" s="382"/>
      <c r="J678" s="382"/>
      <c r="K678" s="382"/>
      <c r="L678" s="382"/>
      <c r="M678" s="382"/>
      <c r="N678" s="382"/>
      <c r="O678" s="382"/>
    </row>
    <row r="679" spans="2:15" hidden="1" x14ac:dyDescent="0.25">
      <c r="B679" s="390"/>
      <c r="C679" s="393"/>
      <c r="D679" s="392"/>
      <c r="E679" s="384"/>
      <c r="F679" s="382"/>
      <c r="G679" s="382"/>
      <c r="H679" s="382"/>
      <c r="I679" s="382"/>
      <c r="J679" s="382"/>
      <c r="K679" s="382"/>
      <c r="L679" s="382"/>
      <c r="M679" s="382"/>
      <c r="N679" s="382"/>
      <c r="O679" s="382"/>
    </row>
    <row r="680" spans="2:15" hidden="1" x14ac:dyDescent="0.25">
      <c r="B680" s="390"/>
      <c r="C680" s="391"/>
      <c r="D680" s="392"/>
      <c r="E680" s="384"/>
      <c r="F680" s="382"/>
      <c r="G680" s="382"/>
      <c r="H680" s="382"/>
      <c r="I680" s="382"/>
      <c r="J680" s="382"/>
      <c r="K680" s="382"/>
      <c r="L680" s="382"/>
      <c r="M680" s="382"/>
      <c r="N680" s="382"/>
      <c r="O680" s="382"/>
    </row>
    <row r="681" spans="2:15" hidden="1" x14ac:dyDescent="0.25">
      <c r="B681" s="390"/>
      <c r="C681" s="391"/>
      <c r="D681" s="380"/>
      <c r="E681" s="384"/>
      <c r="F681" s="382"/>
      <c r="G681" s="382"/>
      <c r="H681" s="382"/>
      <c r="I681" s="382"/>
      <c r="J681" s="382"/>
      <c r="K681" s="382"/>
      <c r="L681" s="382"/>
      <c r="M681" s="382"/>
      <c r="N681" s="382"/>
      <c r="O681" s="382"/>
    </row>
    <row r="682" spans="2:15" hidden="1" x14ac:dyDescent="0.25">
      <c r="B682" s="390"/>
      <c r="C682" s="391"/>
      <c r="D682" s="380"/>
      <c r="E682" s="394"/>
      <c r="F682" s="382"/>
      <c r="G682" s="382"/>
      <c r="H682" s="382"/>
      <c r="I682" s="382"/>
      <c r="J682" s="382"/>
      <c r="K682" s="382"/>
      <c r="L682" s="382"/>
      <c r="M682" s="382"/>
      <c r="N682" s="382"/>
      <c r="O682" s="382"/>
    </row>
    <row r="683" spans="2:15" ht="14.4" hidden="1" thickBot="1" x14ac:dyDescent="0.3">
      <c r="B683" s="395"/>
      <c r="C683" s="396" t="s">
        <v>108</v>
      </c>
      <c r="D683" s="396"/>
      <c r="E683" s="397"/>
      <c r="F683" s="398">
        <f>SUM(F643:F682)</f>
        <v>1015.5157689098</v>
      </c>
      <c r="G683" s="398">
        <f t="shared" ref="G683" si="285">SUM(G643:G682)</f>
        <v>91.165135267800011</v>
      </c>
      <c r="H683" s="398">
        <f t="shared" ref="H683" si="286">SUM(H643:H682)</f>
        <v>2.3002325476000003</v>
      </c>
      <c r="I683" s="398">
        <f t="shared" ref="I683" si="287">SUM(I643:I682)</f>
        <v>1104.3806716300003</v>
      </c>
      <c r="J683" s="398">
        <f t="shared" ref="J683" si="288">SUM(J643:J682)</f>
        <v>529.75894000000005</v>
      </c>
      <c r="K683" s="398">
        <f t="shared" ref="K683" si="289">SUM(K643:K682)</f>
        <v>41.39744090505291</v>
      </c>
      <c r="L683" s="398">
        <f t="shared" ref="L683" si="290">SUM(L643:L682)</f>
        <v>0</v>
      </c>
      <c r="M683" s="398">
        <f t="shared" ref="M683" si="291">SUM(M643:M682)</f>
        <v>571.15638090505297</v>
      </c>
      <c r="N683" s="398">
        <f t="shared" ref="N683" si="292">SUM(N643:N682)</f>
        <v>485.75682890979999</v>
      </c>
      <c r="O683" s="398">
        <f t="shared" ref="O683" si="293">SUM(O643:O682)</f>
        <v>533.2242907249472</v>
      </c>
    </row>
    <row r="684" spans="2:15" ht="14.4" thickBot="1" x14ac:dyDescent="0.3">
      <c r="B684" s="312"/>
      <c r="C684" s="312"/>
      <c r="D684" s="312"/>
      <c r="E684" s="312"/>
      <c r="F684" s="312"/>
      <c r="G684" s="312"/>
      <c r="H684" s="312"/>
      <c r="I684" s="312"/>
      <c r="J684" s="312"/>
      <c r="K684" s="312"/>
      <c r="L684" s="312"/>
      <c r="M684" s="312"/>
      <c r="N684" s="312"/>
      <c r="O684" s="312"/>
    </row>
    <row r="685" spans="2:15" x14ac:dyDescent="0.25">
      <c r="B685" s="480" t="s">
        <v>641</v>
      </c>
      <c r="C685" s="481"/>
      <c r="D685" s="481"/>
      <c r="E685" s="481"/>
      <c r="F685" s="481"/>
      <c r="G685" s="481"/>
      <c r="H685" s="481"/>
      <c r="I685" s="481"/>
      <c r="J685" s="481"/>
      <c r="K685" s="481"/>
      <c r="L685" s="481"/>
      <c r="M685" s="481"/>
      <c r="N685" s="481"/>
      <c r="O685" s="482"/>
    </row>
    <row r="686" spans="2:15" x14ac:dyDescent="0.25">
      <c r="B686" s="483" t="s">
        <v>2</v>
      </c>
      <c r="C686" s="485" t="s">
        <v>205</v>
      </c>
      <c r="D686" s="487" t="s">
        <v>193</v>
      </c>
      <c r="E686" s="487" t="s">
        <v>194</v>
      </c>
      <c r="F686" s="487" t="s">
        <v>195</v>
      </c>
      <c r="G686" s="487"/>
      <c r="H686" s="487"/>
      <c r="I686" s="487"/>
      <c r="J686" s="487" t="s">
        <v>196</v>
      </c>
      <c r="K686" s="487"/>
      <c r="L686" s="487"/>
      <c r="M686" s="487"/>
      <c r="N686" s="487" t="s">
        <v>197</v>
      </c>
      <c r="O686" s="489"/>
    </row>
    <row r="687" spans="2:15" ht="55.8" thickBot="1" x14ac:dyDescent="0.3">
      <c r="B687" s="484"/>
      <c r="C687" s="486"/>
      <c r="D687" s="488"/>
      <c r="E687" s="488"/>
      <c r="F687" s="401" t="s">
        <v>198</v>
      </c>
      <c r="G687" s="401" t="s">
        <v>107</v>
      </c>
      <c r="H687" s="401" t="s">
        <v>199</v>
      </c>
      <c r="I687" s="401" t="s">
        <v>200</v>
      </c>
      <c r="J687" s="401" t="s">
        <v>201</v>
      </c>
      <c r="K687" s="401" t="s">
        <v>107</v>
      </c>
      <c r="L687" s="401" t="s">
        <v>202</v>
      </c>
      <c r="M687" s="401" t="s">
        <v>203</v>
      </c>
      <c r="N687" s="401" t="s">
        <v>198</v>
      </c>
      <c r="O687" s="402" t="s">
        <v>200</v>
      </c>
    </row>
    <row r="688" spans="2:15" ht="15.6" x14ac:dyDescent="0.25">
      <c r="B688" s="378">
        <v>1</v>
      </c>
      <c r="C688" s="379" t="s">
        <v>768</v>
      </c>
      <c r="D688" s="380"/>
      <c r="E688" s="381"/>
      <c r="F688" s="382">
        <f>F54*0.1</f>
        <v>0.18594890980000012</v>
      </c>
      <c r="G688" s="382">
        <f t="shared" ref="G688:H688" si="294">G54*0.1</f>
        <v>1E-3</v>
      </c>
      <c r="H688" s="382">
        <f t="shared" si="294"/>
        <v>3.4000000000000002E-4</v>
      </c>
      <c r="I688" s="382">
        <f>F688+G688-H688</f>
        <v>0.18660890980000011</v>
      </c>
      <c r="J688" s="382">
        <f>J54*0.1</f>
        <v>0</v>
      </c>
      <c r="K688" s="382">
        <f t="shared" ref="K688:L688" si="295">K54*0.1</f>
        <v>0</v>
      </c>
      <c r="L688" s="382">
        <f t="shared" si="295"/>
        <v>0</v>
      </c>
      <c r="M688" s="382">
        <f>J688+K688-L688</f>
        <v>0</v>
      </c>
      <c r="N688" s="382">
        <f>F688-J688</f>
        <v>0.18594890980000012</v>
      </c>
      <c r="O688" s="382">
        <f>I688-M688</f>
        <v>0.18660890980000011</v>
      </c>
    </row>
    <row r="689" spans="2:15" ht="15.6" x14ac:dyDescent="0.25">
      <c r="B689" s="378">
        <v>2</v>
      </c>
      <c r="C689" s="379" t="s">
        <v>97</v>
      </c>
      <c r="D689" s="380"/>
      <c r="E689" s="381"/>
      <c r="F689" s="382">
        <f t="shared" ref="F689:H689" si="296">F55*0.1</f>
        <v>35.21754</v>
      </c>
      <c r="G689" s="382">
        <f t="shared" si="296"/>
        <v>1.0840000000000001</v>
      </c>
      <c r="H689" s="382">
        <f t="shared" si="296"/>
        <v>2E-3</v>
      </c>
      <c r="I689" s="382">
        <f t="shared" ref="I689" si="297">F689+G689-H689</f>
        <v>36.29954</v>
      </c>
      <c r="J689" s="382">
        <f t="shared" ref="J689:L689" si="298">J55*0.1</f>
        <v>8.93079</v>
      </c>
      <c r="K689" s="382">
        <f t="shared" si="298"/>
        <v>0.92435632797682143</v>
      </c>
      <c r="L689" s="382">
        <f t="shared" si="298"/>
        <v>0</v>
      </c>
      <c r="M689" s="382">
        <f>J689+K689-L689</f>
        <v>9.8551463279768221</v>
      </c>
      <c r="N689" s="382">
        <f t="shared" ref="N689" si="299">F689-J689</f>
        <v>26.286749999999998</v>
      </c>
      <c r="O689" s="382">
        <f t="shared" ref="O689" si="300">I689-M689</f>
        <v>26.444393672023178</v>
      </c>
    </row>
    <row r="690" spans="2:15" s="169" customFormat="1" ht="15.6" x14ac:dyDescent="0.25">
      <c r="B690" s="378">
        <v>3</v>
      </c>
      <c r="C690" s="383" t="s">
        <v>769</v>
      </c>
      <c r="D690" s="380"/>
      <c r="E690" s="384"/>
      <c r="F690" s="382"/>
      <c r="G690" s="382"/>
      <c r="H690" s="382"/>
      <c r="I690" s="382"/>
      <c r="J690" s="382"/>
      <c r="K690" s="382"/>
      <c r="L690" s="382"/>
      <c r="M690" s="382"/>
      <c r="N690" s="382"/>
      <c r="O690" s="382"/>
    </row>
    <row r="691" spans="2:15" ht="15.6" x14ac:dyDescent="0.25">
      <c r="B691" s="378"/>
      <c r="C691" s="379" t="s">
        <v>770</v>
      </c>
      <c r="D691" s="380"/>
      <c r="E691" s="384"/>
      <c r="F691" s="382">
        <f t="shared" ref="F691:H691" si="301">F57*0.1</f>
        <v>460.46548000000007</v>
      </c>
      <c r="G691" s="382">
        <f t="shared" si="301"/>
        <v>31.329000000000004</v>
      </c>
      <c r="H691" s="382">
        <f t="shared" si="301"/>
        <v>0.75300000000000011</v>
      </c>
      <c r="I691" s="382">
        <f t="shared" ref="I691:I693" si="302">F691+G691-H691</f>
        <v>491.04148000000009</v>
      </c>
      <c r="J691" s="382">
        <f t="shared" ref="J691:L691" si="303">J57*0.1</f>
        <v>252.43139000000002</v>
      </c>
      <c r="K691" s="382">
        <f t="shared" si="303"/>
        <v>21.623587944168232</v>
      </c>
      <c r="L691" s="382">
        <f t="shared" si="303"/>
        <v>0</v>
      </c>
      <c r="M691" s="382">
        <f t="shared" ref="M691:M698" si="304">J691+K691-L691</f>
        <v>274.05497794416823</v>
      </c>
      <c r="N691" s="382">
        <f t="shared" ref="N691:N698" si="305">F691-J691</f>
        <v>208.03409000000005</v>
      </c>
      <c r="O691" s="382">
        <f t="shared" ref="O691:O698" si="306">I691-M691</f>
        <v>216.98650205583186</v>
      </c>
    </row>
    <row r="692" spans="2:15" ht="15.6" x14ac:dyDescent="0.25">
      <c r="B692" s="378"/>
      <c r="C692" s="379" t="s">
        <v>771</v>
      </c>
      <c r="D692" s="380"/>
      <c r="E692" s="384"/>
      <c r="F692" s="382">
        <f t="shared" ref="F692:H692" si="307">F58*0.1</f>
        <v>431.02257999999995</v>
      </c>
      <c r="G692" s="382">
        <f t="shared" si="307"/>
        <v>54.454999999999998</v>
      </c>
      <c r="H692" s="382">
        <f t="shared" si="307"/>
        <v>0</v>
      </c>
      <c r="I692" s="382">
        <f t="shared" si="302"/>
        <v>485.47757999999993</v>
      </c>
      <c r="J692" s="382">
        <f t="shared" ref="J692:L692" si="308">J58*0.1</f>
        <v>213.35644000000002</v>
      </c>
      <c r="K692" s="382">
        <f t="shared" si="308"/>
        <v>14.682139025388853</v>
      </c>
      <c r="L692" s="382">
        <f t="shared" si="308"/>
        <v>0</v>
      </c>
      <c r="M692" s="382">
        <f t="shared" si="304"/>
        <v>228.03857902538888</v>
      </c>
      <c r="N692" s="382">
        <f t="shared" si="305"/>
        <v>217.66613999999993</v>
      </c>
      <c r="O692" s="382">
        <f t="shared" si="306"/>
        <v>257.43900097461108</v>
      </c>
    </row>
    <row r="693" spans="2:15" ht="15.6" x14ac:dyDescent="0.25">
      <c r="B693" s="378"/>
      <c r="C693" s="379" t="s">
        <v>772</v>
      </c>
      <c r="D693" s="380"/>
      <c r="E693" s="384"/>
      <c r="F693" s="382">
        <f t="shared" ref="F693:H693" si="309">F59*0.1</f>
        <v>73.885750000000016</v>
      </c>
      <c r="G693" s="382">
        <f t="shared" si="309"/>
        <v>4.0190000000000001</v>
      </c>
      <c r="H693" s="382">
        <f t="shared" si="309"/>
        <v>1.4900000000000002</v>
      </c>
      <c r="I693" s="382">
        <f t="shared" si="302"/>
        <v>76.414750000000026</v>
      </c>
      <c r="J693" s="382">
        <f t="shared" ref="J693:L693" si="310">J59*0.1</f>
        <v>43.370910000000009</v>
      </c>
      <c r="K693" s="382">
        <f t="shared" si="310"/>
        <v>3.0515359686216286</v>
      </c>
      <c r="L693" s="382">
        <f t="shared" si="310"/>
        <v>0</v>
      </c>
      <c r="M693" s="382">
        <f t="shared" si="304"/>
        <v>46.422445968621638</v>
      </c>
      <c r="N693" s="382">
        <f t="shared" si="305"/>
        <v>30.514840000000007</v>
      </c>
      <c r="O693" s="382">
        <f t="shared" si="306"/>
        <v>29.992304031378389</v>
      </c>
    </row>
    <row r="694" spans="2:15" ht="15.6" x14ac:dyDescent="0.25">
      <c r="B694" s="378">
        <v>4</v>
      </c>
      <c r="C694" s="383" t="s">
        <v>103</v>
      </c>
      <c r="D694" s="380"/>
      <c r="E694" s="384"/>
      <c r="F694" s="382">
        <f t="shared" ref="F694:H694" si="311">F60*0.1</f>
        <v>2.0181499999999999</v>
      </c>
      <c r="G694" s="382">
        <f t="shared" si="311"/>
        <v>6.9000000000000006E-2</v>
      </c>
      <c r="H694" s="382">
        <f t="shared" si="311"/>
        <v>2.1000000000000001E-2</v>
      </c>
      <c r="I694" s="382">
        <f>F694+G694-H694</f>
        <v>2.0661499999999999</v>
      </c>
      <c r="J694" s="382">
        <f t="shared" ref="J694:L694" si="312">J60*0.1</f>
        <v>1.0829700000000002</v>
      </c>
      <c r="K694" s="382">
        <f t="shared" si="312"/>
        <v>0.68459623609373155</v>
      </c>
      <c r="L694" s="382">
        <f t="shared" si="312"/>
        <v>0</v>
      </c>
      <c r="M694" s="382">
        <f t="shared" si="304"/>
        <v>1.7675662360937316</v>
      </c>
      <c r="N694" s="382">
        <f t="shared" si="305"/>
        <v>0.93517999999999968</v>
      </c>
      <c r="O694" s="382">
        <f t="shared" si="306"/>
        <v>0.29858376390626828</v>
      </c>
    </row>
    <row r="695" spans="2:15" ht="15.6" x14ac:dyDescent="0.25">
      <c r="B695" s="378">
        <v>5</v>
      </c>
      <c r="C695" s="383" t="s">
        <v>773</v>
      </c>
      <c r="D695" s="380"/>
      <c r="E695" s="384"/>
      <c r="F695" s="382">
        <f t="shared" ref="F695:H695" si="313">F61*0.1</f>
        <v>0.53571000000000013</v>
      </c>
      <c r="G695" s="382">
        <f t="shared" si="313"/>
        <v>2.5000000000000001E-2</v>
      </c>
      <c r="H695" s="382">
        <f t="shared" si="313"/>
        <v>0</v>
      </c>
      <c r="I695" s="382">
        <f t="shared" ref="I695:I698" si="314">F695+G695-H695</f>
        <v>0.56071000000000015</v>
      </c>
      <c r="J695" s="382">
        <f t="shared" ref="J695:L695" si="315">J61*0.1</f>
        <v>0.39473000000000003</v>
      </c>
      <c r="K695" s="382">
        <f t="shared" si="315"/>
        <v>1.6719270789827399E-2</v>
      </c>
      <c r="L695" s="382">
        <f t="shared" si="315"/>
        <v>0</v>
      </c>
      <c r="M695" s="382">
        <f t="shared" si="304"/>
        <v>0.4114492707898274</v>
      </c>
      <c r="N695" s="382">
        <f t="shared" si="305"/>
        <v>0.14098000000000011</v>
      </c>
      <c r="O695" s="382">
        <f t="shared" si="306"/>
        <v>0.14926072921017275</v>
      </c>
    </row>
    <row r="696" spans="2:15" ht="15.6" x14ac:dyDescent="0.25">
      <c r="B696" s="378">
        <v>6</v>
      </c>
      <c r="C696" s="383" t="s">
        <v>101</v>
      </c>
      <c r="D696" s="380"/>
      <c r="E696" s="384"/>
      <c r="F696" s="382">
        <f t="shared" ref="F696:H696" si="316">F62*0.1</f>
        <v>0.27237</v>
      </c>
      <c r="G696" s="382">
        <f t="shared" si="316"/>
        <v>0</v>
      </c>
      <c r="H696" s="382">
        <f t="shared" si="316"/>
        <v>4.0000000000000001E-3</v>
      </c>
      <c r="I696" s="382">
        <f t="shared" si="314"/>
        <v>0.26837</v>
      </c>
      <c r="J696" s="382">
        <f t="shared" ref="J696:L696" si="317">J62*0.1</f>
        <v>0.24503000000000005</v>
      </c>
      <c r="K696" s="382">
        <f t="shared" si="317"/>
        <v>5.9999999999999995E-5</v>
      </c>
      <c r="L696" s="382">
        <f t="shared" si="317"/>
        <v>0</v>
      </c>
      <c r="M696" s="382">
        <f t="shared" si="304"/>
        <v>0.24509000000000006</v>
      </c>
      <c r="N696" s="382">
        <f t="shared" si="305"/>
        <v>2.7339999999999948E-2</v>
      </c>
      <c r="O696" s="382">
        <f t="shared" si="306"/>
        <v>2.327999999999994E-2</v>
      </c>
    </row>
    <row r="697" spans="2:15" ht="15.6" x14ac:dyDescent="0.25">
      <c r="B697" s="378">
        <v>7</v>
      </c>
      <c r="C697" s="383" t="s">
        <v>774</v>
      </c>
      <c r="D697" s="380"/>
      <c r="E697" s="384"/>
      <c r="F697" s="382">
        <f t="shared" ref="F697:H697" si="318">F63*0.1</f>
        <v>8.4182399999999991</v>
      </c>
      <c r="G697" s="382">
        <f t="shared" si="318"/>
        <v>0.1781352677999998</v>
      </c>
      <c r="H697" s="382">
        <f t="shared" si="318"/>
        <v>2.98925476E-2</v>
      </c>
      <c r="I697" s="382">
        <f t="shared" si="314"/>
        <v>8.5664827201999998</v>
      </c>
      <c r="J697" s="382">
        <f t="shared" ref="J697:L697" si="319">J63*0.1</f>
        <v>7.0494599999999998</v>
      </c>
      <c r="K697" s="382">
        <f t="shared" si="319"/>
        <v>0</v>
      </c>
      <c r="L697" s="382">
        <f t="shared" si="319"/>
        <v>0</v>
      </c>
      <c r="M697" s="382">
        <f t="shared" si="304"/>
        <v>7.0494599999999998</v>
      </c>
      <c r="N697" s="382">
        <f t="shared" si="305"/>
        <v>1.3687799999999992</v>
      </c>
      <c r="O697" s="382">
        <f t="shared" si="306"/>
        <v>1.5170227202</v>
      </c>
    </row>
    <row r="698" spans="2:15" ht="15.6" x14ac:dyDescent="0.25">
      <c r="B698" s="378">
        <v>8</v>
      </c>
      <c r="C698" s="383" t="s">
        <v>767</v>
      </c>
      <c r="D698" s="380"/>
      <c r="E698" s="384"/>
      <c r="F698" s="382">
        <f t="shared" ref="F698:H698" si="320">F64*0.1</f>
        <v>3.4939999999999998</v>
      </c>
      <c r="G698" s="382">
        <f t="shared" si="320"/>
        <v>5.000000000000001E-3</v>
      </c>
      <c r="H698" s="382">
        <f t="shared" si="320"/>
        <v>0</v>
      </c>
      <c r="I698" s="382">
        <f t="shared" si="314"/>
        <v>3.4989999999999997</v>
      </c>
      <c r="J698" s="382">
        <f t="shared" ref="J698:L698" si="321">J64*0.1</f>
        <v>2.8972200000000004</v>
      </c>
      <c r="K698" s="382">
        <f t="shared" si="321"/>
        <v>0.41444613201381353</v>
      </c>
      <c r="L698" s="382">
        <f t="shared" si="321"/>
        <v>0</v>
      </c>
      <c r="M698" s="382">
        <f t="shared" si="304"/>
        <v>3.3116661320138139</v>
      </c>
      <c r="N698" s="382">
        <f t="shared" si="305"/>
        <v>0.59677999999999942</v>
      </c>
      <c r="O698" s="382">
        <f t="shared" si="306"/>
        <v>0.18733386798618579</v>
      </c>
    </row>
    <row r="699" spans="2:15" hidden="1" x14ac:dyDescent="0.25">
      <c r="B699" s="378"/>
      <c r="C699" s="386"/>
      <c r="D699" s="380"/>
      <c r="E699" s="384"/>
      <c r="F699" s="382"/>
      <c r="G699" s="382"/>
      <c r="H699" s="382"/>
      <c r="I699" s="382"/>
      <c r="J699" s="382"/>
      <c r="K699" s="382"/>
      <c r="L699" s="382"/>
      <c r="M699" s="382"/>
      <c r="N699" s="382"/>
      <c r="O699" s="382"/>
    </row>
    <row r="700" spans="2:15" hidden="1" x14ac:dyDescent="0.25">
      <c r="B700" s="378"/>
      <c r="C700" s="387"/>
      <c r="D700" s="380"/>
      <c r="E700" s="384"/>
      <c r="F700" s="382"/>
      <c r="G700" s="382"/>
      <c r="H700" s="382"/>
      <c r="I700" s="382"/>
      <c r="J700" s="382"/>
      <c r="K700" s="382"/>
      <c r="L700" s="382"/>
      <c r="M700" s="382"/>
      <c r="N700" s="382"/>
      <c r="O700" s="382"/>
    </row>
    <row r="701" spans="2:15" hidden="1" x14ac:dyDescent="0.25">
      <c r="B701" s="378"/>
      <c r="C701" s="386"/>
      <c r="D701" s="380"/>
      <c r="E701" s="384"/>
      <c r="F701" s="382"/>
      <c r="G701" s="382"/>
      <c r="H701" s="382"/>
      <c r="I701" s="382"/>
      <c r="J701" s="382"/>
      <c r="K701" s="382"/>
      <c r="L701" s="382"/>
      <c r="M701" s="382"/>
      <c r="N701" s="382"/>
      <c r="O701" s="382"/>
    </row>
    <row r="702" spans="2:15" hidden="1" x14ac:dyDescent="0.25">
      <c r="B702" s="378"/>
      <c r="C702" s="386"/>
      <c r="D702" s="380"/>
      <c r="E702" s="384"/>
      <c r="F702" s="382"/>
      <c r="G702" s="382"/>
      <c r="H702" s="382"/>
      <c r="I702" s="382"/>
      <c r="J702" s="382"/>
      <c r="K702" s="382"/>
      <c r="L702" s="382"/>
      <c r="M702" s="382"/>
      <c r="N702" s="382"/>
      <c r="O702" s="382"/>
    </row>
    <row r="703" spans="2:15" hidden="1" x14ac:dyDescent="0.25">
      <c r="B703" s="378"/>
      <c r="C703" s="386"/>
      <c r="D703" s="380"/>
      <c r="E703" s="384"/>
      <c r="F703" s="382"/>
      <c r="G703" s="382"/>
      <c r="H703" s="382"/>
      <c r="I703" s="382"/>
      <c r="J703" s="382"/>
      <c r="K703" s="382"/>
      <c r="L703" s="382"/>
      <c r="M703" s="382"/>
      <c r="N703" s="382"/>
      <c r="O703" s="382"/>
    </row>
    <row r="704" spans="2:15" hidden="1" x14ac:dyDescent="0.25">
      <c r="B704" s="378"/>
      <c r="C704" s="386"/>
      <c r="D704" s="380"/>
      <c r="E704" s="384"/>
      <c r="F704" s="382"/>
      <c r="G704" s="382"/>
      <c r="H704" s="382"/>
      <c r="I704" s="382"/>
      <c r="J704" s="382"/>
      <c r="K704" s="382"/>
      <c r="L704" s="382"/>
      <c r="M704" s="382"/>
      <c r="N704" s="382"/>
      <c r="O704" s="382"/>
    </row>
    <row r="705" spans="2:15" hidden="1" x14ac:dyDescent="0.25">
      <c r="B705" s="378"/>
      <c r="C705" s="387"/>
      <c r="D705" s="380"/>
      <c r="E705" s="384"/>
      <c r="F705" s="382"/>
      <c r="G705" s="382"/>
      <c r="H705" s="382"/>
      <c r="I705" s="382"/>
      <c r="J705" s="382"/>
      <c r="K705" s="382"/>
      <c r="L705" s="382"/>
      <c r="M705" s="382"/>
      <c r="N705" s="382"/>
      <c r="O705" s="382"/>
    </row>
    <row r="706" spans="2:15" hidden="1" x14ac:dyDescent="0.25">
      <c r="B706" s="378"/>
      <c r="C706" s="387"/>
      <c r="D706" s="380"/>
      <c r="E706" s="384"/>
      <c r="F706" s="382"/>
      <c r="G706" s="382"/>
      <c r="H706" s="382"/>
      <c r="I706" s="382"/>
      <c r="J706" s="382"/>
      <c r="K706" s="382"/>
      <c r="L706" s="382"/>
      <c r="M706" s="382"/>
      <c r="N706" s="382"/>
      <c r="O706" s="382"/>
    </row>
    <row r="707" spans="2:15" hidden="1" x14ac:dyDescent="0.25">
      <c r="B707" s="378"/>
      <c r="C707" s="387"/>
      <c r="D707" s="380"/>
      <c r="E707" s="384"/>
      <c r="F707" s="382"/>
      <c r="G707" s="382"/>
      <c r="H707" s="382"/>
      <c r="I707" s="382"/>
      <c r="J707" s="382"/>
      <c r="K707" s="382"/>
      <c r="L707" s="382"/>
      <c r="M707" s="382"/>
      <c r="N707" s="382"/>
      <c r="O707" s="382"/>
    </row>
    <row r="708" spans="2:15" hidden="1" x14ac:dyDescent="0.25">
      <c r="B708" s="378"/>
      <c r="C708" s="386"/>
      <c r="D708" s="380"/>
      <c r="E708" s="384"/>
      <c r="F708" s="382"/>
      <c r="G708" s="382"/>
      <c r="H708" s="382"/>
      <c r="I708" s="382"/>
      <c r="J708" s="382"/>
      <c r="K708" s="382"/>
      <c r="L708" s="382"/>
      <c r="M708" s="382"/>
      <c r="N708" s="382"/>
      <c r="O708" s="382"/>
    </row>
    <row r="709" spans="2:15" hidden="1" x14ac:dyDescent="0.25">
      <c r="B709" s="378"/>
      <c r="C709" s="386"/>
      <c r="D709" s="380"/>
      <c r="E709" s="384"/>
      <c r="F709" s="382"/>
      <c r="G709" s="382"/>
      <c r="H709" s="382"/>
      <c r="I709" s="382"/>
      <c r="J709" s="382"/>
      <c r="K709" s="382"/>
      <c r="L709" s="382"/>
      <c r="M709" s="382"/>
      <c r="N709" s="382"/>
      <c r="O709" s="382"/>
    </row>
    <row r="710" spans="2:15" hidden="1" x14ac:dyDescent="0.25">
      <c r="B710" s="388"/>
      <c r="C710" s="389"/>
      <c r="D710" s="380"/>
      <c r="E710" s="384"/>
      <c r="F710" s="382"/>
      <c r="G710" s="382"/>
      <c r="H710" s="382"/>
      <c r="I710" s="382"/>
      <c r="J710" s="382"/>
      <c r="K710" s="382"/>
      <c r="L710" s="382"/>
      <c r="M710" s="382"/>
      <c r="N710" s="382"/>
      <c r="O710" s="382"/>
    </row>
    <row r="711" spans="2:15" hidden="1" x14ac:dyDescent="0.25">
      <c r="B711" s="390"/>
      <c r="C711" s="391"/>
      <c r="D711" s="392"/>
      <c r="E711" s="384"/>
      <c r="F711" s="382"/>
      <c r="G711" s="382"/>
      <c r="H711" s="382"/>
      <c r="I711" s="382"/>
      <c r="J711" s="382"/>
      <c r="K711" s="382"/>
      <c r="L711" s="382"/>
      <c r="M711" s="382"/>
      <c r="N711" s="382"/>
      <c r="O711" s="382"/>
    </row>
    <row r="712" spans="2:15" hidden="1" x14ac:dyDescent="0.25">
      <c r="B712" s="390"/>
      <c r="C712" s="391"/>
      <c r="D712" s="392"/>
      <c r="E712" s="384"/>
      <c r="F712" s="382"/>
      <c r="G712" s="382"/>
      <c r="H712" s="382"/>
      <c r="I712" s="382"/>
      <c r="J712" s="382"/>
      <c r="K712" s="382"/>
      <c r="L712" s="382"/>
      <c r="M712" s="382"/>
      <c r="N712" s="382"/>
      <c r="O712" s="382"/>
    </row>
    <row r="713" spans="2:15" hidden="1" x14ac:dyDescent="0.25">
      <c r="B713" s="390"/>
      <c r="C713" s="391"/>
      <c r="D713" s="392"/>
      <c r="E713" s="384"/>
      <c r="F713" s="382"/>
      <c r="G713" s="382"/>
      <c r="H713" s="382"/>
      <c r="I713" s="382"/>
      <c r="J713" s="382"/>
      <c r="K713" s="382"/>
      <c r="L713" s="382"/>
      <c r="M713" s="382"/>
      <c r="N713" s="382"/>
      <c r="O713" s="382"/>
    </row>
    <row r="714" spans="2:15" hidden="1" x14ac:dyDescent="0.25">
      <c r="B714" s="390"/>
      <c r="C714" s="393"/>
      <c r="D714" s="392"/>
      <c r="E714" s="384"/>
      <c r="F714" s="382"/>
      <c r="G714" s="382"/>
      <c r="H714" s="382"/>
      <c r="I714" s="382"/>
      <c r="J714" s="382"/>
      <c r="K714" s="382"/>
      <c r="L714" s="382"/>
      <c r="M714" s="382"/>
      <c r="N714" s="382"/>
      <c r="O714" s="382"/>
    </row>
    <row r="715" spans="2:15" hidden="1" x14ac:dyDescent="0.25">
      <c r="B715" s="390"/>
      <c r="C715" s="393"/>
      <c r="D715" s="392"/>
      <c r="E715" s="384"/>
      <c r="F715" s="382"/>
      <c r="G715" s="382"/>
      <c r="H715" s="382"/>
      <c r="I715" s="382"/>
      <c r="J715" s="382"/>
      <c r="K715" s="382"/>
      <c r="L715" s="382"/>
      <c r="M715" s="382"/>
      <c r="N715" s="382"/>
      <c r="O715" s="382"/>
    </row>
    <row r="716" spans="2:15" hidden="1" x14ac:dyDescent="0.25">
      <c r="B716" s="390"/>
      <c r="C716" s="393"/>
      <c r="D716" s="392"/>
      <c r="E716" s="384"/>
      <c r="F716" s="382"/>
      <c r="G716" s="382"/>
      <c r="H716" s="382"/>
      <c r="I716" s="382"/>
      <c r="J716" s="382"/>
      <c r="K716" s="382"/>
      <c r="L716" s="382"/>
      <c r="M716" s="382"/>
      <c r="N716" s="382"/>
      <c r="O716" s="382"/>
    </row>
    <row r="717" spans="2:15" hidden="1" x14ac:dyDescent="0.25">
      <c r="B717" s="390"/>
      <c r="C717" s="393"/>
      <c r="D717" s="392"/>
      <c r="E717" s="384"/>
      <c r="F717" s="382"/>
      <c r="G717" s="382"/>
      <c r="H717" s="382"/>
      <c r="I717" s="382"/>
      <c r="J717" s="382"/>
      <c r="K717" s="382"/>
      <c r="L717" s="382"/>
      <c r="M717" s="382"/>
      <c r="N717" s="382"/>
      <c r="O717" s="382"/>
    </row>
    <row r="718" spans="2:15" hidden="1" x14ac:dyDescent="0.25">
      <c r="B718" s="390"/>
      <c r="C718" s="393"/>
      <c r="D718" s="392"/>
      <c r="E718" s="384"/>
      <c r="F718" s="382"/>
      <c r="G718" s="382"/>
      <c r="H718" s="382"/>
      <c r="I718" s="382"/>
      <c r="J718" s="382"/>
      <c r="K718" s="382"/>
      <c r="L718" s="382"/>
      <c r="M718" s="382"/>
      <c r="N718" s="382"/>
      <c r="O718" s="382"/>
    </row>
    <row r="719" spans="2:15" hidden="1" x14ac:dyDescent="0.25">
      <c r="B719" s="390"/>
      <c r="C719" s="393"/>
      <c r="D719" s="392"/>
      <c r="E719" s="384"/>
      <c r="F719" s="382"/>
      <c r="G719" s="382"/>
      <c r="H719" s="382"/>
      <c r="I719" s="382"/>
      <c r="J719" s="382"/>
      <c r="K719" s="382"/>
      <c r="L719" s="382"/>
      <c r="M719" s="382"/>
      <c r="N719" s="382"/>
      <c r="O719" s="382"/>
    </row>
    <row r="720" spans="2:15" hidden="1" x14ac:dyDescent="0.25">
      <c r="B720" s="390"/>
      <c r="C720" s="393"/>
      <c r="D720" s="392"/>
      <c r="E720" s="384"/>
      <c r="F720" s="382"/>
      <c r="G720" s="382"/>
      <c r="H720" s="382"/>
      <c r="I720" s="382"/>
      <c r="J720" s="382"/>
      <c r="K720" s="382"/>
      <c r="L720" s="382"/>
      <c r="M720" s="382"/>
      <c r="N720" s="382"/>
      <c r="O720" s="382"/>
    </row>
    <row r="721" spans="2:15" hidden="1" x14ac:dyDescent="0.25">
      <c r="B721" s="390"/>
      <c r="C721" s="391"/>
      <c r="D721" s="392"/>
      <c r="E721" s="384"/>
      <c r="F721" s="382"/>
      <c r="G721" s="382"/>
      <c r="H721" s="382"/>
      <c r="I721" s="382"/>
      <c r="J721" s="382"/>
      <c r="K721" s="382"/>
      <c r="L721" s="382"/>
      <c r="M721" s="382"/>
      <c r="N721" s="382"/>
      <c r="O721" s="382"/>
    </row>
    <row r="722" spans="2:15" hidden="1" x14ac:dyDescent="0.25">
      <c r="B722" s="390"/>
      <c r="C722" s="393"/>
      <c r="D722" s="392"/>
      <c r="E722" s="384"/>
      <c r="F722" s="382"/>
      <c r="G722" s="382"/>
      <c r="H722" s="382"/>
      <c r="I722" s="382"/>
      <c r="J722" s="382"/>
      <c r="K722" s="382"/>
      <c r="L722" s="382"/>
      <c r="M722" s="382"/>
      <c r="N722" s="382"/>
      <c r="O722" s="382"/>
    </row>
    <row r="723" spans="2:15" hidden="1" x14ac:dyDescent="0.25">
      <c r="B723" s="390"/>
      <c r="C723" s="393"/>
      <c r="D723" s="392"/>
      <c r="E723" s="384"/>
      <c r="F723" s="382"/>
      <c r="G723" s="382"/>
      <c r="H723" s="382"/>
      <c r="I723" s="382"/>
      <c r="J723" s="382"/>
      <c r="K723" s="382"/>
      <c r="L723" s="382"/>
      <c r="M723" s="382"/>
      <c r="N723" s="382"/>
      <c r="O723" s="382"/>
    </row>
    <row r="724" spans="2:15" hidden="1" x14ac:dyDescent="0.25">
      <c r="B724" s="390"/>
      <c r="C724" s="393"/>
      <c r="D724" s="392"/>
      <c r="E724" s="384"/>
      <c r="F724" s="382"/>
      <c r="G724" s="382"/>
      <c r="H724" s="382"/>
      <c r="I724" s="382"/>
      <c r="J724" s="382"/>
      <c r="K724" s="382"/>
      <c r="L724" s="382"/>
      <c r="M724" s="382"/>
      <c r="N724" s="382"/>
      <c r="O724" s="382"/>
    </row>
    <row r="725" spans="2:15" hidden="1" x14ac:dyDescent="0.25">
      <c r="B725" s="390"/>
      <c r="C725" s="391"/>
      <c r="D725" s="392"/>
      <c r="E725" s="384"/>
      <c r="F725" s="382"/>
      <c r="G725" s="382"/>
      <c r="H725" s="382"/>
      <c r="I725" s="382"/>
      <c r="J725" s="382"/>
      <c r="K725" s="382"/>
      <c r="L725" s="382"/>
      <c r="M725" s="382"/>
      <c r="N725" s="382"/>
      <c r="O725" s="382"/>
    </row>
    <row r="726" spans="2:15" hidden="1" x14ac:dyDescent="0.25">
      <c r="B726" s="390"/>
      <c r="C726" s="391"/>
      <c r="D726" s="380"/>
      <c r="E726" s="384"/>
      <c r="F726" s="382"/>
      <c r="G726" s="382"/>
      <c r="H726" s="382"/>
      <c r="I726" s="382"/>
      <c r="J726" s="382"/>
      <c r="K726" s="382"/>
      <c r="L726" s="382"/>
      <c r="M726" s="382"/>
      <c r="N726" s="382"/>
      <c r="O726" s="382"/>
    </row>
    <row r="727" spans="2:15" hidden="1" x14ac:dyDescent="0.25">
      <c r="B727" s="390"/>
      <c r="C727" s="391"/>
      <c r="D727" s="380"/>
      <c r="E727" s="394"/>
      <c r="F727" s="382"/>
      <c r="G727" s="382"/>
      <c r="H727" s="382"/>
      <c r="I727" s="382"/>
      <c r="J727" s="382"/>
      <c r="K727" s="382"/>
      <c r="L727" s="382"/>
      <c r="M727" s="382"/>
      <c r="N727" s="382"/>
      <c r="O727" s="382"/>
    </row>
    <row r="728" spans="2:15" ht="14.4" thickBot="1" x14ac:dyDescent="0.3">
      <c r="B728" s="395"/>
      <c r="C728" s="396" t="s">
        <v>108</v>
      </c>
      <c r="D728" s="396"/>
      <c r="E728" s="397"/>
      <c r="F728" s="398">
        <f>SUM(F688:F727)</f>
        <v>1015.5157689098</v>
      </c>
      <c r="G728" s="398">
        <f t="shared" ref="G728" si="322">SUM(G688:G727)</f>
        <v>91.165135267800011</v>
      </c>
      <c r="H728" s="398">
        <f t="shared" ref="H728" si="323">SUM(H688:H727)</f>
        <v>2.3002325476000003</v>
      </c>
      <c r="I728" s="398">
        <f t="shared" ref="I728" si="324">SUM(I688:I727)</f>
        <v>1104.3806716300003</v>
      </c>
      <c r="J728" s="398">
        <f t="shared" ref="J728" si="325">SUM(J688:J727)</f>
        <v>529.75894000000005</v>
      </c>
      <c r="K728" s="398">
        <f t="shared" ref="K728" si="326">SUM(K688:K727)</f>
        <v>41.39744090505291</v>
      </c>
      <c r="L728" s="398">
        <f t="shared" ref="L728" si="327">SUM(L688:L727)</f>
        <v>0</v>
      </c>
      <c r="M728" s="398">
        <f t="shared" ref="M728" si="328">SUM(M688:M727)</f>
        <v>571.15638090505297</v>
      </c>
      <c r="N728" s="398">
        <f t="shared" ref="N728" si="329">SUM(N688:N727)</f>
        <v>485.75682890979999</v>
      </c>
      <c r="O728" s="398">
        <f t="shared" ref="O728" si="330">SUM(O688:O727)</f>
        <v>533.2242907249472</v>
      </c>
    </row>
    <row r="729" spans="2:15" ht="14.4" thickBot="1" x14ac:dyDescent="0.3">
      <c r="B729" s="312"/>
      <c r="C729" s="312"/>
      <c r="D729" s="312"/>
      <c r="E729" s="312"/>
      <c r="F729" s="312"/>
      <c r="G729" s="312"/>
      <c r="H729" s="312"/>
      <c r="I729" s="312"/>
      <c r="J729" s="312"/>
      <c r="K729" s="312"/>
      <c r="L729" s="312"/>
      <c r="M729" s="312"/>
      <c r="N729" s="312"/>
      <c r="O729" s="312"/>
    </row>
    <row r="730" spans="2:15" x14ac:dyDescent="0.25">
      <c r="B730" s="480" t="s">
        <v>182</v>
      </c>
      <c r="C730" s="481"/>
      <c r="D730" s="481"/>
      <c r="E730" s="481"/>
      <c r="F730" s="481"/>
      <c r="G730" s="481"/>
      <c r="H730" s="481"/>
      <c r="I730" s="481"/>
      <c r="J730" s="481"/>
      <c r="K730" s="481"/>
      <c r="L730" s="481"/>
      <c r="M730" s="481"/>
      <c r="N730" s="481"/>
      <c r="O730" s="482"/>
    </row>
    <row r="731" spans="2:15" x14ac:dyDescent="0.25">
      <c r="B731" s="483" t="s">
        <v>2</v>
      </c>
      <c r="C731" s="485" t="s">
        <v>205</v>
      </c>
      <c r="D731" s="487" t="s">
        <v>193</v>
      </c>
      <c r="E731" s="487" t="s">
        <v>194</v>
      </c>
      <c r="F731" s="487" t="s">
        <v>195</v>
      </c>
      <c r="G731" s="487"/>
      <c r="H731" s="487"/>
      <c r="I731" s="487"/>
      <c r="J731" s="487" t="s">
        <v>196</v>
      </c>
      <c r="K731" s="487"/>
      <c r="L731" s="487"/>
      <c r="M731" s="487"/>
      <c r="N731" s="487" t="s">
        <v>197</v>
      </c>
      <c r="O731" s="489"/>
    </row>
    <row r="732" spans="2:15" ht="55.8" thickBot="1" x14ac:dyDescent="0.3">
      <c r="B732" s="484"/>
      <c r="C732" s="486"/>
      <c r="D732" s="488"/>
      <c r="E732" s="488"/>
      <c r="F732" s="401" t="s">
        <v>198</v>
      </c>
      <c r="G732" s="401" t="s">
        <v>107</v>
      </c>
      <c r="H732" s="401" t="s">
        <v>199</v>
      </c>
      <c r="I732" s="401" t="s">
        <v>200</v>
      </c>
      <c r="J732" s="401" t="s">
        <v>201</v>
      </c>
      <c r="K732" s="401" t="s">
        <v>107</v>
      </c>
      <c r="L732" s="401" t="s">
        <v>202</v>
      </c>
      <c r="M732" s="401" t="s">
        <v>203</v>
      </c>
      <c r="N732" s="401" t="s">
        <v>198</v>
      </c>
      <c r="O732" s="402" t="s">
        <v>200</v>
      </c>
    </row>
    <row r="733" spans="2:15" ht="15.6" x14ac:dyDescent="0.25">
      <c r="B733" s="378">
        <v>1</v>
      </c>
      <c r="C733" s="379" t="s">
        <v>768</v>
      </c>
      <c r="D733" s="380"/>
      <c r="E733" s="381"/>
      <c r="F733" s="382">
        <f>F99*0.1</f>
        <v>0.18660890980000011</v>
      </c>
      <c r="G733" s="382">
        <f t="shared" ref="G733:H733" si="331">G99*0.1</f>
        <v>1.0090930415093617</v>
      </c>
      <c r="H733" s="382">
        <f t="shared" si="331"/>
        <v>0</v>
      </c>
      <c r="I733" s="382">
        <f>F733+G733-H733</f>
        <v>1.1957019513093619</v>
      </c>
      <c r="J733" s="382">
        <f>J99*0.1</f>
        <v>0</v>
      </c>
      <c r="K733" s="382">
        <f t="shared" ref="K733:L733" si="332">K99*0.1</f>
        <v>0</v>
      </c>
      <c r="L733" s="382">
        <f t="shared" si="332"/>
        <v>0</v>
      </c>
      <c r="M733" s="382">
        <f>J733+K733-L733</f>
        <v>0</v>
      </c>
      <c r="N733" s="382">
        <f>F733-J733</f>
        <v>0.18660890980000011</v>
      </c>
      <c r="O733" s="382">
        <f>I733-M733</f>
        <v>1.1957019513093619</v>
      </c>
    </row>
    <row r="734" spans="2:15" ht="15.6" x14ac:dyDescent="0.25">
      <c r="B734" s="378">
        <v>2</v>
      </c>
      <c r="C734" s="379" t="s">
        <v>97</v>
      </c>
      <c r="D734" s="380"/>
      <c r="E734" s="381"/>
      <c r="F734" s="382">
        <f t="shared" ref="F734:H734" si="333">F100*0.1</f>
        <v>36.29954</v>
      </c>
      <c r="G734" s="382">
        <f t="shared" si="333"/>
        <v>1.4909394153319095</v>
      </c>
      <c r="H734" s="382">
        <f t="shared" si="333"/>
        <v>0</v>
      </c>
      <c r="I734" s="382">
        <f>F734+G734-H734</f>
        <v>37.790479415331909</v>
      </c>
      <c r="J734" s="382">
        <f t="shared" ref="J734:L734" si="334">J100*0.1</f>
        <v>9.8551463279768221</v>
      </c>
      <c r="K734" s="382">
        <f t="shared" si="334"/>
        <v>0.91674473999695683</v>
      </c>
      <c r="L734" s="382">
        <f t="shared" si="334"/>
        <v>0</v>
      </c>
      <c r="M734" s="382">
        <f>J734+K734-L734</f>
        <v>10.77189106797378</v>
      </c>
      <c r="N734" s="382">
        <f t="shared" ref="N734" si="335">F734-J734</f>
        <v>26.444393672023178</v>
      </c>
      <c r="O734" s="382">
        <f t="shared" ref="O734" si="336">I734-M734</f>
        <v>27.018588347358129</v>
      </c>
    </row>
    <row r="735" spans="2:15" s="169" customFormat="1" ht="15.6" x14ac:dyDescent="0.25">
      <c r="B735" s="378">
        <v>3</v>
      </c>
      <c r="C735" s="383" t="s">
        <v>769</v>
      </c>
      <c r="D735" s="380"/>
      <c r="E735" s="384"/>
      <c r="F735" s="382"/>
      <c r="G735" s="382"/>
      <c r="H735" s="382"/>
      <c r="I735" s="382"/>
      <c r="J735" s="382"/>
      <c r="K735" s="382"/>
      <c r="L735" s="382"/>
      <c r="M735" s="382"/>
      <c r="N735" s="382"/>
      <c r="O735" s="382"/>
    </row>
    <row r="736" spans="2:15" ht="15.6" x14ac:dyDescent="0.25">
      <c r="B736" s="378"/>
      <c r="C736" s="379" t="s">
        <v>770</v>
      </c>
      <c r="D736" s="380"/>
      <c r="E736" s="384"/>
      <c r="F736" s="382">
        <f t="shared" ref="F736:H736" si="337">F102*0.1</f>
        <v>491.04148000000009</v>
      </c>
      <c r="G736" s="382">
        <f t="shared" si="337"/>
        <v>55.344727682825173</v>
      </c>
      <c r="H736" s="382">
        <f t="shared" si="337"/>
        <v>0</v>
      </c>
      <c r="I736" s="382">
        <f t="shared" ref="I736:I743" si="338">F736+G736-H736</f>
        <v>546.38620768282522</v>
      </c>
      <c r="J736" s="382">
        <f t="shared" ref="J736:L736" si="339">J102*0.1</f>
        <v>274.05497794416823</v>
      </c>
      <c r="K736" s="382">
        <f t="shared" si="339"/>
        <v>37.855060414626884</v>
      </c>
      <c r="L736" s="382">
        <f t="shared" si="339"/>
        <v>0</v>
      </c>
      <c r="M736" s="382">
        <f t="shared" ref="M736:M743" si="340">J736+K736-L736</f>
        <v>311.91003835879513</v>
      </c>
      <c r="N736" s="382">
        <f t="shared" ref="N736:N743" si="341">F736-J736</f>
        <v>216.98650205583186</v>
      </c>
      <c r="O736" s="382">
        <f t="shared" ref="O736:O743" si="342">I736-M736</f>
        <v>234.47616932403008</v>
      </c>
    </row>
    <row r="737" spans="2:15" ht="15.6" x14ac:dyDescent="0.25">
      <c r="B737" s="378"/>
      <c r="C737" s="379" t="s">
        <v>771</v>
      </c>
      <c r="D737" s="380"/>
      <c r="E737" s="384"/>
      <c r="F737" s="382">
        <f t="shared" ref="F737:H737" si="343">F103*0.1</f>
        <v>485.47757999999999</v>
      </c>
      <c r="G737" s="382">
        <f t="shared" si="343"/>
        <v>56.895694329639973</v>
      </c>
      <c r="H737" s="382">
        <f t="shared" si="343"/>
        <v>0</v>
      </c>
      <c r="I737" s="382">
        <f t="shared" si="338"/>
        <v>542.37327432963991</v>
      </c>
      <c r="J737" s="382">
        <f t="shared" ref="J737:L737" si="344">J103*0.1</f>
        <v>228.03857902538891</v>
      </c>
      <c r="K737" s="382">
        <f t="shared" si="344"/>
        <v>14.062608789934325</v>
      </c>
      <c r="L737" s="382">
        <f t="shared" si="344"/>
        <v>0</v>
      </c>
      <c r="M737" s="382">
        <f t="shared" si="340"/>
        <v>242.10118781532324</v>
      </c>
      <c r="N737" s="382">
        <f t="shared" si="341"/>
        <v>257.43900097461108</v>
      </c>
      <c r="O737" s="382">
        <f t="shared" si="342"/>
        <v>300.2720865143167</v>
      </c>
    </row>
    <row r="738" spans="2:15" ht="15.6" x14ac:dyDescent="0.25">
      <c r="B738" s="378"/>
      <c r="C738" s="379" t="s">
        <v>772</v>
      </c>
      <c r="D738" s="380"/>
      <c r="E738" s="384"/>
      <c r="F738" s="382">
        <f t="shared" ref="F738:H738" si="345">F104*0.1</f>
        <v>76.414750000000012</v>
      </c>
      <c r="G738" s="382">
        <f t="shared" si="345"/>
        <v>1.2464291315638441</v>
      </c>
      <c r="H738" s="382">
        <f t="shared" si="345"/>
        <v>0</v>
      </c>
      <c r="I738" s="382">
        <f t="shared" si="338"/>
        <v>77.661179131563856</v>
      </c>
      <c r="J738" s="382">
        <f t="shared" ref="J738:L738" si="346">J104*0.1</f>
        <v>46.422445968621638</v>
      </c>
      <c r="K738" s="382">
        <f t="shared" si="346"/>
        <v>3.8349898276278624</v>
      </c>
      <c r="L738" s="382">
        <f t="shared" si="346"/>
        <v>0</v>
      </c>
      <c r="M738" s="382">
        <f t="shared" si="340"/>
        <v>50.257435796249503</v>
      </c>
      <c r="N738" s="382">
        <f t="shared" si="341"/>
        <v>29.992304031378374</v>
      </c>
      <c r="O738" s="382">
        <f t="shared" si="342"/>
        <v>27.403743335314353</v>
      </c>
    </row>
    <row r="739" spans="2:15" ht="15.6" x14ac:dyDescent="0.25">
      <c r="B739" s="378">
        <v>4</v>
      </c>
      <c r="C739" s="383" t="s">
        <v>103</v>
      </c>
      <c r="D739" s="380"/>
      <c r="E739" s="384"/>
      <c r="F739" s="382">
        <f t="shared" ref="F739:H739" si="347">F105*0.1</f>
        <v>2.0661499999999999</v>
      </c>
      <c r="G739" s="382">
        <f t="shared" si="347"/>
        <v>0.33873736349706857</v>
      </c>
      <c r="H739" s="382">
        <f t="shared" si="347"/>
        <v>0</v>
      </c>
      <c r="I739" s="382">
        <f t="shared" si="338"/>
        <v>2.4048873634970684</v>
      </c>
      <c r="J739" s="382">
        <f t="shared" ref="J739:L739" si="348">J105*0.1</f>
        <v>1.7675662360937316</v>
      </c>
      <c r="K739" s="382">
        <f t="shared" si="348"/>
        <v>0.43796037735084037</v>
      </c>
      <c r="L739" s="382">
        <f t="shared" si="348"/>
        <v>0</v>
      </c>
      <c r="M739" s="382">
        <f t="shared" si="340"/>
        <v>2.2055266134445719</v>
      </c>
      <c r="N739" s="382">
        <f t="shared" si="341"/>
        <v>0.29858376390626828</v>
      </c>
      <c r="O739" s="382">
        <f t="shared" si="342"/>
        <v>0.19936075005249654</v>
      </c>
    </row>
    <row r="740" spans="2:15" ht="15.6" x14ac:dyDescent="0.25">
      <c r="B740" s="378">
        <v>5</v>
      </c>
      <c r="C740" s="383" t="s">
        <v>773</v>
      </c>
      <c r="D740" s="380"/>
      <c r="E740" s="384"/>
      <c r="F740" s="382">
        <f t="shared" ref="F740:H740" si="349">F106*0.1</f>
        <v>0.56071000000000015</v>
      </c>
      <c r="G740" s="382">
        <f t="shared" si="349"/>
        <v>0</v>
      </c>
      <c r="H740" s="382">
        <f t="shared" si="349"/>
        <v>0</v>
      </c>
      <c r="I740" s="382">
        <f t="shared" si="338"/>
        <v>0.56071000000000015</v>
      </c>
      <c r="J740" s="382">
        <f t="shared" ref="J740:L740" si="350">J106*0.1</f>
        <v>0.4114492707898274</v>
      </c>
      <c r="K740" s="382">
        <f t="shared" si="350"/>
        <v>1.7688507346767059E-2</v>
      </c>
      <c r="L740" s="382">
        <f t="shared" si="350"/>
        <v>0</v>
      </c>
      <c r="M740" s="382">
        <f t="shared" si="340"/>
        <v>0.42913777813659448</v>
      </c>
      <c r="N740" s="382">
        <f t="shared" si="341"/>
        <v>0.14926072921017275</v>
      </c>
      <c r="O740" s="382">
        <f t="shared" si="342"/>
        <v>0.13157222186340567</v>
      </c>
    </row>
    <row r="741" spans="2:15" ht="15.6" x14ac:dyDescent="0.25">
      <c r="B741" s="378">
        <v>6</v>
      </c>
      <c r="C741" s="383" t="s">
        <v>101</v>
      </c>
      <c r="D741" s="380"/>
      <c r="E741" s="384"/>
      <c r="F741" s="382">
        <f t="shared" ref="F741:H741" si="351">F107*0.1</f>
        <v>0.26837</v>
      </c>
      <c r="G741" s="382">
        <f t="shared" si="351"/>
        <v>0</v>
      </c>
      <c r="H741" s="382">
        <f t="shared" si="351"/>
        <v>0</v>
      </c>
      <c r="I741" s="382">
        <f t="shared" si="338"/>
        <v>0.26837</v>
      </c>
      <c r="J741" s="382">
        <f t="shared" ref="J741:L741" si="352">J107*0.1</f>
        <v>0.24509000000000003</v>
      </c>
      <c r="K741" s="382">
        <f t="shared" si="352"/>
        <v>1.0336502999996888E-4</v>
      </c>
      <c r="L741" s="382">
        <f t="shared" si="352"/>
        <v>0</v>
      </c>
      <c r="M741" s="382">
        <f t="shared" si="340"/>
        <v>0.24519336503</v>
      </c>
      <c r="N741" s="382">
        <f t="shared" si="341"/>
        <v>2.3279999999999967E-2</v>
      </c>
      <c r="O741" s="382">
        <f t="shared" si="342"/>
        <v>2.3176634969999999E-2</v>
      </c>
    </row>
    <row r="742" spans="2:15" ht="15.6" x14ac:dyDescent="0.25">
      <c r="B742" s="378">
        <v>7</v>
      </c>
      <c r="C742" s="383" t="s">
        <v>774</v>
      </c>
      <c r="D742" s="380"/>
      <c r="E742" s="384"/>
      <c r="F742" s="382">
        <f t="shared" ref="F742:H742" si="353">F108*0.1</f>
        <v>8.5664827201999998</v>
      </c>
      <c r="G742" s="382">
        <f t="shared" si="353"/>
        <v>0</v>
      </c>
      <c r="H742" s="382">
        <f t="shared" si="353"/>
        <v>0</v>
      </c>
      <c r="I742" s="382">
        <f t="shared" si="338"/>
        <v>8.5664827201999998</v>
      </c>
      <c r="J742" s="382">
        <f t="shared" ref="J742:L742" si="354">J108*0.1</f>
        <v>7.0494599999999998</v>
      </c>
      <c r="K742" s="382">
        <f t="shared" si="354"/>
        <v>0</v>
      </c>
      <c r="L742" s="382">
        <f t="shared" si="354"/>
        <v>0</v>
      </c>
      <c r="M742" s="382">
        <f t="shared" si="340"/>
        <v>7.0494599999999998</v>
      </c>
      <c r="N742" s="382">
        <f t="shared" si="341"/>
        <v>1.5170227202</v>
      </c>
      <c r="O742" s="382">
        <f t="shared" si="342"/>
        <v>1.5170227202</v>
      </c>
    </row>
    <row r="743" spans="2:15" ht="15.6" x14ac:dyDescent="0.25">
      <c r="B743" s="378">
        <v>8</v>
      </c>
      <c r="C743" s="383" t="s">
        <v>767</v>
      </c>
      <c r="D743" s="380"/>
      <c r="E743" s="384"/>
      <c r="F743" s="382">
        <f t="shared" ref="F743:H743" si="355">F109*0.1</f>
        <v>3.4989999999999997</v>
      </c>
      <c r="G743" s="382">
        <f t="shared" si="355"/>
        <v>3.569225805477497</v>
      </c>
      <c r="H743" s="382">
        <f t="shared" si="355"/>
        <v>0</v>
      </c>
      <c r="I743" s="382">
        <f t="shared" si="338"/>
        <v>7.0682258054774962</v>
      </c>
      <c r="J743" s="382">
        <f t="shared" ref="J743:L743" si="356">J109*0.1</f>
        <v>3.3116661320138139</v>
      </c>
      <c r="K743" s="382">
        <f t="shared" si="356"/>
        <v>0.29711727492818202</v>
      </c>
      <c r="L743" s="382">
        <f t="shared" si="356"/>
        <v>0</v>
      </c>
      <c r="M743" s="382">
        <f t="shared" si="340"/>
        <v>3.608783406941996</v>
      </c>
      <c r="N743" s="382">
        <f t="shared" si="341"/>
        <v>0.18733386798618579</v>
      </c>
      <c r="O743" s="382">
        <f t="shared" si="342"/>
        <v>3.4594423985355003</v>
      </c>
    </row>
    <row r="744" spans="2:15" hidden="1" x14ac:dyDescent="0.25">
      <c r="B744" s="378"/>
      <c r="C744" s="386"/>
      <c r="D744" s="380"/>
      <c r="E744" s="384"/>
      <c r="F744" s="382"/>
      <c r="G744" s="382"/>
      <c r="H744" s="382"/>
      <c r="I744" s="382"/>
      <c r="J744" s="382"/>
      <c r="K744" s="382"/>
      <c r="L744" s="382"/>
      <c r="M744" s="382"/>
      <c r="N744" s="382"/>
      <c r="O744" s="382"/>
    </row>
    <row r="745" spans="2:15" hidden="1" x14ac:dyDescent="0.25">
      <c r="B745" s="378"/>
      <c r="C745" s="387"/>
      <c r="D745" s="380"/>
      <c r="E745" s="384"/>
      <c r="F745" s="382"/>
      <c r="G745" s="382"/>
      <c r="H745" s="382"/>
      <c r="I745" s="382"/>
      <c r="J745" s="382"/>
      <c r="K745" s="382"/>
      <c r="L745" s="382"/>
      <c r="M745" s="382"/>
      <c r="N745" s="382"/>
      <c r="O745" s="382"/>
    </row>
    <row r="746" spans="2:15" hidden="1" x14ac:dyDescent="0.25">
      <c r="B746" s="378"/>
      <c r="C746" s="386"/>
      <c r="D746" s="380"/>
      <c r="E746" s="384"/>
      <c r="F746" s="382"/>
      <c r="G746" s="382"/>
      <c r="H746" s="382"/>
      <c r="I746" s="382"/>
      <c r="J746" s="382"/>
      <c r="K746" s="382"/>
      <c r="L746" s="382"/>
      <c r="M746" s="382"/>
      <c r="N746" s="382"/>
      <c r="O746" s="382"/>
    </row>
    <row r="747" spans="2:15" hidden="1" x14ac:dyDescent="0.25">
      <c r="B747" s="378"/>
      <c r="C747" s="386"/>
      <c r="D747" s="380"/>
      <c r="E747" s="384"/>
      <c r="F747" s="382"/>
      <c r="G747" s="382"/>
      <c r="H747" s="382"/>
      <c r="I747" s="382"/>
      <c r="J747" s="382"/>
      <c r="K747" s="382"/>
      <c r="L747" s="382"/>
      <c r="M747" s="382"/>
      <c r="N747" s="382"/>
      <c r="O747" s="382"/>
    </row>
    <row r="748" spans="2:15" hidden="1" x14ac:dyDescent="0.25">
      <c r="B748" s="378"/>
      <c r="C748" s="386"/>
      <c r="D748" s="380"/>
      <c r="E748" s="384"/>
      <c r="F748" s="382"/>
      <c r="G748" s="382"/>
      <c r="H748" s="382"/>
      <c r="I748" s="382"/>
      <c r="J748" s="382"/>
      <c r="K748" s="382"/>
      <c r="L748" s="382"/>
      <c r="M748" s="382"/>
      <c r="N748" s="382"/>
      <c r="O748" s="382"/>
    </row>
    <row r="749" spans="2:15" hidden="1" x14ac:dyDescent="0.25">
      <c r="B749" s="378"/>
      <c r="C749" s="386"/>
      <c r="D749" s="380"/>
      <c r="E749" s="384"/>
      <c r="F749" s="382"/>
      <c r="G749" s="382"/>
      <c r="H749" s="382"/>
      <c r="I749" s="382"/>
      <c r="J749" s="382"/>
      <c r="K749" s="382"/>
      <c r="L749" s="382"/>
      <c r="M749" s="382"/>
      <c r="N749" s="382"/>
      <c r="O749" s="382"/>
    </row>
    <row r="750" spans="2:15" hidden="1" x14ac:dyDescent="0.25">
      <c r="B750" s="378"/>
      <c r="C750" s="387"/>
      <c r="D750" s="380"/>
      <c r="E750" s="384"/>
      <c r="F750" s="382"/>
      <c r="G750" s="382"/>
      <c r="H750" s="382"/>
      <c r="I750" s="382"/>
      <c r="J750" s="382"/>
      <c r="K750" s="382"/>
      <c r="L750" s="382"/>
      <c r="M750" s="382"/>
      <c r="N750" s="382"/>
      <c r="O750" s="382"/>
    </row>
    <row r="751" spans="2:15" hidden="1" x14ac:dyDescent="0.25">
      <c r="B751" s="378"/>
      <c r="C751" s="387"/>
      <c r="D751" s="380"/>
      <c r="E751" s="384"/>
      <c r="F751" s="382"/>
      <c r="G751" s="382"/>
      <c r="H751" s="382"/>
      <c r="I751" s="382"/>
      <c r="J751" s="382"/>
      <c r="K751" s="382"/>
      <c r="L751" s="382"/>
      <c r="M751" s="382"/>
      <c r="N751" s="382"/>
      <c r="O751" s="382"/>
    </row>
    <row r="752" spans="2:15" hidden="1" x14ac:dyDescent="0.25">
      <c r="B752" s="378"/>
      <c r="C752" s="387"/>
      <c r="D752" s="380"/>
      <c r="E752" s="384"/>
      <c r="F752" s="382"/>
      <c r="G752" s="382"/>
      <c r="H752" s="382"/>
      <c r="I752" s="382"/>
      <c r="J752" s="382"/>
      <c r="K752" s="382"/>
      <c r="L752" s="382"/>
      <c r="M752" s="382"/>
      <c r="N752" s="382"/>
      <c r="O752" s="382"/>
    </row>
    <row r="753" spans="2:15" hidden="1" x14ac:dyDescent="0.25">
      <c r="B753" s="378"/>
      <c r="C753" s="386"/>
      <c r="D753" s="380"/>
      <c r="E753" s="384"/>
      <c r="F753" s="382"/>
      <c r="G753" s="382"/>
      <c r="H753" s="382"/>
      <c r="I753" s="382"/>
      <c r="J753" s="382"/>
      <c r="K753" s="382"/>
      <c r="L753" s="382"/>
      <c r="M753" s="382"/>
      <c r="N753" s="382"/>
      <c r="O753" s="382"/>
    </row>
    <row r="754" spans="2:15" hidden="1" x14ac:dyDescent="0.25">
      <c r="B754" s="378"/>
      <c r="C754" s="386"/>
      <c r="D754" s="380"/>
      <c r="E754" s="384"/>
      <c r="F754" s="382"/>
      <c r="G754" s="382"/>
      <c r="H754" s="382"/>
      <c r="I754" s="382"/>
      <c r="J754" s="382"/>
      <c r="K754" s="382"/>
      <c r="L754" s="382"/>
      <c r="M754" s="382"/>
      <c r="N754" s="382"/>
      <c r="O754" s="382"/>
    </row>
    <row r="755" spans="2:15" hidden="1" x14ac:dyDescent="0.25">
      <c r="B755" s="388"/>
      <c r="C755" s="389"/>
      <c r="D755" s="380"/>
      <c r="E755" s="384"/>
      <c r="F755" s="382"/>
      <c r="G755" s="382"/>
      <c r="H755" s="382"/>
      <c r="I755" s="382"/>
      <c r="J755" s="382"/>
      <c r="K755" s="382"/>
      <c r="L755" s="382"/>
      <c r="M755" s="382"/>
      <c r="N755" s="382"/>
      <c r="O755" s="382"/>
    </row>
    <row r="756" spans="2:15" hidden="1" x14ac:dyDescent="0.25">
      <c r="B756" s="390"/>
      <c r="C756" s="391"/>
      <c r="D756" s="392"/>
      <c r="E756" s="384"/>
      <c r="F756" s="382"/>
      <c r="G756" s="382"/>
      <c r="H756" s="382"/>
      <c r="I756" s="382"/>
      <c r="J756" s="382"/>
      <c r="K756" s="382"/>
      <c r="L756" s="382"/>
      <c r="M756" s="382"/>
      <c r="N756" s="382"/>
      <c r="O756" s="382"/>
    </row>
    <row r="757" spans="2:15" hidden="1" x14ac:dyDescent="0.25">
      <c r="B757" s="390"/>
      <c r="C757" s="391"/>
      <c r="D757" s="392"/>
      <c r="E757" s="384"/>
      <c r="F757" s="382"/>
      <c r="G757" s="382"/>
      <c r="H757" s="382"/>
      <c r="I757" s="382"/>
      <c r="J757" s="382"/>
      <c r="K757" s="382"/>
      <c r="L757" s="382"/>
      <c r="M757" s="382"/>
      <c r="N757" s="382"/>
      <c r="O757" s="382"/>
    </row>
    <row r="758" spans="2:15" hidden="1" x14ac:dyDescent="0.25">
      <c r="B758" s="390"/>
      <c r="C758" s="391"/>
      <c r="D758" s="392"/>
      <c r="E758" s="384"/>
      <c r="F758" s="382"/>
      <c r="G758" s="382"/>
      <c r="H758" s="382"/>
      <c r="I758" s="382"/>
      <c r="J758" s="382"/>
      <c r="K758" s="382"/>
      <c r="L758" s="382"/>
      <c r="M758" s="382"/>
      <c r="N758" s="382"/>
      <c r="O758" s="382"/>
    </row>
    <row r="759" spans="2:15" hidden="1" x14ac:dyDescent="0.25">
      <c r="B759" s="390"/>
      <c r="C759" s="393"/>
      <c r="D759" s="392"/>
      <c r="E759" s="384"/>
      <c r="F759" s="382"/>
      <c r="G759" s="382"/>
      <c r="H759" s="382"/>
      <c r="I759" s="382"/>
      <c r="J759" s="382"/>
      <c r="K759" s="382"/>
      <c r="L759" s="382"/>
      <c r="M759" s="382"/>
      <c r="N759" s="382"/>
      <c r="O759" s="382"/>
    </row>
    <row r="760" spans="2:15" hidden="1" x14ac:dyDescent="0.25">
      <c r="B760" s="390"/>
      <c r="C760" s="393"/>
      <c r="D760" s="392"/>
      <c r="E760" s="384"/>
      <c r="F760" s="382"/>
      <c r="G760" s="382"/>
      <c r="H760" s="382"/>
      <c r="I760" s="382"/>
      <c r="J760" s="382"/>
      <c r="K760" s="382"/>
      <c r="L760" s="382"/>
      <c r="M760" s="382"/>
      <c r="N760" s="382"/>
      <c r="O760" s="382"/>
    </row>
    <row r="761" spans="2:15" hidden="1" x14ac:dyDescent="0.25">
      <c r="B761" s="390"/>
      <c r="C761" s="393"/>
      <c r="D761" s="392"/>
      <c r="E761" s="384"/>
      <c r="F761" s="382"/>
      <c r="G761" s="382"/>
      <c r="H761" s="382"/>
      <c r="I761" s="382"/>
      <c r="J761" s="382"/>
      <c r="K761" s="382"/>
      <c r="L761" s="382"/>
      <c r="M761" s="382"/>
      <c r="N761" s="382"/>
      <c r="O761" s="382"/>
    </row>
    <row r="762" spans="2:15" hidden="1" x14ac:dyDescent="0.25">
      <c r="B762" s="390"/>
      <c r="C762" s="393"/>
      <c r="D762" s="392"/>
      <c r="E762" s="384"/>
      <c r="F762" s="382"/>
      <c r="G762" s="382"/>
      <c r="H762" s="382"/>
      <c r="I762" s="382"/>
      <c r="J762" s="382"/>
      <c r="K762" s="382"/>
      <c r="L762" s="382"/>
      <c r="M762" s="382"/>
      <c r="N762" s="382"/>
      <c r="O762" s="382"/>
    </row>
    <row r="763" spans="2:15" hidden="1" x14ac:dyDescent="0.25">
      <c r="B763" s="390"/>
      <c r="C763" s="393"/>
      <c r="D763" s="392"/>
      <c r="E763" s="384"/>
      <c r="F763" s="382"/>
      <c r="G763" s="382"/>
      <c r="H763" s="382"/>
      <c r="I763" s="382"/>
      <c r="J763" s="382"/>
      <c r="K763" s="382"/>
      <c r="L763" s="382"/>
      <c r="M763" s="382"/>
      <c r="N763" s="382"/>
      <c r="O763" s="382"/>
    </row>
    <row r="764" spans="2:15" hidden="1" x14ac:dyDescent="0.25">
      <c r="B764" s="390"/>
      <c r="C764" s="393"/>
      <c r="D764" s="392"/>
      <c r="E764" s="384"/>
      <c r="F764" s="382"/>
      <c r="G764" s="382"/>
      <c r="H764" s="382"/>
      <c r="I764" s="382"/>
      <c r="J764" s="382"/>
      <c r="K764" s="382"/>
      <c r="L764" s="382"/>
      <c r="M764" s="382"/>
      <c r="N764" s="382"/>
      <c r="O764" s="382"/>
    </row>
    <row r="765" spans="2:15" hidden="1" x14ac:dyDescent="0.25">
      <c r="B765" s="390"/>
      <c r="C765" s="393"/>
      <c r="D765" s="392"/>
      <c r="E765" s="384"/>
      <c r="F765" s="382"/>
      <c r="G765" s="382"/>
      <c r="H765" s="382"/>
      <c r="I765" s="382"/>
      <c r="J765" s="382"/>
      <c r="K765" s="382"/>
      <c r="L765" s="382"/>
      <c r="M765" s="382"/>
      <c r="N765" s="382"/>
      <c r="O765" s="382"/>
    </row>
    <row r="766" spans="2:15" hidden="1" x14ac:dyDescent="0.25">
      <c r="B766" s="390"/>
      <c r="C766" s="391"/>
      <c r="D766" s="392"/>
      <c r="E766" s="384"/>
      <c r="F766" s="382"/>
      <c r="G766" s="382"/>
      <c r="H766" s="382"/>
      <c r="I766" s="382"/>
      <c r="J766" s="382"/>
      <c r="K766" s="382"/>
      <c r="L766" s="382"/>
      <c r="M766" s="382"/>
      <c r="N766" s="382"/>
      <c r="O766" s="382"/>
    </row>
    <row r="767" spans="2:15" hidden="1" x14ac:dyDescent="0.25">
      <c r="B767" s="390"/>
      <c r="C767" s="393"/>
      <c r="D767" s="392"/>
      <c r="E767" s="384"/>
      <c r="F767" s="382"/>
      <c r="G767" s="382"/>
      <c r="H767" s="382"/>
      <c r="I767" s="382"/>
      <c r="J767" s="382"/>
      <c r="K767" s="382"/>
      <c r="L767" s="382"/>
      <c r="M767" s="382"/>
      <c r="N767" s="382"/>
      <c r="O767" s="382"/>
    </row>
    <row r="768" spans="2:15" hidden="1" x14ac:dyDescent="0.25">
      <c r="B768" s="390"/>
      <c r="C768" s="393"/>
      <c r="D768" s="392"/>
      <c r="E768" s="384"/>
      <c r="F768" s="382"/>
      <c r="G768" s="382"/>
      <c r="H768" s="382"/>
      <c r="I768" s="382"/>
      <c r="J768" s="382"/>
      <c r="K768" s="382"/>
      <c r="L768" s="382"/>
      <c r="M768" s="382"/>
      <c r="N768" s="382"/>
      <c r="O768" s="382"/>
    </row>
    <row r="769" spans="2:15" hidden="1" x14ac:dyDescent="0.25">
      <c r="B769" s="390"/>
      <c r="C769" s="393"/>
      <c r="D769" s="392"/>
      <c r="E769" s="384"/>
      <c r="F769" s="382"/>
      <c r="G769" s="382"/>
      <c r="H769" s="382"/>
      <c r="I769" s="382"/>
      <c r="J769" s="382"/>
      <c r="K769" s="382"/>
      <c r="L769" s="382"/>
      <c r="M769" s="382"/>
      <c r="N769" s="382"/>
      <c r="O769" s="382"/>
    </row>
    <row r="770" spans="2:15" hidden="1" x14ac:dyDescent="0.25">
      <c r="B770" s="390"/>
      <c r="C770" s="391"/>
      <c r="D770" s="392"/>
      <c r="E770" s="384"/>
      <c r="F770" s="382"/>
      <c r="G770" s="382"/>
      <c r="H770" s="382"/>
      <c r="I770" s="382"/>
      <c r="J770" s="382"/>
      <c r="K770" s="382"/>
      <c r="L770" s="382"/>
      <c r="M770" s="382"/>
      <c r="N770" s="382"/>
      <c r="O770" s="382"/>
    </row>
    <row r="771" spans="2:15" hidden="1" x14ac:dyDescent="0.25">
      <c r="B771" s="390"/>
      <c r="C771" s="391"/>
      <c r="D771" s="380"/>
      <c r="E771" s="384"/>
      <c r="F771" s="382"/>
      <c r="G771" s="382"/>
      <c r="H771" s="382"/>
      <c r="I771" s="382"/>
      <c r="J771" s="382"/>
      <c r="K771" s="382"/>
      <c r="L771" s="382"/>
      <c r="M771" s="382"/>
      <c r="N771" s="382"/>
      <c r="O771" s="382"/>
    </row>
    <row r="772" spans="2:15" hidden="1" x14ac:dyDescent="0.25">
      <c r="B772" s="390"/>
      <c r="C772" s="391"/>
      <c r="D772" s="380"/>
      <c r="E772" s="394"/>
      <c r="F772" s="382"/>
      <c r="G772" s="382"/>
      <c r="H772" s="382"/>
      <c r="I772" s="382"/>
      <c r="J772" s="382"/>
      <c r="K772" s="382"/>
      <c r="L772" s="382"/>
      <c r="M772" s="382"/>
      <c r="N772" s="382"/>
      <c r="O772" s="382"/>
    </row>
    <row r="773" spans="2:15" ht="14.4" thickBot="1" x14ac:dyDescent="0.3">
      <c r="B773" s="395"/>
      <c r="C773" s="396" t="s">
        <v>108</v>
      </c>
      <c r="D773" s="396"/>
      <c r="E773" s="397"/>
      <c r="F773" s="398">
        <f>SUM(F733:F772)</f>
        <v>1104.3806716300001</v>
      </c>
      <c r="G773" s="398">
        <f t="shared" ref="G773" si="357">SUM(G733:G772)</f>
        <v>119.89484676984485</v>
      </c>
      <c r="H773" s="398">
        <f t="shared" ref="H773" si="358">SUM(H733:H772)</f>
        <v>0</v>
      </c>
      <c r="I773" s="398">
        <f>SUM(I733:I772)</f>
        <v>1224.2755183998447</v>
      </c>
      <c r="J773" s="398">
        <f t="shared" ref="J773" si="359">SUM(J733:J772)</f>
        <v>571.15638090505297</v>
      </c>
      <c r="K773" s="398">
        <f t="shared" ref="K773" si="360">SUM(K733:K772)</f>
        <v>57.422273296841823</v>
      </c>
      <c r="L773" s="398">
        <f t="shared" ref="L773" si="361">SUM(L733:L772)</f>
        <v>0</v>
      </c>
      <c r="M773" s="398">
        <f t="shared" ref="M773" si="362">SUM(M733:M772)</f>
        <v>628.57865420189489</v>
      </c>
      <c r="N773" s="398">
        <f t="shared" ref="N773" si="363">SUM(N733:N772)</f>
        <v>533.2242907249472</v>
      </c>
      <c r="O773" s="398">
        <f t="shared" ref="O773" si="364">SUM(O733:O772)</f>
        <v>595.69686419795005</v>
      </c>
    </row>
    <row r="774" spans="2:15" ht="14.4" thickBot="1" x14ac:dyDescent="0.3">
      <c r="B774" s="312"/>
      <c r="C774" s="312"/>
      <c r="D774" s="312"/>
      <c r="E774" s="312"/>
      <c r="F774" s="312"/>
      <c r="G774" s="312"/>
      <c r="H774" s="312"/>
      <c r="I774" s="312"/>
      <c r="J774" s="312"/>
      <c r="K774" s="312"/>
      <c r="L774" s="312"/>
      <c r="M774" s="312"/>
      <c r="N774" s="312"/>
      <c r="O774" s="320" t="s">
        <v>4</v>
      </c>
    </row>
    <row r="775" spans="2:15" x14ac:dyDescent="0.25">
      <c r="B775" s="480" t="s">
        <v>183</v>
      </c>
      <c r="C775" s="481"/>
      <c r="D775" s="481"/>
      <c r="E775" s="481"/>
      <c r="F775" s="481"/>
      <c r="G775" s="481"/>
      <c r="H775" s="481"/>
      <c r="I775" s="481"/>
      <c r="J775" s="481"/>
      <c r="K775" s="481"/>
      <c r="L775" s="481"/>
      <c r="M775" s="481"/>
      <c r="N775" s="481"/>
      <c r="O775" s="482"/>
    </row>
    <row r="776" spans="2:15" x14ac:dyDescent="0.25">
      <c r="B776" s="483" t="s">
        <v>2</v>
      </c>
      <c r="C776" s="485" t="s">
        <v>205</v>
      </c>
      <c r="D776" s="487" t="s">
        <v>193</v>
      </c>
      <c r="E776" s="487" t="s">
        <v>194</v>
      </c>
      <c r="F776" s="487" t="s">
        <v>195</v>
      </c>
      <c r="G776" s="487"/>
      <c r="H776" s="487"/>
      <c r="I776" s="487"/>
      <c r="J776" s="487" t="s">
        <v>196</v>
      </c>
      <c r="K776" s="487"/>
      <c r="L776" s="487"/>
      <c r="M776" s="487"/>
      <c r="N776" s="487" t="s">
        <v>197</v>
      </c>
      <c r="O776" s="489"/>
    </row>
    <row r="777" spans="2:15" ht="55.8" thickBot="1" x14ac:dyDescent="0.3">
      <c r="B777" s="484"/>
      <c r="C777" s="486"/>
      <c r="D777" s="488"/>
      <c r="E777" s="488"/>
      <c r="F777" s="401" t="s">
        <v>198</v>
      </c>
      <c r="G777" s="401" t="s">
        <v>107</v>
      </c>
      <c r="H777" s="401" t="s">
        <v>199</v>
      </c>
      <c r="I777" s="401" t="s">
        <v>200</v>
      </c>
      <c r="J777" s="401" t="s">
        <v>201</v>
      </c>
      <c r="K777" s="401" t="s">
        <v>107</v>
      </c>
      <c r="L777" s="401" t="s">
        <v>202</v>
      </c>
      <c r="M777" s="401" t="s">
        <v>203</v>
      </c>
      <c r="N777" s="401" t="s">
        <v>198</v>
      </c>
      <c r="O777" s="402" t="s">
        <v>200</v>
      </c>
    </row>
    <row r="778" spans="2:15" ht="15.6" x14ac:dyDescent="0.25">
      <c r="B778" s="378">
        <v>1</v>
      </c>
      <c r="C778" s="379" t="s">
        <v>768</v>
      </c>
      <c r="D778" s="380"/>
      <c r="E778" s="381"/>
      <c r="F778" s="382">
        <f>F144*0.1</f>
        <v>1.1957019513093619</v>
      </c>
      <c r="G778" s="382">
        <f t="shared" ref="G778:H778" si="365">G144*0.1</f>
        <v>1.3227547513450362</v>
      </c>
      <c r="H778" s="382">
        <f t="shared" si="365"/>
        <v>0</v>
      </c>
      <c r="I778" s="382">
        <f>F778+G778-H778</f>
        <v>2.5184567026543982</v>
      </c>
      <c r="J778" s="382">
        <f>J144*0.1</f>
        <v>0</v>
      </c>
      <c r="K778" s="382">
        <f t="shared" ref="K778:L778" si="366">K144*0.1</f>
        <v>0</v>
      </c>
      <c r="L778" s="382">
        <f t="shared" si="366"/>
        <v>0</v>
      </c>
      <c r="M778" s="382">
        <f>J778+K778-L778</f>
        <v>0</v>
      </c>
      <c r="N778" s="382">
        <f>F778-J778</f>
        <v>1.1957019513093619</v>
      </c>
      <c r="O778" s="382">
        <f>I778-M778</f>
        <v>2.5184567026543982</v>
      </c>
    </row>
    <row r="779" spans="2:15" ht="15.6" x14ac:dyDescent="0.25">
      <c r="B779" s="378">
        <v>2</v>
      </c>
      <c r="C779" s="379" t="s">
        <v>97</v>
      </c>
      <c r="D779" s="380"/>
      <c r="E779" s="381"/>
      <c r="F779" s="382">
        <f t="shared" ref="F779:H779" si="367">F145*0.1</f>
        <v>37.790479415331909</v>
      </c>
      <c r="G779" s="382">
        <f t="shared" si="367"/>
        <v>1.9543759737437227</v>
      </c>
      <c r="H779" s="382">
        <f t="shared" si="367"/>
        <v>0</v>
      </c>
      <c r="I779" s="382">
        <f t="shared" ref="I779" si="368">F779+G779-H779</f>
        <v>39.744855389075632</v>
      </c>
      <c r="J779" s="382">
        <f t="shared" ref="J779:L779" si="369">J145*0.1</f>
        <v>10.771891067973778</v>
      </c>
      <c r="K779" s="382">
        <f t="shared" si="369"/>
        <v>0.9455833003622246</v>
      </c>
      <c r="L779" s="382">
        <f t="shared" si="369"/>
        <v>0</v>
      </c>
      <c r="M779" s="382">
        <f>J779+K779-L779</f>
        <v>11.717474368336003</v>
      </c>
      <c r="N779" s="382">
        <f t="shared" ref="N779" si="370">F779-J779</f>
        <v>27.018588347358133</v>
      </c>
      <c r="O779" s="382">
        <f t="shared" ref="O779" si="371">I779-M779</f>
        <v>28.027381020739629</v>
      </c>
    </row>
    <row r="780" spans="2:15" s="169" customFormat="1" ht="15.6" x14ac:dyDescent="0.25">
      <c r="B780" s="378">
        <v>3</v>
      </c>
      <c r="C780" s="383" t="s">
        <v>769</v>
      </c>
      <c r="D780" s="380"/>
      <c r="E780" s="384"/>
      <c r="F780" s="382"/>
      <c r="G780" s="382"/>
      <c r="H780" s="382"/>
      <c r="I780" s="382"/>
      <c r="J780" s="382"/>
      <c r="K780" s="382"/>
      <c r="L780" s="382"/>
      <c r="M780" s="382"/>
      <c r="N780" s="382"/>
      <c r="O780" s="382"/>
    </row>
    <row r="781" spans="2:15" ht="15.6" x14ac:dyDescent="0.25">
      <c r="B781" s="378"/>
      <c r="C781" s="379" t="s">
        <v>770</v>
      </c>
      <c r="D781" s="380"/>
      <c r="E781" s="384"/>
      <c r="F781" s="382">
        <f t="shared" ref="F781:H781" si="372">F147*0.1</f>
        <v>546.38620768282533</v>
      </c>
      <c r="G781" s="382">
        <f t="shared" si="372"/>
        <v>72.547821155176379</v>
      </c>
      <c r="H781" s="382">
        <f t="shared" si="372"/>
        <v>0</v>
      </c>
      <c r="I781" s="382">
        <f t="shared" ref="I781:I783" si="373">F781+G781-H781</f>
        <v>618.93402883800172</v>
      </c>
      <c r="J781" s="382">
        <f t="shared" ref="J781:L781" si="374">J147*0.1</f>
        <v>311.91003835879513</v>
      </c>
      <c r="K781" s="382">
        <f t="shared" si="374"/>
        <v>41.724401843123559</v>
      </c>
      <c r="L781" s="382">
        <f t="shared" si="374"/>
        <v>0</v>
      </c>
      <c r="M781" s="382">
        <f t="shared" ref="M781:M788" si="375">J781+K781-L781</f>
        <v>353.63444020191866</v>
      </c>
      <c r="N781" s="382">
        <f t="shared" ref="N781:N788" si="376">F781-J781</f>
        <v>234.4761693240302</v>
      </c>
      <c r="O781" s="382">
        <f t="shared" ref="O781:O788" si="377">I781-M781</f>
        <v>265.29958863608306</v>
      </c>
    </row>
    <row r="782" spans="2:15" ht="15.6" x14ac:dyDescent="0.25">
      <c r="B782" s="378"/>
      <c r="C782" s="379" t="s">
        <v>771</v>
      </c>
      <c r="D782" s="380"/>
      <c r="E782" s="384"/>
      <c r="F782" s="382">
        <f t="shared" ref="F782:H782" si="378">F148*0.1</f>
        <v>542.37327432963991</v>
      </c>
      <c r="G782" s="382">
        <f t="shared" si="378"/>
        <v>74.580882941216771</v>
      </c>
      <c r="H782" s="382">
        <f t="shared" si="378"/>
        <v>0</v>
      </c>
      <c r="I782" s="382">
        <f t="shared" si="373"/>
        <v>616.95415727085674</v>
      </c>
      <c r="J782" s="382">
        <f t="shared" ref="J782:L782" si="379">J148*0.1</f>
        <v>242.10118781532321</v>
      </c>
      <c r="K782" s="382">
        <f t="shared" si="379"/>
        <v>17.734786123009503</v>
      </c>
      <c r="L782" s="382">
        <f t="shared" si="379"/>
        <v>0</v>
      </c>
      <c r="M782" s="382">
        <f t="shared" si="375"/>
        <v>259.8359739383327</v>
      </c>
      <c r="N782" s="382">
        <f t="shared" si="376"/>
        <v>300.2720865143167</v>
      </c>
      <c r="O782" s="382">
        <f t="shared" si="377"/>
        <v>357.11818333252404</v>
      </c>
    </row>
    <row r="783" spans="2:15" ht="15.6" x14ac:dyDescent="0.25">
      <c r="B783" s="378"/>
      <c r="C783" s="379" t="s">
        <v>772</v>
      </c>
      <c r="D783" s="380"/>
      <c r="E783" s="384"/>
      <c r="F783" s="382">
        <f t="shared" ref="F783:H783" si="380">F149*0.1</f>
        <v>77.66117913156387</v>
      </c>
      <c r="G783" s="382">
        <f t="shared" si="380"/>
        <v>1.6338632694611104</v>
      </c>
      <c r="H783" s="382">
        <f t="shared" si="380"/>
        <v>0</v>
      </c>
      <c r="I783" s="382">
        <f t="shared" si="373"/>
        <v>79.295042401024986</v>
      </c>
      <c r="J783" s="382">
        <f t="shared" ref="J783:L783" si="381">J149*0.1</f>
        <v>50.257435796249496</v>
      </c>
      <c r="K783" s="382">
        <f t="shared" si="381"/>
        <v>4.4916124557865595</v>
      </c>
      <c r="L783" s="382">
        <f t="shared" si="381"/>
        <v>0</v>
      </c>
      <c r="M783" s="382">
        <f t="shared" si="375"/>
        <v>54.749048252036054</v>
      </c>
      <c r="N783" s="382">
        <f t="shared" si="376"/>
        <v>27.403743335314374</v>
      </c>
      <c r="O783" s="382">
        <f t="shared" si="377"/>
        <v>24.545994148988932</v>
      </c>
    </row>
    <row r="784" spans="2:15" ht="15.6" x14ac:dyDescent="0.25">
      <c r="B784" s="378">
        <v>4</v>
      </c>
      <c r="C784" s="383" t="s">
        <v>103</v>
      </c>
      <c r="D784" s="380"/>
      <c r="E784" s="384"/>
      <c r="F784" s="382">
        <f t="shared" ref="F784:H784" si="382">F150*0.1</f>
        <v>2.4048873634970684</v>
      </c>
      <c r="G784" s="382">
        <f t="shared" si="382"/>
        <v>0.44402888395071866</v>
      </c>
      <c r="H784" s="382">
        <f t="shared" si="382"/>
        <v>0</v>
      </c>
      <c r="I784" s="382">
        <f>F784+G784-H784</f>
        <v>2.8489162474477872</v>
      </c>
      <c r="J784" s="382">
        <f t="shared" ref="J784:L784" si="383">J150*0.1</f>
        <v>2.2055266134445719</v>
      </c>
      <c r="K784" s="382">
        <f t="shared" si="383"/>
        <v>0.25516550043287406</v>
      </c>
      <c r="L784" s="382">
        <f t="shared" si="383"/>
        <v>0</v>
      </c>
      <c r="M784" s="382">
        <f t="shared" si="375"/>
        <v>2.460692113877446</v>
      </c>
      <c r="N784" s="382">
        <f t="shared" si="376"/>
        <v>0.19936075005249654</v>
      </c>
      <c r="O784" s="382">
        <f t="shared" si="377"/>
        <v>0.38822413357034113</v>
      </c>
    </row>
    <row r="785" spans="2:15" ht="15.6" x14ac:dyDescent="0.25">
      <c r="B785" s="378">
        <v>5</v>
      </c>
      <c r="C785" s="383" t="s">
        <v>773</v>
      </c>
      <c r="D785" s="380"/>
      <c r="E785" s="384"/>
      <c r="F785" s="382">
        <f t="shared" ref="F785:H785" si="384">F151*0.1</f>
        <v>0.56071000000000015</v>
      </c>
      <c r="G785" s="382">
        <f t="shared" si="384"/>
        <v>0</v>
      </c>
      <c r="H785" s="382">
        <f t="shared" si="384"/>
        <v>0</v>
      </c>
      <c r="I785" s="382">
        <f t="shared" ref="I785:I788" si="385">F785+G785-H785</f>
        <v>0.56071000000000015</v>
      </c>
      <c r="J785" s="382">
        <f t="shared" ref="J785:L785" si="386">J151*0.1</f>
        <v>0.42913777813659443</v>
      </c>
      <c r="K785" s="382">
        <f t="shared" si="386"/>
        <v>1.7648627094000346E-2</v>
      </c>
      <c r="L785" s="382">
        <f t="shared" si="386"/>
        <v>0</v>
      </c>
      <c r="M785" s="382">
        <f t="shared" si="375"/>
        <v>0.44678640523059476</v>
      </c>
      <c r="N785" s="382">
        <f t="shared" si="376"/>
        <v>0.13157222186340573</v>
      </c>
      <c r="O785" s="382">
        <f t="shared" si="377"/>
        <v>0.11392359476940539</v>
      </c>
    </row>
    <row r="786" spans="2:15" ht="15.6" x14ac:dyDescent="0.25">
      <c r="B786" s="378">
        <v>6</v>
      </c>
      <c r="C786" s="383" t="s">
        <v>101</v>
      </c>
      <c r="D786" s="380"/>
      <c r="E786" s="384"/>
      <c r="F786" s="382">
        <f t="shared" ref="F786:H786" si="387">F152*0.1</f>
        <v>0.26837</v>
      </c>
      <c r="G786" s="382">
        <f t="shared" si="387"/>
        <v>0</v>
      </c>
      <c r="H786" s="382">
        <f t="shared" si="387"/>
        <v>0</v>
      </c>
      <c r="I786" s="382">
        <f t="shared" si="385"/>
        <v>0.26837</v>
      </c>
      <c r="J786" s="382">
        <f t="shared" ref="J786:L786" si="388">J152*0.1</f>
        <v>0.24519336503</v>
      </c>
      <c r="K786" s="382">
        <f t="shared" si="388"/>
        <v>0</v>
      </c>
      <c r="L786" s="382">
        <f t="shared" si="388"/>
        <v>0</v>
      </c>
      <c r="M786" s="382">
        <f t="shared" si="375"/>
        <v>0.24519336503</v>
      </c>
      <c r="N786" s="382">
        <f t="shared" si="376"/>
        <v>2.3176634969999999E-2</v>
      </c>
      <c r="O786" s="382">
        <f t="shared" si="377"/>
        <v>2.3176634969999999E-2</v>
      </c>
    </row>
    <row r="787" spans="2:15" ht="15.6" x14ac:dyDescent="0.25">
      <c r="B787" s="378">
        <v>7</v>
      </c>
      <c r="C787" s="383" t="s">
        <v>774</v>
      </c>
      <c r="D787" s="380"/>
      <c r="E787" s="384"/>
      <c r="F787" s="382">
        <f t="shared" ref="F787:H787" si="389">F153*0.1</f>
        <v>8.5664827201999998</v>
      </c>
      <c r="G787" s="382">
        <f t="shared" si="389"/>
        <v>4.6786670788620963</v>
      </c>
      <c r="H787" s="382">
        <f t="shared" si="389"/>
        <v>0</v>
      </c>
      <c r="I787" s="382">
        <f t="shared" si="385"/>
        <v>13.245149799062096</v>
      </c>
      <c r="J787" s="382">
        <f t="shared" ref="J787:L787" si="390">J153*0.1</f>
        <v>7.0494599999999998</v>
      </c>
      <c r="K787" s="382">
        <f t="shared" si="390"/>
        <v>0</v>
      </c>
      <c r="L787" s="382">
        <f t="shared" si="390"/>
        <v>0</v>
      </c>
      <c r="M787" s="382">
        <f t="shared" si="375"/>
        <v>7.0494599999999998</v>
      </c>
      <c r="N787" s="382">
        <f t="shared" si="376"/>
        <v>1.5170227202</v>
      </c>
      <c r="O787" s="382">
        <f t="shared" si="377"/>
        <v>6.1956897990620963</v>
      </c>
    </row>
    <row r="788" spans="2:15" ht="15.6" x14ac:dyDescent="0.25">
      <c r="B788" s="378">
        <v>8</v>
      </c>
      <c r="C788" s="383" t="s">
        <v>767</v>
      </c>
      <c r="D788" s="380"/>
      <c r="E788" s="384"/>
      <c r="F788" s="382">
        <f t="shared" ref="F788:H788" si="391">F154*0.1</f>
        <v>7.0682258054774962</v>
      </c>
      <c r="G788" s="382">
        <f t="shared" si="391"/>
        <v>0</v>
      </c>
      <c r="H788" s="382">
        <f t="shared" si="391"/>
        <v>0</v>
      </c>
      <c r="I788" s="382">
        <f t="shared" si="385"/>
        <v>7.0682258054774962</v>
      </c>
      <c r="J788" s="382">
        <f t="shared" ref="J788:L788" si="392">J154*0.1</f>
        <v>3.6087834069419955</v>
      </c>
      <c r="K788" s="382">
        <f t="shared" si="392"/>
        <v>0.92450858881228093</v>
      </c>
      <c r="L788" s="382">
        <f t="shared" si="392"/>
        <v>0</v>
      </c>
      <c r="M788" s="382">
        <f t="shared" si="375"/>
        <v>4.5332919957542765</v>
      </c>
      <c r="N788" s="382">
        <f t="shared" si="376"/>
        <v>3.4594423985355007</v>
      </c>
      <c r="O788" s="382">
        <f t="shared" si="377"/>
        <v>2.5349338097232197</v>
      </c>
    </row>
    <row r="789" spans="2:15" hidden="1" x14ac:dyDescent="0.25">
      <c r="B789" s="378"/>
      <c r="C789" s="386"/>
      <c r="D789" s="380"/>
      <c r="E789" s="384"/>
      <c r="F789" s="382"/>
      <c r="G789" s="382"/>
      <c r="H789" s="382"/>
      <c r="I789" s="382"/>
      <c r="J789" s="382"/>
      <c r="K789" s="382"/>
      <c r="L789" s="382"/>
      <c r="M789" s="382"/>
      <c r="N789" s="382"/>
      <c r="O789" s="382"/>
    </row>
    <row r="790" spans="2:15" hidden="1" x14ac:dyDescent="0.25">
      <c r="B790" s="378"/>
      <c r="C790" s="387"/>
      <c r="D790" s="380"/>
      <c r="E790" s="384"/>
      <c r="F790" s="382"/>
      <c r="G790" s="382"/>
      <c r="H790" s="382"/>
      <c r="I790" s="382"/>
      <c r="J790" s="382"/>
      <c r="K790" s="382"/>
      <c r="L790" s="382"/>
      <c r="M790" s="382"/>
      <c r="N790" s="382"/>
      <c r="O790" s="382"/>
    </row>
    <row r="791" spans="2:15" hidden="1" x14ac:dyDescent="0.25">
      <c r="B791" s="378"/>
      <c r="C791" s="386"/>
      <c r="D791" s="380"/>
      <c r="E791" s="384"/>
      <c r="F791" s="382"/>
      <c r="G791" s="382"/>
      <c r="H791" s="382"/>
      <c r="I791" s="382"/>
      <c r="J791" s="382"/>
      <c r="K791" s="382"/>
      <c r="L791" s="382"/>
      <c r="M791" s="382"/>
      <c r="N791" s="382"/>
      <c r="O791" s="382"/>
    </row>
    <row r="792" spans="2:15" hidden="1" x14ac:dyDescent="0.25">
      <c r="B792" s="378"/>
      <c r="C792" s="386"/>
      <c r="D792" s="380"/>
      <c r="E792" s="384"/>
      <c r="F792" s="382"/>
      <c r="G792" s="382"/>
      <c r="H792" s="382"/>
      <c r="I792" s="382"/>
      <c r="J792" s="382"/>
      <c r="K792" s="382"/>
      <c r="L792" s="382"/>
      <c r="M792" s="382"/>
      <c r="N792" s="382"/>
      <c r="O792" s="382"/>
    </row>
    <row r="793" spans="2:15" hidden="1" x14ac:dyDescent="0.25">
      <c r="B793" s="378"/>
      <c r="C793" s="386"/>
      <c r="D793" s="380"/>
      <c r="E793" s="384"/>
      <c r="F793" s="382"/>
      <c r="G793" s="382"/>
      <c r="H793" s="382"/>
      <c r="I793" s="382"/>
      <c r="J793" s="382"/>
      <c r="K793" s="382"/>
      <c r="L793" s="382"/>
      <c r="M793" s="382"/>
      <c r="N793" s="382"/>
      <c r="O793" s="382"/>
    </row>
    <row r="794" spans="2:15" hidden="1" x14ac:dyDescent="0.25">
      <c r="B794" s="378"/>
      <c r="C794" s="386"/>
      <c r="D794" s="380"/>
      <c r="E794" s="384"/>
      <c r="F794" s="382"/>
      <c r="G794" s="382"/>
      <c r="H794" s="382"/>
      <c r="I794" s="382"/>
      <c r="J794" s="382"/>
      <c r="K794" s="382"/>
      <c r="L794" s="382"/>
      <c r="M794" s="382"/>
      <c r="N794" s="382"/>
      <c r="O794" s="382"/>
    </row>
    <row r="795" spans="2:15" hidden="1" x14ac:dyDescent="0.25">
      <c r="B795" s="378"/>
      <c r="C795" s="387"/>
      <c r="D795" s="380"/>
      <c r="E795" s="384"/>
      <c r="F795" s="382"/>
      <c r="G795" s="382"/>
      <c r="H795" s="382"/>
      <c r="I795" s="382"/>
      <c r="J795" s="382"/>
      <c r="K795" s="382"/>
      <c r="L795" s="382"/>
      <c r="M795" s="382"/>
      <c r="N795" s="382"/>
      <c r="O795" s="382"/>
    </row>
    <row r="796" spans="2:15" hidden="1" x14ac:dyDescent="0.25">
      <c r="B796" s="378"/>
      <c r="C796" s="387"/>
      <c r="D796" s="380"/>
      <c r="E796" s="384"/>
      <c r="F796" s="382"/>
      <c r="G796" s="382"/>
      <c r="H796" s="382"/>
      <c r="I796" s="382"/>
      <c r="J796" s="382"/>
      <c r="K796" s="382"/>
      <c r="L796" s="382"/>
      <c r="M796" s="382"/>
      <c r="N796" s="382"/>
      <c r="O796" s="382"/>
    </row>
    <row r="797" spans="2:15" hidden="1" x14ac:dyDescent="0.25">
      <c r="B797" s="378"/>
      <c r="C797" s="387"/>
      <c r="D797" s="380"/>
      <c r="E797" s="384"/>
      <c r="F797" s="382"/>
      <c r="G797" s="382"/>
      <c r="H797" s="382"/>
      <c r="I797" s="382"/>
      <c r="J797" s="382"/>
      <c r="K797" s="382"/>
      <c r="L797" s="382"/>
      <c r="M797" s="382"/>
      <c r="N797" s="382"/>
      <c r="O797" s="382"/>
    </row>
    <row r="798" spans="2:15" hidden="1" x14ac:dyDescent="0.25">
      <c r="B798" s="378"/>
      <c r="C798" s="386"/>
      <c r="D798" s="380"/>
      <c r="E798" s="384"/>
      <c r="F798" s="382"/>
      <c r="G798" s="382"/>
      <c r="H798" s="382"/>
      <c r="I798" s="382"/>
      <c r="J798" s="382"/>
      <c r="K798" s="382"/>
      <c r="L798" s="382"/>
      <c r="M798" s="382"/>
      <c r="N798" s="382"/>
      <c r="O798" s="382"/>
    </row>
    <row r="799" spans="2:15" hidden="1" x14ac:dyDescent="0.25">
      <c r="B799" s="378"/>
      <c r="C799" s="386"/>
      <c r="D799" s="380"/>
      <c r="E799" s="384"/>
      <c r="F799" s="382"/>
      <c r="G799" s="382"/>
      <c r="H799" s="382"/>
      <c r="I799" s="382"/>
      <c r="J799" s="382"/>
      <c r="K799" s="382"/>
      <c r="L799" s="382"/>
      <c r="M799" s="382"/>
      <c r="N799" s="382"/>
      <c r="O799" s="382"/>
    </row>
    <row r="800" spans="2:15" hidden="1" x14ac:dyDescent="0.25">
      <c r="B800" s="388"/>
      <c r="C800" s="389"/>
      <c r="D800" s="380"/>
      <c r="E800" s="384"/>
      <c r="F800" s="382"/>
      <c r="G800" s="382"/>
      <c r="H800" s="382"/>
      <c r="I800" s="382"/>
      <c r="J800" s="382"/>
      <c r="K800" s="382"/>
      <c r="L800" s="382"/>
      <c r="M800" s="382"/>
      <c r="N800" s="382"/>
      <c r="O800" s="382"/>
    </row>
    <row r="801" spans="2:15" hidden="1" x14ac:dyDescent="0.25">
      <c r="B801" s="390"/>
      <c r="C801" s="391"/>
      <c r="D801" s="392"/>
      <c r="E801" s="384"/>
      <c r="F801" s="382"/>
      <c r="G801" s="382"/>
      <c r="H801" s="382"/>
      <c r="I801" s="382"/>
      <c r="J801" s="382"/>
      <c r="K801" s="382"/>
      <c r="L801" s="382"/>
      <c r="M801" s="382"/>
      <c r="N801" s="382"/>
      <c r="O801" s="382"/>
    </row>
    <row r="802" spans="2:15" hidden="1" x14ac:dyDescent="0.25">
      <c r="B802" s="390"/>
      <c r="C802" s="391"/>
      <c r="D802" s="392"/>
      <c r="E802" s="384"/>
      <c r="F802" s="382"/>
      <c r="G802" s="382"/>
      <c r="H802" s="382"/>
      <c r="I802" s="382"/>
      <c r="J802" s="382"/>
      <c r="K802" s="382"/>
      <c r="L802" s="382"/>
      <c r="M802" s="382"/>
      <c r="N802" s="382"/>
      <c r="O802" s="382"/>
    </row>
    <row r="803" spans="2:15" hidden="1" x14ac:dyDescent="0.25">
      <c r="B803" s="390"/>
      <c r="C803" s="391"/>
      <c r="D803" s="392"/>
      <c r="E803" s="384"/>
      <c r="F803" s="382"/>
      <c r="G803" s="382"/>
      <c r="H803" s="382"/>
      <c r="I803" s="382"/>
      <c r="J803" s="382"/>
      <c r="K803" s="382"/>
      <c r="L803" s="382"/>
      <c r="M803" s="382"/>
      <c r="N803" s="382"/>
      <c r="O803" s="382"/>
    </row>
    <row r="804" spans="2:15" hidden="1" x14ac:dyDescent="0.25">
      <c r="B804" s="390"/>
      <c r="C804" s="393"/>
      <c r="D804" s="392"/>
      <c r="E804" s="384"/>
      <c r="F804" s="382"/>
      <c r="G804" s="382"/>
      <c r="H804" s="382"/>
      <c r="I804" s="382"/>
      <c r="J804" s="382"/>
      <c r="K804" s="382"/>
      <c r="L804" s="382"/>
      <c r="M804" s="382"/>
      <c r="N804" s="382"/>
      <c r="O804" s="382"/>
    </row>
    <row r="805" spans="2:15" hidden="1" x14ac:dyDescent="0.25">
      <c r="B805" s="390"/>
      <c r="C805" s="393"/>
      <c r="D805" s="392"/>
      <c r="E805" s="384"/>
      <c r="F805" s="382"/>
      <c r="G805" s="382"/>
      <c r="H805" s="382"/>
      <c r="I805" s="382"/>
      <c r="J805" s="382"/>
      <c r="K805" s="382"/>
      <c r="L805" s="382"/>
      <c r="M805" s="382"/>
      <c r="N805" s="382"/>
      <c r="O805" s="382"/>
    </row>
    <row r="806" spans="2:15" hidden="1" x14ac:dyDescent="0.25">
      <c r="B806" s="390"/>
      <c r="C806" s="393"/>
      <c r="D806" s="392"/>
      <c r="E806" s="384"/>
      <c r="F806" s="382"/>
      <c r="G806" s="382"/>
      <c r="H806" s="382"/>
      <c r="I806" s="382"/>
      <c r="J806" s="382"/>
      <c r="K806" s="382"/>
      <c r="L806" s="382"/>
      <c r="M806" s="382"/>
      <c r="N806" s="382"/>
      <c r="O806" s="382"/>
    </row>
    <row r="807" spans="2:15" hidden="1" x14ac:dyDescent="0.25">
      <c r="B807" s="390"/>
      <c r="C807" s="393"/>
      <c r="D807" s="392"/>
      <c r="E807" s="384"/>
      <c r="F807" s="382"/>
      <c r="G807" s="382"/>
      <c r="H807" s="382"/>
      <c r="I807" s="382"/>
      <c r="J807" s="382"/>
      <c r="K807" s="382"/>
      <c r="L807" s="382"/>
      <c r="M807" s="382"/>
      <c r="N807" s="382"/>
      <c r="O807" s="382"/>
    </row>
    <row r="808" spans="2:15" hidden="1" x14ac:dyDescent="0.25">
      <c r="B808" s="390"/>
      <c r="C808" s="393"/>
      <c r="D808" s="392"/>
      <c r="E808" s="384"/>
      <c r="F808" s="382"/>
      <c r="G808" s="382"/>
      <c r="H808" s="382"/>
      <c r="I808" s="382"/>
      <c r="J808" s="382"/>
      <c r="K808" s="382"/>
      <c r="L808" s="382"/>
      <c r="M808" s="382"/>
      <c r="N808" s="382"/>
      <c r="O808" s="382"/>
    </row>
    <row r="809" spans="2:15" hidden="1" x14ac:dyDescent="0.25">
      <c r="B809" s="390"/>
      <c r="C809" s="393"/>
      <c r="D809" s="392"/>
      <c r="E809" s="384"/>
      <c r="F809" s="382"/>
      <c r="G809" s="382"/>
      <c r="H809" s="382"/>
      <c r="I809" s="382"/>
      <c r="J809" s="382"/>
      <c r="K809" s="382"/>
      <c r="L809" s="382"/>
      <c r="M809" s="382"/>
      <c r="N809" s="382"/>
      <c r="O809" s="382"/>
    </row>
    <row r="810" spans="2:15" hidden="1" x14ac:dyDescent="0.25">
      <c r="B810" s="390"/>
      <c r="C810" s="393"/>
      <c r="D810" s="392"/>
      <c r="E810" s="384"/>
      <c r="F810" s="382"/>
      <c r="G810" s="382"/>
      <c r="H810" s="382"/>
      <c r="I810" s="382"/>
      <c r="J810" s="382"/>
      <c r="K810" s="382"/>
      <c r="L810" s="382"/>
      <c r="M810" s="382"/>
      <c r="N810" s="382"/>
      <c r="O810" s="382"/>
    </row>
    <row r="811" spans="2:15" hidden="1" x14ac:dyDescent="0.25">
      <c r="B811" s="390"/>
      <c r="C811" s="391"/>
      <c r="D811" s="392"/>
      <c r="E811" s="384"/>
      <c r="F811" s="382"/>
      <c r="G811" s="382"/>
      <c r="H811" s="382"/>
      <c r="I811" s="382"/>
      <c r="J811" s="382"/>
      <c r="K811" s="382"/>
      <c r="L811" s="382"/>
      <c r="M811" s="382"/>
      <c r="N811" s="382"/>
      <c r="O811" s="382"/>
    </row>
    <row r="812" spans="2:15" hidden="1" x14ac:dyDescent="0.25">
      <c r="B812" s="390"/>
      <c r="C812" s="393"/>
      <c r="D812" s="392"/>
      <c r="E812" s="384"/>
      <c r="F812" s="382"/>
      <c r="G812" s="382"/>
      <c r="H812" s="382"/>
      <c r="I812" s="382"/>
      <c r="J812" s="382"/>
      <c r="K812" s="382"/>
      <c r="L812" s="382"/>
      <c r="M812" s="382"/>
      <c r="N812" s="382"/>
      <c r="O812" s="382"/>
    </row>
    <row r="813" spans="2:15" hidden="1" x14ac:dyDescent="0.25">
      <c r="B813" s="390"/>
      <c r="C813" s="393"/>
      <c r="D813" s="392"/>
      <c r="E813" s="384"/>
      <c r="F813" s="382"/>
      <c r="G813" s="382"/>
      <c r="H813" s="382"/>
      <c r="I813" s="382"/>
      <c r="J813" s="382"/>
      <c r="K813" s="382"/>
      <c r="L813" s="382"/>
      <c r="M813" s="382"/>
      <c r="N813" s="382"/>
      <c r="O813" s="382"/>
    </row>
    <row r="814" spans="2:15" hidden="1" x14ac:dyDescent="0.25">
      <c r="B814" s="390"/>
      <c r="C814" s="393"/>
      <c r="D814" s="392"/>
      <c r="E814" s="384"/>
      <c r="F814" s="382"/>
      <c r="G814" s="382"/>
      <c r="H814" s="382"/>
      <c r="I814" s="382"/>
      <c r="J814" s="382"/>
      <c r="K814" s="382"/>
      <c r="L814" s="382"/>
      <c r="M814" s="382"/>
      <c r="N814" s="382"/>
      <c r="O814" s="382"/>
    </row>
    <row r="815" spans="2:15" hidden="1" x14ac:dyDescent="0.25">
      <c r="B815" s="390"/>
      <c r="C815" s="391"/>
      <c r="D815" s="392"/>
      <c r="E815" s="384"/>
      <c r="F815" s="382"/>
      <c r="G815" s="382"/>
      <c r="H815" s="382"/>
      <c r="I815" s="382"/>
      <c r="J815" s="382"/>
      <c r="K815" s="382"/>
      <c r="L815" s="382"/>
      <c r="M815" s="382"/>
      <c r="N815" s="382"/>
      <c r="O815" s="382"/>
    </row>
    <row r="816" spans="2:15" hidden="1" x14ac:dyDescent="0.25">
      <c r="B816" s="390"/>
      <c r="C816" s="391"/>
      <c r="D816" s="380"/>
      <c r="E816" s="384"/>
      <c r="F816" s="382"/>
      <c r="G816" s="382"/>
      <c r="H816" s="382"/>
      <c r="I816" s="382"/>
      <c r="J816" s="382"/>
      <c r="K816" s="382"/>
      <c r="L816" s="382"/>
      <c r="M816" s="382"/>
      <c r="N816" s="382"/>
      <c r="O816" s="382"/>
    </row>
    <row r="817" spans="2:15" hidden="1" x14ac:dyDescent="0.25">
      <c r="B817" s="390"/>
      <c r="C817" s="391"/>
      <c r="D817" s="380"/>
      <c r="E817" s="394"/>
      <c r="F817" s="382"/>
      <c r="G817" s="382"/>
      <c r="H817" s="382"/>
      <c r="I817" s="382"/>
      <c r="J817" s="382"/>
      <c r="K817" s="382"/>
      <c r="L817" s="382"/>
      <c r="M817" s="382"/>
      <c r="N817" s="382"/>
      <c r="O817" s="382"/>
    </row>
    <row r="818" spans="2:15" ht="14.4" thickBot="1" x14ac:dyDescent="0.3">
      <c r="B818" s="395"/>
      <c r="C818" s="396" t="s">
        <v>108</v>
      </c>
      <c r="D818" s="396"/>
      <c r="E818" s="397"/>
      <c r="F818" s="398">
        <f>SUM(F778:F817)</f>
        <v>1224.2755183998449</v>
      </c>
      <c r="G818" s="398">
        <f t="shared" ref="G818" si="393">SUM(G778:G817)</f>
        <v>157.16239405375583</v>
      </c>
      <c r="H818" s="398">
        <f t="shared" ref="H818" si="394">SUM(H778:H817)</f>
        <v>0</v>
      </c>
      <c r="I818" s="398">
        <f t="shared" ref="I818" si="395">SUM(I778:I817)</f>
        <v>1381.437912453601</v>
      </c>
      <c r="J818" s="398">
        <f t="shared" ref="J818" si="396">SUM(J778:J817)</f>
        <v>628.57865420189478</v>
      </c>
      <c r="K818" s="398">
        <f t="shared" ref="K818" si="397">SUM(K778:K817)</f>
        <v>66.093706438621027</v>
      </c>
      <c r="L818" s="398">
        <f t="shared" ref="L818" si="398">SUM(L778:L817)</f>
        <v>0</v>
      </c>
      <c r="M818" s="398">
        <f t="shared" ref="M818" si="399">SUM(M778:M817)</f>
        <v>694.67236064051565</v>
      </c>
      <c r="N818" s="398">
        <f t="shared" ref="N818" si="400">SUM(N778:N817)</f>
        <v>595.69686419795028</v>
      </c>
      <c r="O818" s="398">
        <f t="shared" ref="O818" si="401">SUM(O778:O817)</f>
        <v>686.76555181308515</v>
      </c>
    </row>
    <row r="820" spans="2:15" hidden="1" x14ac:dyDescent="0.25">
      <c r="B820" s="474" t="s">
        <v>184</v>
      </c>
      <c r="C820" s="475"/>
      <c r="D820" s="475"/>
      <c r="E820" s="475"/>
      <c r="F820" s="475"/>
      <c r="G820" s="475"/>
      <c r="H820" s="475"/>
      <c r="I820" s="475"/>
      <c r="J820" s="475"/>
      <c r="K820" s="475"/>
      <c r="L820" s="475"/>
      <c r="M820" s="475"/>
      <c r="N820" s="475"/>
      <c r="O820" s="476"/>
    </row>
    <row r="821" spans="2:15" hidden="1" x14ac:dyDescent="0.25">
      <c r="B821" s="469" t="s">
        <v>2</v>
      </c>
      <c r="C821" s="470" t="s">
        <v>205</v>
      </c>
      <c r="D821" s="472" t="s">
        <v>193</v>
      </c>
      <c r="E821" s="472" t="s">
        <v>194</v>
      </c>
      <c r="F821" s="472" t="s">
        <v>195</v>
      </c>
      <c r="G821" s="472"/>
      <c r="H821" s="472"/>
      <c r="I821" s="472"/>
      <c r="J821" s="472" t="s">
        <v>196</v>
      </c>
      <c r="K821" s="472"/>
      <c r="L821" s="472"/>
      <c r="M821" s="472"/>
      <c r="N821" s="472" t="s">
        <v>197</v>
      </c>
      <c r="O821" s="473"/>
    </row>
    <row r="822" spans="2:15" ht="55.8" hidden="1" thickBot="1" x14ac:dyDescent="0.3">
      <c r="B822" s="477"/>
      <c r="C822" s="478"/>
      <c r="D822" s="479"/>
      <c r="E822" s="479"/>
      <c r="F822" s="54" t="s">
        <v>198</v>
      </c>
      <c r="G822" s="54" t="s">
        <v>107</v>
      </c>
      <c r="H822" s="54" t="s">
        <v>199</v>
      </c>
      <c r="I822" s="54" t="s">
        <v>200</v>
      </c>
      <c r="J822" s="54" t="s">
        <v>201</v>
      </c>
      <c r="K822" s="54" t="s">
        <v>107</v>
      </c>
      <c r="L822" s="54" t="s">
        <v>202</v>
      </c>
      <c r="M822" s="54" t="s">
        <v>203</v>
      </c>
      <c r="N822" s="54" t="s">
        <v>198</v>
      </c>
      <c r="O822" s="55" t="s">
        <v>200</v>
      </c>
    </row>
    <row r="823" spans="2:15" ht="15.6" hidden="1" x14ac:dyDescent="0.25">
      <c r="B823" s="57">
        <v>1</v>
      </c>
      <c r="C823" s="213" t="s">
        <v>768</v>
      </c>
      <c r="D823" s="59"/>
      <c r="E823" s="154"/>
      <c r="F823" s="61">
        <f>F189*0.1</f>
        <v>2.5184567026543982</v>
      </c>
      <c r="G823" s="61">
        <f t="shared" ref="G823:H823" si="402">G189*0.1</f>
        <v>1.5287051191732086</v>
      </c>
      <c r="H823" s="61">
        <f t="shared" si="402"/>
        <v>0</v>
      </c>
      <c r="I823" s="61">
        <f>F823+G823-H823</f>
        <v>4.0471618218276069</v>
      </c>
      <c r="J823" s="61">
        <f>J189*0.1</f>
        <v>0</v>
      </c>
      <c r="K823" s="61">
        <f t="shared" ref="K823:L823" si="403">K189*0.1</f>
        <v>1.5895540527272698E-3</v>
      </c>
      <c r="L823" s="61">
        <f t="shared" si="403"/>
        <v>0</v>
      </c>
      <c r="M823" s="61">
        <f>J823+K823-L823</f>
        <v>1.5895540527272698E-3</v>
      </c>
      <c r="N823" s="61">
        <f>F823-J823</f>
        <v>2.5184567026543982</v>
      </c>
      <c r="O823" s="61">
        <f>I823-M823</f>
        <v>4.0455722677748795</v>
      </c>
    </row>
    <row r="824" spans="2:15" ht="15.6" hidden="1" x14ac:dyDescent="0.25">
      <c r="B824" s="57">
        <v>2</v>
      </c>
      <c r="C824" s="213" t="s">
        <v>97</v>
      </c>
      <c r="D824" s="59"/>
      <c r="E824" s="154"/>
      <c r="F824" s="61">
        <f>F190*0.1</f>
        <v>39.744855389075639</v>
      </c>
      <c r="G824" s="61">
        <f t="shared" ref="G824:H824" si="404">G190*0.1</f>
        <v>2.2586685497165386</v>
      </c>
      <c r="H824" s="61">
        <f t="shared" si="404"/>
        <v>0</v>
      </c>
      <c r="I824" s="61">
        <f t="shared" ref="I824" si="405">F824+G824-H824</f>
        <v>42.003523938792178</v>
      </c>
      <c r="J824" s="61">
        <f t="shared" ref="J824:L824" si="406">J190*0.1</f>
        <v>11.717474368336003</v>
      </c>
      <c r="K824" s="61">
        <f t="shared" si="406"/>
        <v>1.0422149788716524</v>
      </c>
      <c r="L824" s="61">
        <f t="shared" si="406"/>
        <v>0</v>
      </c>
      <c r="M824" s="61">
        <f>J824+K824-L824</f>
        <v>12.759689347207654</v>
      </c>
      <c r="N824" s="61">
        <f t="shared" ref="N824" si="407">F824-J824</f>
        <v>28.027381020739636</v>
      </c>
      <c r="O824" s="61">
        <f t="shared" ref="O824" si="408">I824-M824</f>
        <v>29.243834591584523</v>
      </c>
    </row>
    <row r="825" spans="2:15" s="169" customFormat="1" ht="15.6" hidden="1" x14ac:dyDescent="0.25">
      <c r="B825" s="249">
        <v>3</v>
      </c>
      <c r="C825" s="214" t="s">
        <v>769</v>
      </c>
      <c r="D825" s="250"/>
      <c r="E825" s="251"/>
      <c r="F825" s="252"/>
      <c r="G825" s="252"/>
      <c r="H825" s="252"/>
      <c r="I825" s="252"/>
      <c r="J825" s="252"/>
      <c r="K825" s="252"/>
      <c r="L825" s="252"/>
      <c r="M825" s="252"/>
      <c r="N825" s="252"/>
      <c r="O825" s="252"/>
    </row>
    <row r="826" spans="2:15" ht="15.6" hidden="1" x14ac:dyDescent="0.25">
      <c r="B826" s="57"/>
      <c r="C826" s="213" t="s">
        <v>770</v>
      </c>
      <c r="D826" s="59"/>
      <c r="E826" s="60"/>
      <c r="F826" s="61">
        <f t="shared" ref="F826:F833" si="409">F192*0.1</f>
        <v>618.93402883800172</v>
      </c>
      <c r="G826" s="61">
        <f t="shared" ref="G826:H826" si="410">G192*0.1</f>
        <v>78.806514492184476</v>
      </c>
      <c r="H826" s="61">
        <f t="shared" si="410"/>
        <v>0</v>
      </c>
      <c r="I826" s="61">
        <f t="shared" ref="I826:I828" si="411">F826+G826-H826</f>
        <v>697.74054333018626</v>
      </c>
      <c r="J826" s="61">
        <f t="shared" ref="J826:L826" si="412">J192*0.1</f>
        <v>353.63444020191866</v>
      </c>
      <c r="K826" s="61">
        <f t="shared" si="412"/>
        <v>27.3835143916188</v>
      </c>
      <c r="L826" s="61">
        <f t="shared" si="412"/>
        <v>0</v>
      </c>
      <c r="M826" s="61">
        <f t="shared" ref="M826:M833" si="413">J826+K826-L826</f>
        <v>381.01795459353747</v>
      </c>
      <c r="N826" s="61">
        <f t="shared" ref="N826:N833" si="414">F826-J826</f>
        <v>265.29958863608306</v>
      </c>
      <c r="O826" s="61">
        <f t="shared" ref="O826:O833" si="415">I826-M826</f>
        <v>316.72258873664879</v>
      </c>
    </row>
    <row r="827" spans="2:15" ht="15.6" hidden="1" x14ac:dyDescent="0.25">
      <c r="B827" s="57"/>
      <c r="C827" s="213" t="s">
        <v>771</v>
      </c>
      <c r="D827" s="59"/>
      <c r="E827" s="60"/>
      <c r="F827" s="61">
        <f t="shared" si="409"/>
        <v>616.95415727085674</v>
      </c>
      <c r="G827" s="61">
        <f t="shared" ref="G827:H827" si="416">G193*0.1</f>
        <v>85.603110597476245</v>
      </c>
      <c r="H827" s="61">
        <f t="shared" si="416"/>
        <v>0</v>
      </c>
      <c r="I827" s="61">
        <f t="shared" si="411"/>
        <v>702.55726786833293</v>
      </c>
      <c r="J827" s="61">
        <f t="shared" ref="J827:L827" si="417">J193*0.1</f>
        <v>259.8359739383327</v>
      </c>
      <c r="K827" s="61">
        <f t="shared" si="417"/>
        <v>19.069630273819339</v>
      </c>
      <c r="L827" s="61">
        <f t="shared" si="417"/>
        <v>0</v>
      </c>
      <c r="M827" s="61">
        <f t="shared" si="413"/>
        <v>278.90560421215201</v>
      </c>
      <c r="N827" s="61">
        <f t="shared" si="414"/>
        <v>357.11818333252404</v>
      </c>
      <c r="O827" s="61">
        <f t="shared" si="415"/>
        <v>423.65166365618092</v>
      </c>
    </row>
    <row r="828" spans="2:15" ht="15.6" hidden="1" x14ac:dyDescent="0.25">
      <c r="B828" s="57"/>
      <c r="C828" s="213" t="s">
        <v>772</v>
      </c>
      <c r="D828" s="59"/>
      <c r="E828" s="60"/>
      <c r="F828" s="61">
        <f t="shared" si="409"/>
        <v>79.295042401024972</v>
      </c>
      <c r="G828" s="61">
        <f t="shared" ref="G828:H828" si="418">G194*0.1</f>
        <v>1.8882526345223913</v>
      </c>
      <c r="H828" s="61">
        <f t="shared" si="418"/>
        <v>0</v>
      </c>
      <c r="I828" s="61">
        <f t="shared" si="411"/>
        <v>81.18329503554736</v>
      </c>
      <c r="J828" s="61">
        <f t="shared" ref="J828:L828" si="419">J194*0.1</f>
        <v>54.749048252036054</v>
      </c>
      <c r="K828" s="61">
        <f t="shared" si="419"/>
        <v>3.5844085182818546</v>
      </c>
      <c r="L828" s="61">
        <f t="shared" si="419"/>
        <v>0</v>
      </c>
      <c r="M828" s="61">
        <f t="shared" si="413"/>
        <v>58.333456770317909</v>
      </c>
      <c r="N828" s="61">
        <f t="shared" si="414"/>
        <v>24.545994148988918</v>
      </c>
      <c r="O828" s="61">
        <f t="shared" si="415"/>
        <v>22.849838265229451</v>
      </c>
    </row>
    <row r="829" spans="2:15" ht="15.6" hidden="1" x14ac:dyDescent="0.25">
      <c r="B829" s="57">
        <v>4</v>
      </c>
      <c r="C829" s="214" t="s">
        <v>103</v>
      </c>
      <c r="D829" s="59"/>
      <c r="E829" s="60"/>
      <c r="F829" s="61">
        <f t="shared" si="409"/>
        <v>2.8489162474477872</v>
      </c>
      <c r="G829" s="61">
        <f t="shared" ref="G829:H829" si="420">G195*0.1</f>
        <v>0.51316332620692306</v>
      </c>
      <c r="H829" s="61">
        <f t="shared" si="420"/>
        <v>0</v>
      </c>
      <c r="I829" s="61">
        <f>F829+G829-H829</f>
        <v>3.36207957365471</v>
      </c>
      <c r="J829" s="61">
        <f t="shared" ref="J829:L829" si="421">J195*0.1</f>
        <v>2.460692113877446</v>
      </c>
      <c r="K829" s="61">
        <f t="shared" si="421"/>
        <v>0.39506010485142973</v>
      </c>
      <c r="L829" s="61">
        <f t="shared" si="421"/>
        <v>0</v>
      </c>
      <c r="M829" s="61">
        <f t="shared" si="413"/>
        <v>2.8557522187288757</v>
      </c>
      <c r="N829" s="61">
        <f t="shared" si="414"/>
        <v>0.38822413357034113</v>
      </c>
      <c r="O829" s="61">
        <f t="shared" si="415"/>
        <v>0.50632735492583425</v>
      </c>
    </row>
    <row r="830" spans="2:15" ht="15.6" hidden="1" x14ac:dyDescent="0.25">
      <c r="B830" s="57">
        <v>5</v>
      </c>
      <c r="C830" s="214" t="s">
        <v>773</v>
      </c>
      <c r="D830" s="59"/>
      <c r="E830" s="60"/>
      <c r="F830" s="61">
        <f t="shared" si="409"/>
        <v>0.56071000000000015</v>
      </c>
      <c r="G830" s="61">
        <f t="shared" ref="G830:H830" si="422">G196*0.1</f>
        <v>0</v>
      </c>
      <c r="H830" s="61">
        <f t="shared" si="422"/>
        <v>0</v>
      </c>
      <c r="I830" s="61">
        <f t="shared" ref="I830:I833" si="423">F830+G830-H830</f>
        <v>0.56071000000000015</v>
      </c>
      <c r="J830" s="61">
        <f t="shared" ref="J830:L830" si="424">J196*0.1</f>
        <v>0.44678640523059476</v>
      </c>
      <c r="K830" s="61">
        <f t="shared" si="424"/>
        <v>1.3990812320999703E-2</v>
      </c>
      <c r="L830" s="61">
        <f t="shared" si="424"/>
        <v>0</v>
      </c>
      <c r="M830" s="61">
        <f t="shared" si="413"/>
        <v>0.46077721755159445</v>
      </c>
      <c r="N830" s="61">
        <f t="shared" si="414"/>
        <v>0.11392359476940539</v>
      </c>
      <c r="O830" s="61">
        <f t="shared" si="415"/>
        <v>9.9932782448405699E-2</v>
      </c>
    </row>
    <row r="831" spans="2:15" ht="15.6" hidden="1" x14ac:dyDescent="0.25">
      <c r="B831" s="57">
        <v>6</v>
      </c>
      <c r="C831" s="214" t="s">
        <v>101</v>
      </c>
      <c r="D831" s="59"/>
      <c r="E831" s="60"/>
      <c r="F831" s="61">
        <f t="shared" si="409"/>
        <v>0.26837</v>
      </c>
      <c r="G831" s="61">
        <f t="shared" ref="G831:H831" si="425">G197*0.1</f>
        <v>0</v>
      </c>
      <c r="H831" s="61">
        <f t="shared" si="425"/>
        <v>0</v>
      </c>
      <c r="I831" s="61">
        <f t="shared" si="423"/>
        <v>0.26837</v>
      </c>
      <c r="J831" s="61">
        <f t="shared" ref="J831:L831" si="426">J197*0.1</f>
        <v>0.24519336503</v>
      </c>
      <c r="K831" s="61">
        <f t="shared" si="426"/>
        <v>0</v>
      </c>
      <c r="L831" s="61">
        <f t="shared" si="426"/>
        <v>0</v>
      </c>
      <c r="M831" s="61">
        <f t="shared" si="413"/>
        <v>0.24519336503</v>
      </c>
      <c r="N831" s="61">
        <f t="shared" si="414"/>
        <v>2.3176634969999999E-2</v>
      </c>
      <c r="O831" s="61">
        <f t="shared" si="415"/>
        <v>2.3176634969999999E-2</v>
      </c>
    </row>
    <row r="832" spans="2:15" ht="15.6" hidden="1" x14ac:dyDescent="0.25">
      <c r="B832" s="57">
        <v>7</v>
      </c>
      <c r="C832" s="214" t="s">
        <v>774</v>
      </c>
      <c r="D832" s="59"/>
      <c r="E832" s="60"/>
      <c r="F832" s="61">
        <f t="shared" si="409"/>
        <v>13.245149799062098</v>
      </c>
      <c r="G832" s="61">
        <f t="shared" ref="G832:H832" si="427">G198*0.1</f>
        <v>4.8334035608968016</v>
      </c>
      <c r="H832" s="61">
        <f t="shared" si="427"/>
        <v>0</v>
      </c>
      <c r="I832" s="61">
        <f t="shared" si="423"/>
        <v>18.078553359958899</v>
      </c>
      <c r="J832" s="61">
        <f t="shared" ref="J832:L832" si="428">J198*0.1</f>
        <v>7.0494599999999998</v>
      </c>
      <c r="K832" s="61">
        <f t="shared" si="428"/>
        <v>0</v>
      </c>
      <c r="L832" s="61">
        <f t="shared" si="428"/>
        <v>0</v>
      </c>
      <c r="M832" s="61">
        <f t="shared" si="413"/>
        <v>7.0494599999999998</v>
      </c>
      <c r="N832" s="61">
        <f t="shared" si="414"/>
        <v>6.195689799062098</v>
      </c>
      <c r="O832" s="61">
        <f t="shared" si="415"/>
        <v>11.0290933599589</v>
      </c>
    </row>
    <row r="833" spans="2:15" ht="15.6" hidden="1" x14ac:dyDescent="0.25">
      <c r="B833" s="57">
        <v>8</v>
      </c>
      <c r="C833" s="214" t="s">
        <v>767</v>
      </c>
      <c r="D833" s="59"/>
      <c r="E833" s="60"/>
      <c r="F833" s="61">
        <f t="shared" si="409"/>
        <v>7.0682258054774962</v>
      </c>
      <c r="G833" s="61">
        <f t="shared" ref="G833:H833" si="429">G199*0.1</f>
        <v>0</v>
      </c>
      <c r="H833" s="61">
        <f t="shared" si="429"/>
        <v>0</v>
      </c>
      <c r="I833" s="61">
        <f t="shared" si="423"/>
        <v>7.0682258054774962</v>
      </c>
      <c r="J833" s="61">
        <f t="shared" ref="J833:L833" si="430">J199*0.1</f>
        <v>4.5332919957542765</v>
      </c>
      <c r="K833" s="61">
        <f t="shared" si="430"/>
        <v>1.7431315204807352</v>
      </c>
      <c r="L833" s="61">
        <f t="shared" si="430"/>
        <v>0</v>
      </c>
      <c r="M833" s="61">
        <f t="shared" si="413"/>
        <v>6.2764235162350115</v>
      </c>
      <c r="N833" s="61">
        <f t="shared" si="414"/>
        <v>2.5349338097232197</v>
      </c>
      <c r="O833" s="61">
        <f t="shared" si="415"/>
        <v>0.79180228924248475</v>
      </c>
    </row>
    <row r="834" spans="2:15" hidden="1" x14ac:dyDescent="0.25">
      <c r="B834" s="57"/>
      <c r="C834" s="62"/>
      <c r="D834" s="59"/>
      <c r="E834" s="60"/>
      <c r="F834" s="61"/>
      <c r="G834" s="61"/>
      <c r="H834" s="61"/>
      <c r="I834" s="61"/>
      <c r="J834" s="61"/>
      <c r="K834" s="61"/>
      <c r="L834" s="61"/>
      <c r="M834" s="61"/>
      <c r="N834" s="61"/>
      <c r="O834" s="61"/>
    </row>
    <row r="835" spans="2:15" hidden="1" x14ac:dyDescent="0.25">
      <c r="B835" s="57"/>
      <c r="C835" s="180"/>
      <c r="D835" s="59"/>
      <c r="E835" s="60"/>
      <c r="F835" s="61"/>
      <c r="G835" s="61"/>
      <c r="H835" s="61"/>
      <c r="I835" s="61"/>
      <c r="J835" s="61"/>
      <c r="K835" s="61"/>
      <c r="L835" s="61"/>
      <c r="M835" s="61"/>
      <c r="N835" s="61"/>
      <c r="O835" s="61"/>
    </row>
    <row r="836" spans="2:15" hidden="1" x14ac:dyDescent="0.25">
      <c r="B836" s="57"/>
      <c r="C836" s="62"/>
      <c r="D836" s="59"/>
      <c r="E836" s="60"/>
      <c r="F836" s="61"/>
      <c r="G836" s="61"/>
      <c r="H836" s="61"/>
      <c r="I836" s="61"/>
      <c r="J836" s="61"/>
      <c r="K836" s="61"/>
      <c r="L836" s="61"/>
      <c r="M836" s="61"/>
      <c r="N836" s="61"/>
      <c r="O836" s="61"/>
    </row>
    <row r="837" spans="2:15" hidden="1" x14ac:dyDescent="0.25">
      <c r="B837" s="57"/>
      <c r="C837" s="62"/>
      <c r="D837" s="59"/>
      <c r="E837" s="60"/>
      <c r="F837" s="61"/>
      <c r="G837" s="61"/>
      <c r="H837" s="61"/>
      <c r="I837" s="61"/>
      <c r="J837" s="61"/>
      <c r="K837" s="61"/>
      <c r="L837" s="61"/>
      <c r="M837" s="61"/>
      <c r="N837" s="61"/>
      <c r="O837" s="61"/>
    </row>
    <row r="838" spans="2:15" hidden="1" x14ac:dyDescent="0.25">
      <c r="B838" s="57"/>
      <c r="C838" s="62"/>
      <c r="D838" s="59"/>
      <c r="E838" s="60"/>
      <c r="F838" s="61"/>
      <c r="G838" s="61"/>
      <c r="H838" s="61"/>
      <c r="I838" s="61"/>
      <c r="J838" s="61"/>
      <c r="K838" s="61"/>
      <c r="L838" s="61"/>
      <c r="M838" s="61"/>
      <c r="N838" s="61"/>
      <c r="O838" s="61"/>
    </row>
    <row r="839" spans="2:15" hidden="1" x14ac:dyDescent="0.25">
      <c r="B839" s="57"/>
      <c r="C839" s="62"/>
      <c r="D839" s="59"/>
      <c r="E839" s="60"/>
      <c r="F839" s="61"/>
      <c r="G839" s="61"/>
      <c r="H839" s="61"/>
      <c r="I839" s="61"/>
      <c r="J839" s="61"/>
      <c r="K839" s="61"/>
      <c r="L839" s="61"/>
      <c r="M839" s="61"/>
      <c r="N839" s="61"/>
      <c r="O839" s="61"/>
    </row>
    <row r="840" spans="2:15" hidden="1" x14ac:dyDescent="0.25">
      <c r="B840" s="57"/>
      <c r="C840" s="180"/>
      <c r="D840" s="59"/>
      <c r="E840" s="60"/>
      <c r="F840" s="61"/>
      <c r="G840" s="61"/>
      <c r="H840" s="61"/>
      <c r="I840" s="61"/>
      <c r="J840" s="61"/>
      <c r="K840" s="61"/>
      <c r="L840" s="61"/>
      <c r="M840" s="61"/>
      <c r="N840" s="61"/>
      <c r="O840" s="61"/>
    </row>
    <row r="841" spans="2:15" hidden="1" x14ac:dyDescent="0.25">
      <c r="B841" s="57"/>
      <c r="C841" s="180"/>
      <c r="D841" s="59"/>
      <c r="E841" s="60"/>
      <c r="F841" s="61"/>
      <c r="G841" s="61"/>
      <c r="H841" s="61"/>
      <c r="I841" s="61"/>
      <c r="J841" s="61"/>
      <c r="K841" s="61"/>
      <c r="L841" s="61"/>
      <c r="M841" s="61"/>
      <c r="N841" s="61"/>
      <c r="O841" s="61"/>
    </row>
    <row r="842" spans="2:15" hidden="1" x14ac:dyDescent="0.25">
      <c r="B842" s="57"/>
      <c r="C842" s="180"/>
      <c r="D842" s="59"/>
      <c r="E842" s="60"/>
      <c r="F842" s="61"/>
      <c r="G842" s="61"/>
      <c r="H842" s="61"/>
      <c r="I842" s="61"/>
      <c r="J842" s="61"/>
      <c r="K842" s="61"/>
      <c r="L842" s="61"/>
      <c r="M842" s="61"/>
      <c r="N842" s="61"/>
      <c r="O842" s="61"/>
    </row>
    <row r="843" spans="2:15" hidden="1" x14ac:dyDescent="0.25">
      <c r="B843" s="57"/>
      <c r="C843" s="62"/>
      <c r="D843" s="59"/>
      <c r="E843" s="60"/>
      <c r="F843" s="61"/>
      <c r="G843" s="61"/>
      <c r="H843" s="61"/>
      <c r="I843" s="61"/>
      <c r="J843" s="61"/>
      <c r="K843" s="61"/>
      <c r="L843" s="61"/>
      <c r="M843" s="61"/>
      <c r="N843" s="61"/>
      <c r="O843" s="61"/>
    </row>
    <row r="844" spans="2:15" hidden="1" x14ac:dyDescent="0.25">
      <c r="B844" s="57"/>
      <c r="C844" s="62"/>
      <c r="D844" s="59"/>
      <c r="E844" s="60"/>
      <c r="F844" s="61"/>
      <c r="G844" s="61"/>
      <c r="H844" s="61"/>
      <c r="I844" s="61"/>
      <c r="J844" s="61"/>
      <c r="K844" s="61"/>
      <c r="L844" s="61"/>
      <c r="M844" s="61"/>
      <c r="N844" s="61"/>
      <c r="O844" s="61"/>
    </row>
    <row r="845" spans="2:15" hidden="1" x14ac:dyDescent="0.25">
      <c r="B845" s="178"/>
      <c r="C845" s="182"/>
      <c r="D845" s="59"/>
      <c r="E845" s="60"/>
      <c r="F845" s="61"/>
      <c r="G845" s="61"/>
      <c r="H845" s="61"/>
      <c r="I845" s="61"/>
      <c r="J845" s="61"/>
      <c r="K845" s="61"/>
      <c r="L845" s="61"/>
      <c r="M845" s="61"/>
      <c r="N845" s="61"/>
      <c r="O845" s="61"/>
    </row>
    <row r="846" spans="2:15" hidden="1" x14ac:dyDescent="0.25">
      <c r="B846" s="175"/>
      <c r="C846" s="183"/>
      <c r="D846" s="176"/>
      <c r="E846" s="60"/>
      <c r="F846" s="61"/>
      <c r="G846" s="61"/>
      <c r="H846" s="61"/>
      <c r="I846" s="61"/>
      <c r="J846" s="61"/>
      <c r="K846" s="61"/>
      <c r="L846" s="61"/>
      <c r="M846" s="61"/>
      <c r="N846" s="61"/>
      <c r="O846" s="61"/>
    </row>
    <row r="847" spans="2:15" hidden="1" x14ac:dyDescent="0.25">
      <c r="B847" s="175"/>
      <c r="C847" s="183"/>
      <c r="D847" s="176"/>
      <c r="E847" s="60"/>
      <c r="F847" s="61"/>
      <c r="G847" s="61"/>
      <c r="H847" s="61"/>
      <c r="I847" s="61"/>
      <c r="J847" s="61"/>
      <c r="K847" s="61"/>
      <c r="L847" s="61"/>
      <c r="M847" s="61"/>
      <c r="N847" s="61"/>
      <c r="O847" s="61"/>
    </row>
    <row r="848" spans="2:15" hidden="1" x14ac:dyDescent="0.25">
      <c r="B848" s="175"/>
      <c r="C848" s="183"/>
      <c r="D848" s="176"/>
      <c r="E848" s="60"/>
      <c r="F848" s="61"/>
      <c r="G848" s="61"/>
      <c r="H848" s="61"/>
      <c r="I848" s="61"/>
      <c r="J848" s="61"/>
      <c r="K848" s="61"/>
      <c r="L848" s="61"/>
      <c r="M848" s="61"/>
      <c r="N848" s="61"/>
      <c r="O848" s="61"/>
    </row>
    <row r="849" spans="2:15" hidden="1" x14ac:dyDescent="0.25">
      <c r="B849" s="175"/>
      <c r="C849" s="177"/>
      <c r="D849" s="176"/>
      <c r="E849" s="60"/>
      <c r="F849" s="61"/>
      <c r="G849" s="61"/>
      <c r="H849" s="61"/>
      <c r="I849" s="61"/>
      <c r="J849" s="61"/>
      <c r="K849" s="61"/>
      <c r="L849" s="61"/>
      <c r="M849" s="61"/>
      <c r="N849" s="61"/>
      <c r="O849" s="61"/>
    </row>
    <row r="850" spans="2:15" hidden="1" x14ac:dyDescent="0.25">
      <c r="B850" s="175"/>
      <c r="C850" s="177"/>
      <c r="D850" s="176"/>
      <c r="E850" s="60"/>
      <c r="F850" s="61"/>
      <c r="G850" s="61"/>
      <c r="H850" s="61"/>
      <c r="I850" s="61"/>
      <c r="J850" s="61"/>
      <c r="K850" s="61"/>
      <c r="L850" s="61"/>
      <c r="M850" s="61"/>
      <c r="N850" s="61"/>
      <c r="O850" s="61"/>
    </row>
    <row r="851" spans="2:15" hidden="1" x14ac:dyDescent="0.25">
      <c r="B851" s="175"/>
      <c r="C851" s="177"/>
      <c r="D851" s="176"/>
      <c r="E851" s="60"/>
      <c r="F851" s="61"/>
      <c r="G851" s="61"/>
      <c r="H851" s="61"/>
      <c r="I851" s="61"/>
      <c r="J851" s="61"/>
      <c r="K851" s="61"/>
      <c r="L851" s="61"/>
      <c r="M851" s="61"/>
      <c r="N851" s="61"/>
      <c r="O851" s="61"/>
    </row>
    <row r="852" spans="2:15" hidden="1" x14ac:dyDescent="0.25">
      <c r="B852" s="175"/>
      <c r="C852" s="177"/>
      <c r="D852" s="176"/>
      <c r="E852" s="60"/>
      <c r="F852" s="61"/>
      <c r="G852" s="61"/>
      <c r="H852" s="61"/>
      <c r="I852" s="61"/>
      <c r="J852" s="61"/>
      <c r="K852" s="61"/>
      <c r="L852" s="61"/>
      <c r="M852" s="61"/>
      <c r="N852" s="61"/>
      <c r="O852" s="61"/>
    </row>
    <row r="853" spans="2:15" hidden="1" x14ac:dyDescent="0.25">
      <c r="B853" s="175"/>
      <c r="C853" s="177"/>
      <c r="D853" s="176"/>
      <c r="E853" s="60"/>
      <c r="F853" s="61"/>
      <c r="G853" s="61"/>
      <c r="H853" s="61"/>
      <c r="I853" s="61"/>
      <c r="J853" s="61"/>
      <c r="K853" s="61"/>
      <c r="L853" s="61"/>
      <c r="M853" s="61"/>
      <c r="N853" s="61"/>
      <c r="O853" s="61"/>
    </row>
    <row r="854" spans="2:15" hidden="1" x14ac:dyDescent="0.25">
      <c r="B854" s="175"/>
      <c r="C854" s="177"/>
      <c r="D854" s="176"/>
      <c r="E854" s="60"/>
      <c r="F854" s="61"/>
      <c r="G854" s="61"/>
      <c r="H854" s="61"/>
      <c r="I854" s="61"/>
      <c r="J854" s="61"/>
      <c r="K854" s="61"/>
      <c r="L854" s="61"/>
      <c r="M854" s="61"/>
      <c r="N854" s="61"/>
      <c r="O854" s="61"/>
    </row>
    <row r="855" spans="2:15" hidden="1" x14ac:dyDescent="0.25">
      <c r="B855" s="175"/>
      <c r="C855" s="177"/>
      <c r="D855" s="176"/>
      <c r="E855" s="60"/>
      <c r="F855" s="61"/>
      <c r="G855" s="61"/>
      <c r="H855" s="61"/>
      <c r="I855" s="61"/>
      <c r="J855" s="61"/>
      <c r="K855" s="61"/>
      <c r="L855" s="61"/>
      <c r="M855" s="61"/>
      <c r="N855" s="61"/>
      <c r="O855" s="61"/>
    </row>
    <row r="856" spans="2:15" hidden="1" x14ac:dyDescent="0.25">
      <c r="B856" s="175"/>
      <c r="C856" s="183"/>
      <c r="D856" s="176"/>
      <c r="E856" s="60"/>
      <c r="F856" s="61"/>
      <c r="G856" s="61"/>
      <c r="H856" s="61"/>
      <c r="I856" s="61"/>
      <c r="J856" s="61"/>
      <c r="K856" s="61"/>
      <c r="L856" s="61"/>
      <c r="M856" s="61"/>
      <c r="N856" s="61"/>
      <c r="O856" s="61"/>
    </row>
    <row r="857" spans="2:15" hidden="1" x14ac:dyDescent="0.25">
      <c r="B857" s="175"/>
      <c r="C857" s="177"/>
      <c r="D857" s="176"/>
      <c r="E857" s="60"/>
      <c r="F857" s="61"/>
      <c r="G857" s="61"/>
      <c r="H857" s="61"/>
      <c r="I857" s="61"/>
      <c r="J857" s="61"/>
      <c r="K857" s="61"/>
      <c r="L857" s="61"/>
      <c r="M857" s="61"/>
      <c r="N857" s="61"/>
      <c r="O857" s="61"/>
    </row>
    <row r="858" spans="2:15" hidden="1" x14ac:dyDescent="0.25">
      <c r="B858" s="175"/>
      <c r="C858" s="177"/>
      <c r="D858" s="176"/>
      <c r="E858" s="60"/>
      <c r="F858" s="61"/>
      <c r="G858" s="61"/>
      <c r="H858" s="61"/>
      <c r="I858" s="61"/>
      <c r="J858" s="61"/>
      <c r="K858" s="61"/>
      <c r="L858" s="61"/>
      <c r="M858" s="61"/>
      <c r="N858" s="61"/>
      <c r="O858" s="61"/>
    </row>
    <row r="859" spans="2:15" hidden="1" x14ac:dyDescent="0.25">
      <c r="B859" s="175"/>
      <c r="C859" s="177"/>
      <c r="D859" s="176"/>
      <c r="E859" s="60"/>
      <c r="F859" s="61"/>
      <c r="G859" s="61"/>
      <c r="H859" s="61"/>
      <c r="I859" s="61"/>
      <c r="J859" s="61"/>
      <c r="K859" s="61"/>
      <c r="L859" s="61"/>
      <c r="M859" s="61"/>
      <c r="N859" s="61"/>
      <c r="O859" s="61"/>
    </row>
    <row r="860" spans="2:15" hidden="1" x14ac:dyDescent="0.25">
      <c r="B860" s="175"/>
      <c r="C860" s="183"/>
      <c r="D860" s="176"/>
      <c r="E860" s="60"/>
      <c r="F860" s="61"/>
      <c r="G860" s="61"/>
      <c r="H860" s="61"/>
      <c r="I860" s="61"/>
      <c r="J860" s="61"/>
      <c r="K860" s="61"/>
      <c r="L860" s="61"/>
      <c r="M860" s="61"/>
      <c r="N860" s="61"/>
      <c r="O860" s="61"/>
    </row>
    <row r="861" spans="2:15" hidden="1" x14ac:dyDescent="0.25">
      <c r="B861" s="175"/>
      <c r="C861" s="183"/>
      <c r="D861" s="59"/>
      <c r="E861" s="60"/>
      <c r="F861" s="61"/>
      <c r="G861" s="61"/>
      <c r="H861" s="61"/>
      <c r="I861" s="61"/>
      <c r="J861" s="61"/>
      <c r="K861" s="61"/>
      <c r="L861" s="61"/>
      <c r="M861" s="61"/>
      <c r="N861" s="61"/>
      <c r="O861" s="61"/>
    </row>
    <row r="862" spans="2:15" hidden="1" x14ac:dyDescent="0.25">
      <c r="B862" s="175"/>
      <c r="C862" s="183"/>
      <c r="D862" s="59"/>
      <c r="E862" s="63"/>
      <c r="F862" s="61"/>
      <c r="G862" s="61"/>
      <c r="H862" s="61"/>
      <c r="I862" s="61"/>
      <c r="J862" s="61"/>
      <c r="K862" s="61"/>
      <c r="L862" s="61"/>
      <c r="M862" s="61"/>
      <c r="N862" s="61"/>
      <c r="O862" s="61"/>
    </row>
    <row r="863" spans="2:15" ht="14.4" hidden="1" thickBot="1" x14ac:dyDescent="0.3">
      <c r="B863" s="64"/>
      <c r="C863" s="65" t="s">
        <v>108</v>
      </c>
      <c r="D863" s="65"/>
      <c r="E863" s="66"/>
      <c r="F863" s="143">
        <f>SUM(F823:F862)</f>
        <v>1381.437912453601</v>
      </c>
      <c r="G863" s="143">
        <f t="shared" ref="G863" si="431">SUM(G823:G862)</f>
        <v>175.4318182801766</v>
      </c>
      <c r="H863" s="143">
        <f t="shared" ref="H863" si="432">SUM(H823:H862)</f>
        <v>0</v>
      </c>
      <c r="I863" s="143">
        <f t="shared" ref="I863" si="433">SUM(I823:I862)</f>
        <v>1556.8697307337777</v>
      </c>
      <c r="J863" s="143">
        <f t="shared" ref="J863" si="434">SUM(J823:J862)</f>
        <v>694.67236064051565</v>
      </c>
      <c r="K863" s="143">
        <f t="shared" ref="K863" si="435">SUM(K823:K862)</f>
        <v>53.233540154297536</v>
      </c>
      <c r="L863" s="143">
        <f t="shared" ref="L863" si="436">SUM(L823:L862)</f>
        <v>0</v>
      </c>
      <c r="M863" s="143">
        <f t="shared" ref="M863" si="437">SUM(M823:M862)</f>
        <v>747.90590079481308</v>
      </c>
      <c r="N863" s="143">
        <f t="shared" ref="N863" si="438">SUM(N823:N862)</f>
        <v>686.76555181308515</v>
      </c>
      <c r="O863" s="143">
        <f t="shared" ref="O863" si="439">SUM(O823:O862)</f>
        <v>808.96382993896407</v>
      </c>
    </row>
    <row r="864" spans="2:15" ht="14.4" hidden="1" thickBot="1" x14ac:dyDescent="0.3"/>
    <row r="865" spans="2:15" hidden="1" x14ac:dyDescent="0.25">
      <c r="B865" s="474" t="s">
        <v>185</v>
      </c>
      <c r="C865" s="475"/>
      <c r="D865" s="475"/>
      <c r="E865" s="475"/>
      <c r="F865" s="475"/>
      <c r="G865" s="475"/>
      <c r="H865" s="475"/>
      <c r="I865" s="475"/>
      <c r="J865" s="475"/>
      <c r="K865" s="475"/>
      <c r="L865" s="475"/>
      <c r="M865" s="475"/>
      <c r="N865" s="475"/>
      <c r="O865" s="476"/>
    </row>
    <row r="866" spans="2:15" hidden="1" x14ac:dyDescent="0.25">
      <c r="B866" s="469" t="s">
        <v>2</v>
      </c>
      <c r="C866" s="470" t="s">
        <v>205</v>
      </c>
      <c r="D866" s="472" t="s">
        <v>193</v>
      </c>
      <c r="E866" s="472" t="s">
        <v>194</v>
      </c>
      <c r="F866" s="472" t="s">
        <v>195</v>
      </c>
      <c r="G866" s="472"/>
      <c r="H866" s="472"/>
      <c r="I866" s="472"/>
      <c r="J866" s="472" t="s">
        <v>196</v>
      </c>
      <c r="K866" s="472"/>
      <c r="L866" s="472"/>
      <c r="M866" s="472"/>
      <c r="N866" s="472" t="s">
        <v>197</v>
      </c>
      <c r="O866" s="473"/>
    </row>
    <row r="867" spans="2:15" ht="55.8" hidden="1" thickBot="1" x14ac:dyDescent="0.3">
      <c r="B867" s="477"/>
      <c r="C867" s="478"/>
      <c r="D867" s="479"/>
      <c r="E867" s="479"/>
      <c r="F867" s="54" t="s">
        <v>198</v>
      </c>
      <c r="G867" s="54" t="s">
        <v>107</v>
      </c>
      <c r="H867" s="54" t="s">
        <v>199</v>
      </c>
      <c r="I867" s="54" t="s">
        <v>200</v>
      </c>
      <c r="J867" s="54" t="s">
        <v>201</v>
      </c>
      <c r="K867" s="54" t="s">
        <v>107</v>
      </c>
      <c r="L867" s="54" t="s">
        <v>202</v>
      </c>
      <c r="M867" s="54" t="s">
        <v>203</v>
      </c>
      <c r="N867" s="54" t="s">
        <v>198</v>
      </c>
      <c r="O867" s="55" t="s">
        <v>200</v>
      </c>
    </row>
    <row r="868" spans="2:15" ht="15.6" hidden="1" x14ac:dyDescent="0.25">
      <c r="B868" s="57">
        <v>1</v>
      </c>
      <c r="C868" s="213" t="s">
        <v>768</v>
      </c>
      <c r="D868" s="59"/>
      <c r="E868" s="154"/>
      <c r="F868" s="61">
        <f>F234*0.1</f>
        <v>4.0471618218276069</v>
      </c>
      <c r="G868" s="61">
        <f t="shared" ref="G868:H868" si="440">G234*0.1</f>
        <v>1.6563724222861056</v>
      </c>
      <c r="H868" s="61">
        <f t="shared" si="440"/>
        <v>0</v>
      </c>
      <c r="I868" s="61">
        <f>F868+G868-H868</f>
        <v>5.7035342441137127</v>
      </c>
      <c r="J868" s="61">
        <f>J234*0.1</f>
        <v>1.5895540527272698E-3</v>
      </c>
      <c r="K868" s="61">
        <f t="shared" ref="K868:L868" si="441">K234*0.1</f>
        <v>1.5895540527272726E-3</v>
      </c>
      <c r="L868" s="61">
        <f t="shared" si="441"/>
        <v>0</v>
      </c>
      <c r="M868" s="61">
        <f>J868+K868-L868</f>
        <v>3.1791081054545426E-3</v>
      </c>
      <c r="N868" s="61">
        <f>F868-J868</f>
        <v>4.0455722677748795</v>
      </c>
      <c r="O868" s="61">
        <f>I868-M868</f>
        <v>5.7003551360082581</v>
      </c>
    </row>
    <row r="869" spans="2:15" ht="15.6" hidden="1" x14ac:dyDescent="0.25">
      <c r="B869" s="57">
        <v>2</v>
      </c>
      <c r="C869" s="213" t="s">
        <v>97</v>
      </c>
      <c r="D869" s="59"/>
      <c r="E869" s="154"/>
      <c r="F869" s="61">
        <f>F235*0.1</f>
        <v>42.003523938792171</v>
      </c>
      <c r="G869" s="61">
        <f t="shared" ref="G869:H869" si="442">G235*0.1</f>
        <v>2.4472975526233816</v>
      </c>
      <c r="H869" s="61">
        <f t="shared" si="442"/>
        <v>0</v>
      </c>
      <c r="I869" s="61">
        <f t="shared" ref="I869" si="443">F869+G869-H869</f>
        <v>44.450821491415553</v>
      </c>
      <c r="J869" s="61">
        <f t="shared" ref="J869:L869" si="444">J235*0.1</f>
        <v>12.759689347207654</v>
      </c>
      <c r="K869" s="61">
        <f t="shared" si="444"/>
        <v>1.0800710371051292</v>
      </c>
      <c r="L869" s="61">
        <f t="shared" si="444"/>
        <v>0</v>
      </c>
      <c r="M869" s="61">
        <f>J869+K869-L869</f>
        <v>13.839760384312784</v>
      </c>
      <c r="N869" s="61">
        <f t="shared" ref="N869" si="445">F869-J869</f>
        <v>29.243834591584516</v>
      </c>
      <c r="O869" s="61">
        <f t="shared" ref="O869" si="446">I869-M869</f>
        <v>30.611061107102771</v>
      </c>
    </row>
    <row r="870" spans="2:15" s="169" customFormat="1" ht="15.6" hidden="1" x14ac:dyDescent="0.25">
      <c r="B870" s="249">
        <v>3</v>
      </c>
      <c r="C870" s="214" t="s">
        <v>769</v>
      </c>
      <c r="D870" s="250"/>
      <c r="E870" s="251"/>
      <c r="F870" s="252"/>
      <c r="G870" s="252"/>
      <c r="H870" s="252"/>
      <c r="I870" s="252"/>
      <c r="J870" s="252"/>
      <c r="K870" s="252"/>
      <c r="L870" s="252"/>
      <c r="M870" s="252"/>
      <c r="N870" s="252"/>
      <c r="O870" s="252"/>
    </row>
    <row r="871" spans="2:15" ht="15.6" hidden="1" x14ac:dyDescent="0.25">
      <c r="B871" s="57"/>
      <c r="C871" s="213" t="s">
        <v>770</v>
      </c>
      <c r="D871" s="59"/>
      <c r="E871" s="60"/>
      <c r="F871" s="61">
        <f t="shared" ref="F871:H871" si="447">F237*0.1</f>
        <v>697.74054333018614</v>
      </c>
      <c r="G871" s="61">
        <f t="shared" si="447"/>
        <v>85.387911418745475</v>
      </c>
      <c r="H871" s="61">
        <f t="shared" si="447"/>
        <v>0</v>
      </c>
      <c r="I871" s="61">
        <f t="shared" ref="I871:I873" si="448">F871+G871-H871</f>
        <v>783.12845474893163</v>
      </c>
      <c r="J871" s="61">
        <f t="shared" ref="J871:L871" si="449">J237*0.1</f>
        <v>381.01795459353747</v>
      </c>
      <c r="K871" s="61">
        <f t="shared" si="449"/>
        <v>30.316802148157077</v>
      </c>
      <c r="L871" s="61">
        <f t="shared" si="449"/>
        <v>0</v>
      </c>
      <c r="M871" s="61">
        <f t="shared" ref="M871:M878" si="450">J871+K871-L871</f>
        <v>411.33475674169455</v>
      </c>
      <c r="N871" s="61">
        <f t="shared" ref="N871:N878" si="451">F871-J871</f>
        <v>316.72258873664867</v>
      </c>
      <c r="O871" s="61">
        <f t="shared" ref="O871:O878" si="452">I871-M871</f>
        <v>371.79369800723708</v>
      </c>
    </row>
    <row r="872" spans="2:15" ht="15.6" hidden="1" x14ac:dyDescent="0.25">
      <c r="B872" s="57"/>
      <c r="C872" s="213" t="s">
        <v>771</v>
      </c>
      <c r="D872" s="59"/>
      <c r="E872" s="60"/>
      <c r="F872" s="61">
        <f t="shared" ref="F872:F878" si="453">F238*0.1</f>
        <v>702.55726786833304</v>
      </c>
      <c r="G872" s="61">
        <f t="shared" ref="G872:H872" si="454">G238*0.1</f>
        <v>92.752114110963262</v>
      </c>
      <c r="H872" s="61">
        <f t="shared" si="454"/>
        <v>0</v>
      </c>
      <c r="I872" s="61">
        <f t="shared" si="448"/>
        <v>795.30938197929629</v>
      </c>
      <c r="J872" s="61">
        <f t="shared" ref="J872:L872" si="455">J238*0.1</f>
        <v>278.90560421215207</v>
      </c>
      <c r="K872" s="61">
        <f t="shared" si="455"/>
        <v>22.514214448461001</v>
      </c>
      <c r="L872" s="61">
        <f t="shared" si="455"/>
        <v>0</v>
      </c>
      <c r="M872" s="61">
        <f t="shared" si="450"/>
        <v>301.41981866061309</v>
      </c>
      <c r="N872" s="61">
        <f t="shared" si="451"/>
        <v>423.65166365618097</v>
      </c>
      <c r="O872" s="61">
        <f t="shared" si="452"/>
        <v>493.8895633186832</v>
      </c>
    </row>
    <row r="873" spans="2:15" ht="15.6" hidden="1" x14ac:dyDescent="0.25">
      <c r="B873" s="57"/>
      <c r="C873" s="213" t="s">
        <v>772</v>
      </c>
      <c r="D873" s="59"/>
      <c r="E873" s="60"/>
      <c r="F873" s="61">
        <f t="shared" si="453"/>
        <v>81.18329503554736</v>
      </c>
      <c r="G873" s="61">
        <f t="shared" ref="G873:H873" si="456">G239*0.1</f>
        <v>2.0459469592301391</v>
      </c>
      <c r="H873" s="61">
        <f t="shared" si="456"/>
        <v>0</v>
      </c>
      <c r="I873" s="61">
        <f t="shared" si="448"/>
        <v>83.229241994777496</v>
      </c>
      <c r="J873" s="61">
        <f t="shared" ref="J873:L873" si="457">J239*0.1</f>
        <v>58.333456770317902</v>
      </c>
      <c r="K873" s="61">
        <f t="shared" si="457"/>
        <v>3.3973992376914794</v>
      </c>
      <c r="L873" s="61">
        <f t="shared" si="457"/>
        <v>0</v>
      </c>
      <c r="M873" s="61">
        <f t="shared" si="450"/>
        <v>61.730856008009383</v>
      </c>
      <c r="N873" s="61">
        <f t="shared" si="451"/>
        <v>22.849838265229458</v>
      </c>
      <c r="O873" s="61">
        <f t="shared" si="452"/>
        <v>21.498385986768113</v>
      </c>
    </row>
    <row r="874" spans="2:15" ht="15.6" hidden="1" x14ac:dyDescent="0.25">
      <c r="B874" s="57">
        <v>4</v>
      </c>
      <c r="C874" s="214" t="s">
        <v>103</v>
      </c>
      <c r="D874" s="59"/>
      <c r="E874" s="60"/>
      <c r="F874" s="61">
        <f t="shared" si="453"/>
        <v>3.3620795736547104</v>
      </c>
      <c r="G874" s="61">
        <f t="shared" ref="G874:H874" si="458">G240*0.1</f>
        <v>0.55601932053283631</v>
      </c>
      <c r="H874" s="61">
        <f t="shared" si="458"/>
        <v>0</v>
      </c>
      <c r="I874" s="61">
        <f>F874+G874-H874</f>
        <v>3.9180988941875468</v>
      </c>
      <c r="J874" s="61">
        <f t="shared" ref="J874:L874" si="459">J240*0.1</f>
        <v>2.8557522187288757</v>
      </c>
      <c r="K874" s="61">
        <f t="shared" si="459"/>
        <v>0</v>
      </c>
      <c r="L874" s="61">
        <f t="shared" si="459"/>
        <v>0</v>
      </c>
      <c r="M874" s="61">
        <f t="shared" si="450"/>
        <v>2.8557522187288757</v>
      </c>
      <c r="N874" s="61">
        <f t="shared" si="451"/>
        <v>0.50632735492583469</v>
      </c>
      <c r="O874" s="61">
        <f t="shared" si="452"/>
        <v>1.062346675458671</v>
      </c>
    </row>
    <row r="875" spans="2:15" ht="15.6" hidden="1" x14ac:dyDescent="0.25">
      <c r="B875" s="57">
        <v>5</v>
      </c>
      <c r="C875" s="214" t="s">
        <v>773</v>
      </c>
      <c r="D875" s="59"/>
      <c r="E875" s="60"/>
      <c r="F875" s="61">
        <f t="shared" si="453"/>
        <v>0.56071000000000015</v>
      </c>
      <c r="G875" s="61">
        <f t="shared" ref="G875:H875" si="460">G241*0.1</f>
        <v>0</v>
      </c>
      <c r="H875" s="61">
        <f t="shared" si="460"/>
        <v>0</v>
      </c>
      <c r="I875" s="61">
        <f t="shared" ref="I875:I878" si="461">F875+G875-H875</f>
        <v>0.56071000000000015</v>
      </c>
      <c r="J875" s="61">
        <f t="shared" ref="J875:L875" si="462">J241*0.1</f>
        <v>0.46077721755159451</v>
      </c>
      <c r="K875" s="61">
        <f t="shared" si="462"/>
        <v>1.4114734381000017E-2</v>
      </c>
      <c r="L875" s="61">
        <f t="shared" si="462"/>
        <v>0</v>
      </c>
      <c r="M875" s="61">
        <f t="shared" si="450"/>
        <v>0.47489195193259454</v>
      </c>
      <c r="N875" s="61">
        <f t="shared" si="451"/>
        <v>9.9932782448405644E-2</v>
      </c>
      <c r="O875" s="61">
        <f t="shared" si="452"/>
        <v>8.5818048067405617E-2</v>
      </c>
    </row>
    <row r="876" spans="2:15" ht="15.6" hidden="1" x14ac:dyDescent="0.25">
      <c r="B876" s="57">
        <v>6</v>
      </c>
      <c r="C876" s="214" t="s">
        <v>101</v>
      </c>
      <c r="D876" s="59"/>
      <c r="E876" s="60"/>
      <c r="F876" s="61">
        <f t="shared" si="453"/>
        <v>0.26837</v>
      </c>
      <c r="G876" s="61">
        <f t="shared" ref="G876:H876" si="463">G242*0.1</f>
        <v>0</v>
      </c>
      <c r="H876" s="61">
        <f t="shared" si="463"/>
        <v>0</v>
      </c>
      <c r="I876" s="61">
        <f t="shared" si="461"/>
        <v>0.26837</v>
      </c>
      <c r="J876" s="61">
        <f t="shared" ref="J876:L876" si="464">J242*0.1</f>
        <v>0.24519336503</v>
      </c>
      <c r="K876" s="61">
        <f t="shared" si="464"/>
        <v>0</v>
      </c>
      <c r="L876" s="61">
        <f t="shared" si="464"/>
        <v>0</v>
      </c>
      <c r="M876" s="61">
        <f t="shared" si="450"/>
        <v>0.24519336503</v>
      </c>
      <c r="N876" s="61">
        <f t="shared" si="451"/>
        <v>2.3176634969999999E-2</v>
      </c>
      <c r="O876" s="61">
        <f t="shared" si="452"/>
        <v>2.3176634969999999E-2</v>
      </c>
    </row>
    <row r="877" spans="2:15" ht="15.6" hidden="1" x14ac:dyDescent="0.25">
      <c r="B877" s="57">
        <v>7</v>
      </c>
      <c r="C877" s="214" t="s">
        <v>774</v>
      </c>
      <c r="D877" s="59"/>
      <c r="E877" s="60"/>
      <c r="F877" s="61">
        <f t="shared" si="453"/>
        <v>18.078553359958899</v>
      </c>
      <c r="G877" s="61">
        <f t="shared" ref="G877:H877" si="465">G243*0.1</f>
        <v>5.2370573393375413</v>
      </c>
      <c r="H877" s="61">
        <f t="shared" si="465"/>
        <v>0</v>
      </c>
      <c r="I877" s="61">
        <f t="shared" si="461"/>
        <v>23.315610699296442</v>
      </c>
      <c r="J877" s="61">
        <f t="shared" ref="J877:L877" si="466">J243*0.1</f>
        <v>7.0494599999999998</v>
      </c>
      <c r="K877" s="61">
        <f t="shared" si="466"/>
        <v>0.38956900604473121</v>
      </c>
      <c r="L877" s="61">
        <f t="shared" si="466"/>
        <v>0</v>
      </c>
      <c r="M877" s="61">
        <f t="shared" si="450"/>
        <v>7.4390290060447306</v>
      </c>
      <c r="N877" s="61">
        <f t="shared" si="451"/>
        <v>11.0290933599589</v>
      </c>
      <c r="O877" s="61">
        <f t="shared" si="452"/>
        <v>15.876581693251712</v>
      </c>
    </row>
    <row r="878" spans="2:15" ht="15.6" hidden="1" x14ac:dyDescent="0.25">
      <c r="B878" s="57">
        <v>8</v>
      </c>
      <c r="C878" s="214" t="s">
        <v>767</v>
      </c>
      <c r="D878" s="59"/>
      <c r="E878" s="60"/>
      <c r="F878" s="61">
        <f t="shared" si="453"/>
        <v>7.0682258054774962</v>
      </c>
      <c r="G878" s="61">
        <f t="shared" ref="G878:H878" si="467">G244*0.1</f>
        <v>0</v>
      </c>
      <c r="H878" s="61">
        <f t="shared" si="467"/>
        <v>0</v>
      </c>
      <c r="I878" s="61">
        <f t="shared" si="461"/>
        <v>7.0682258054774962</v>
      </c>
      <c r="J878" s="61">
        <f t="shared" ref="J878:L878" si="468">J244*0.1</f>
        <v>6.2764235162350124</v>
      </c>
      <c r="K878" s="61">
        <f t="shared" si="468"/>
        <v>2.4799373602183103</v>
      </c>
      <c r="L878" s="61">
        <f t="shared" si="468"/>
        <v>0</v>
      </c>
      <c r="M878" s="61">
        <f t="shared" si="450"/>
        <v>8.7563608764533232</v>
      </c>
      <c r="N878" s="61">
        <f t="shared" si="451"/>
        <v>0.79180228924248386</v>
      </c>
      <c r="O878" s="61">
        <f t="shared" si="452"/>
        <v>-1.6881350709758269</v>
      </c>
    </row>
    <row r="879" spans="2:15" hidden="1" x14ac:dyDescent="0.25">
      <c r="B879" s="57"/>
      <c r="C879" s="62"/>
      <c r="D879" s="59"/>
      <c r="E879" s="60"/>
      <c r="F879" s="61"/>
      <c r="G879" s="61"/>
      <c r="H879" s="61"/>
      <c r="I879" s="61"/>
      <c r="J879" s="61"/>
      <c r="K879" s="61"/>
      <c r="L879" s="61"/>
      <c r="M879" s="61"/>
      <c r="N879" s="61"/>
      <c r="O879" s="61"/>
    </row>
    <row r="880" spans="2:15" hidden="1" x14ac:dyDescent="0.25">
      <c r="B880" s="57"/>
      <c r="C880" s="180"/>
      <c r="D880" s="59"/>
      <c r="E880" s="60"/>
      <c r="F880" s="61"/>
      <c r="G880" s="61"/>
      <c r="H880" s="61"/>
      <c r="I880" s="61"/>
      <c r="J880" s="61"/>
      <c r="K880" s="61"/>
      <c r="L880" s="61"/>
      <c r="M880" s="61"/>
      <c r="N880" s="61"/>
      <c r="O880" s="61"/>
    </row>
    <row r="881" spans="2:15" hidden="1" x14ac:dyDescent="0.25">
      <c r="B881" s="57"/>
      <c r="C881" s="62"/>
      <c r="D881" s="59"/>
      <c r="E881" s="60"/>
      <c r="F881" s="61"/>
      <c r="G881" s="61"/>
      <c r="H881" s="61"/>
      <c r="I881" s="61"/>
      <c r="J881" s="61"/>
      <c r="K881" s="61"/>
      <c r="L881" s="61"/>
      <c r="M881" s="61"/>
      <c r="N881" s="61"/>
      <c r="O881" s="61"/>
    </row>
    <row r="882" spans="2:15" hidden="1" x14ac:dyDescent="0.25">
      <c r="B882" s="57"/>
      <c r="C882" s="62"/>
      <c r="D882" s="59"/>
      <c r="E882" s="60"/>
      <c r="F882" s="61"/>
      <c r="G882" s="61"/>
      <c r="H882" s="61"/>
      <c r="I882" s="61"/>
      <c r="J882" s="61"/>
      <c r="K882" s="61"/>
      <c r="L882" s="61"/>
      <c r="M882" s="61"/>
      <c r="N882" s="61"/>
      <c r="O882" s="61"/>
    </row>
    <row r="883" spans="2:15" hidden="1" x14ac:dyDescent="0.25">
      <c r="B883" s="57"/>
      <c r="C883" s="62"/>
      <c r="D883" s="59"/>
      <c r="E883" s="60"/>
      <c r="F883" s="61"/>
      <c r="G883" s="61"/>
      <c r="H883" s="61"/>
      <c r="I883" s="61"/>
      <c r="J883" s="61"/>
      <c r="K883" s="61"/>
      <c r="L883" s="61"/>
      <c r="M883" s="61"/>
      <c r="N883" s="61"/>
      <c r="O883" s="61"/>
    </row>
    <row r="884" spans="2:15" hidden="1" x14ac:dyDescent="0.25">
      <c r="B884" s="57"/>
      <c r="C884" s="62"/>
      <c r="D884" s="59"/>
      <c r="E884" s="60"/>
      <c r="F884" s="61"/>
      <c r="G884" s="61"/>
      <c r="H884" s="61"/>
      <c r="I884" s="61"/>
      <c r="J884" s="61"/>
      <c r="K884" s="61"/>
      <c r="L884" s="61"/>
      <c r="M884" s="61"/>
      <c r="N884" s="61"/>
      <c r="O884" s="61"/>
    </row>
    <row r="885" spans="2:15" hidden="1" x14ac:dyDescent="0.25">
      <c r="B885" s="57"/>
      <c r="C885" s="180"/>
      <c r="D885" s="59"/>
      <c r="E885" s="60"/>
      <c r="F885" s="61"/>
      <c r="G885" s="61"/>
      <c r="H885" s="61"/>
      <c r="I885" s="61"/>
      <c r="J885" s="61"/>
      <c r="K885" s="61"/>
      <c r="L885" s="61"/>
      <c r="M885" s="61"/>
      <c r="N885" s="61"/>
      <c r="O885" s="61"/>
    </row>
    <row r="886" spans="2:15" hidden="1" x14ac:dyDescent="0.25">
      <c r="B886" s="57"/>
      <c r="C886" s="180"/>
      <c r="D886" s="59"/>
      <c r="E886" s="60"/>
      <c r="F886" s="61"/>
      <c r="G886" s="61"/>
      <c r="H886" s="61"/>
      <c r="I886" s="61"/>
      <c r="J886" s="61"/>
      <c r="K886" s="61"/>
      <c r="L886" s="61"/>
      <c r="M886" s="61"/>
      <c r="N886" s="61"/>
      <c r="O886" s="61"/>
    </row>
    <row r="887" spans="2:15" hidden="1" x14ac:dyDescent="0.25">
      <c r="B887" s="57"/>
      <c r="C887" s="180"/>
      <c r="D887" s="59"/>
      <c r="E887" s="60"/>
      <c r="F887" s="61"/>
      <c r="G887" s="61"/>
      <c r="H887" s="61"/>
      <c r="I887" s="61"/>
      <c r="J887" s="61"/>
      <c r="K887" s="61"/>
      <c r="L887" s="61"/>
      <c r="M887" s="61"/>
      <c r="N887" s="61"/>
      <c r="O887" s="61"/>
    </row>
    <row r="888" spans="2:15" hidden="1" x14ac:dyDescent="0.25">
      <c r="B888" s="57"/>
      <c r="C888" s="62"/>
      <c r="D888" s="59"/>
      <c r="E888" s="60"/>
      <c r="F888" s="61"/>
      <c r="G888" s="61"/>
      <c r="H888" s="61"/>
      <c r="I888" s="61"/>
      <c r="J888" s="61"/>
      <c r="K888" s="61"/>
      <c r="L888" s="61"/>
      <c r="M888" s="61"/>
      <c r="N888" s="61"/>
      <c r="O888" s="61"/>
    </row>
    <row r="889" spans="2:15" hidden="1" x14ac:dyDescent="0.25">
      <c r="B889" s="57"/>
      <c r="C889" s="62"/>
      <c r="D889" s="59"/>
      <c r="E889" s="60"/>
      <c r="F889" s="61"/>
      <c r="G889" s="61"/>
      <c r="H889" s="61"/>
      <c r="I889" s="61"/>
      <c r="J889" s="61"/>
      <c r="K889" s="61"/>
      <c r="L889" s="61"/>
      <c r="M889" s="61"/>
      <c r="N889" s="61"/>
      <c r="O889" s="61"/>
    </row>
    <row r="890" spans="2:15" hidden="1" x14ac:dyDescent="0.25">
      <c r="B890" s="178"/>
      <c r="C890" s="182"/>
      <c r="D890" s="59"/>
      <c r="E890" s="60"/>
      <c r="F890" s="61"/>
      <c r="G890" s="61"/>
      <c r="H890" s="61"/>
      <c r="I890" s="61"/>
      <c r="J890" s="61"/>
      <c r="K890" s="61"/>
      <c r="L890" s="61"/>
      <c r="M890" s="61"/>
      <c r="N890" s="61"/>
      <c r="O890" s="61"/>
    </row>
    <row r="891" spans="2:15" hidden="1" x14ac:dyDescent="0.25">
      <c r="B891" s="175"/>
      <c r="C891" s="183"/>
      <c r="D891" s="176"/>
      <c r="E891" s="60"/>
      <c r="F891" s="61"/>
      <c r="G891" s="61"/>
      <c r="H891" s="61"/>
      <c r="I891" s="61"/>
      <c r="J891" s="61"/>
      <c r="K891" s="61"/>
      <c r="L891" s="61"/>
      <c r="M891" s="61"/>
      <c r="N891" s="61"/>
      <c r="O891" s="61"/>
    </row>
    <row r="892" spans="2:15" hidden="1" x14ac:dyDescent="0.25">
      <c r="B892" s="175"/>
      <c r="C892" s="183"/>
      <c r="D892" s="176"/>
      <c r="E892" s="60"/>
      <c r="F892" s="61"/>
      <c r="G892" s="61"/>
      <c r="H892" s="61"/>
      <c r="I892" s="61"/>
      <c r="J892" s="61"/>
      <c r="K892" s="61"/>
      <c r="L892" s="61"/>
      <c r="M892" s="61"/>
      <c r="N892" s="61"/>
      <c r="O892" s="61"/>
    </row>
    <row r="893" spans="2:15" hidden="1" x14ac:dyDescent="0.25">
      <c r="B893" s="175"/>
      <c r="C893" s="183"/>
      <c r="D893" s="176"/>
      <c r="E893" s="60"/>
      <c r="F893" s="61"/>
      <c r="G893" s="61"/>
      <c r="H893" s="61"/>
      <c r="I893" s="61"/>
      <c r="J893" s="61"/>
      <c r="K893" s="61"/>
      <c r="L893" s="61"/>
      <c r="M893" s="61"/>
      <c r="N893" s="61"/>
      <c r="O893" s="61"/>
    </row>
    <row r="894" spans="2:15" hidden="1" x14ac:dyDescent="0.25">
      <c r="B894" s="175"/>
      <c r="C894" s="177"/>
      <c r="D894" s="176"/>
      <c r="E894" s="60"/>
      <c r="F894" s="61"/>
      <c r="G894" s="61"/>
      <c r="H894" s="61"/>
      <c r="I894" s="61"/>
      <c r="J894" s="61"/>
      <c r="K894" s="61"/>
      <c r="L894" s="61"/>
      <c r="M894" s="61"/>
      <c r="N894" s="61"/>
      <c r="O894" s="61"/>
    </row>
    <row r="895" spans="2:15" hidden="1" x14ac:dyDescent="0.25">
      <c r="B895" s="175"/>
      <c r="C895" s="177"/>
      <c r="D895" s="176"/>
      <c r="E895" s="60"/>
      <c r="F895" s="61"/>
      <c r="G895" s="61"/>
      <c r="H895" s="61"/>
      <c r="I895" s="61"/>
      <c r="J895" s="61"/>
      <c r="K895" s="61"/>
      <c r="L895" s="61"/>
      <c r="M895" s="61"/>
      <c r="N895" s="61"/>
      <c r="O895" s="61"/>
    </row>
    <row r="896" spans="2:15" hidden="1" x14ac:dyDescent="0.25">
      <c r="B896" s="175"/>
      <c r="C896" s="177"/>
      <c r="D896" s="176"/>
      <c r="E896" s="60"/>
      <c r="F896" s="61"/>
      <c r="G896" s="61"/>
      <c r="H896" s="61"/>
      <c r="I896" s="61"/>
      <c r="J896" s="61"/>
      <c r="K896" s="61"/>
      <c r="L896" s="61"/>
      <c r="M896" s="61"/>
      <c r="N896" s="61"/>
      <c r="O896" s="61"/>
    </row>
    <row r="897" spans="2:15" hidden="1" x14ac:dyDescent="0.25">
      <c r="B897" s="175"/>
      <c r="C897" s="177"/>
      <c r="D897" s="176"/>
      <c r="E897" s="60"/>
      <c r="F897" s="61"/>
      <c r="G897" s="61"/>
      <c r="H897" s="61"/>
      <c r="I897" s="61"/>
      <c r="J897" s="61"/>
      <c r="K897" s="61"/>
      <c r="L897" s="61"/>
      <c r="M897" s="61"/>
      <c r="N897" s="61"/>
      <c r="O897" s="61"/>
    </row>
    <row r="898" spans="2:15" hidden="1" x14ac:dyDescent="0.25">
      <c r="B898" s="175"/>
      <c r="C898" s="177"/>
      <c r="D898" s="176"/>
      <c r="E898" s="60"/>
      <c r="F898" s="61"/>
      <c r="G898" s="61"/>
      <c r="H898" s="61"/>
      <c r="I898" s="61"/>
      <c r="J898" s="61"/>
      <c r="K898" s="61"/>
      <c r="L898" s="61"/>
      <c r="M898" s="61"/>
      <c r="N898" s="61"/>
      <c r="O898" s="61"/>
    </row>
    <row r="899" spans="2:15" hidden="1" x14ac:dyDescent="0.25">
      <c r="B899" s="175"/>
      <c r="C899" s="177"/>
      <c r="D899" s="176"/>
      <c r="E899" s="60"/>
      <c r="F899" s="61"/>
      <c r="G899" s="61"/>
      <c r="H899" s="61"/>
      <c r="I899" s="61"/>
      <c r="J899" s="61"/>
      <c r="K899" s="61"/>
      <c r="L899" s="61"/>
      <c r="M899" s="61"/>
      <c r="N899" s="61"/>
      <c r="O899" s="61"/>
    </row>
    <row r="900" spans="2:15" hidden="1" x14ac:dyDescent="0.25">
      <c r="B900" s="175"/>
      <c r="C900" s="177"/>
      <c r="D900" s="176"/>
      <c r="E900" s="60"/>
      <c r="F900" s="61"/>
      <c r="G900" s="61"/>
      <c r="H900" s="61"/>
      <c r="I900" s="61"/>
      <c r="J900" s="61"/>
      <c r="K900" s="61"/>
      <c r="L900" s="61"/>
      <c r="M900" s="61"/>
      <c r="N900" s="61"/>
      <c r="O900" s="61"/>
    </row>
    <row r="901" spans="2:15" hidden="1" x14ac:dyDescent="0.25">
      <c r="B901" s="175"/>
      <c r="C901" s="183"/>
      <c r="D901" s="176"/>
      <c r="E901" s="60"/>
      <c r="F901" s="61"/>
      <c r="G901" s="61"/>
      <c r="H901" s="61"/>
      <c r="I901" s="61"/>
      <c r="J901" s="61"/>
      <c r="K901" s="61"/>
      <c r="L901" s="61"/>
      <c r="M901" s="61"/>
      <c r="N901" s="61"/>
      <c r="O901" s="61"/>
    </row>
    <row r="902" spans="2:15" hidden="1" x14ac:dyDescent="0.25">
      <c r="B902" s="175"/>
      <c r="C902" s="177"/>
      <c r="D902" s="176"/>
      <c r="E902" s="60"/>
      <c r="F902" s="61"/>
      <c r="G902" s="61"/>
      <c r="H902" s="61"/>
      <c r="I902" s="61"/>
      <c r="J902" s="61"/>
      <c r="K902" s="61"/>
      <c r="L902" s="61"/>
      <c r="M902" s="61"/>
      <c r="N902" s="61"/>
      <c r="O902" s="61"/>
    </row>
    <row r="903" spans="2:15" hidden="1" x14ac:dyDescent="0.25">
      <c r="B903" s="175"/>
      <c r="C903" s="177"/>
      <c r="D903" s="176"/>
      <c r="E903" s="60"/>
      <c r="F903" s="61"/>
      <c r="G903" s="61"/>
      <c r="H903" s="61"/>
      <c r="I903" s="61"/>
      <c r="J903" s="61"/>
      <c r="K903" s="61"/>
      <c r="L903" s="61"/>
      <c r="M903" s="61"/>
      <c r="N903" s="61"/>
      <c r="O903" s="61"/>
    </row>
    <row r="904" spans="2:15" hidden="1" x14ac:dyDescent="0.25">
      <c r="B904" s="175"/>
      <c r="C904" s="177"/>
      <c r="D904" s="176"/>
      <c r="E904" s="60"/>
      <c r="F904" s="61"/>
      <c r="G904" s="61"/>
      <c r="H904" s="61"/>
      <c r="I904" s="61"/>
      <c r="J904" s="61"/>
      <c r="K904" s="61"/>
      <c r="L904" s="61"/>
      <c r="M904" s="61"/>
      <c r="N904" s="61"/>
      <c r="O904" s="61"/>
    </row>
    <row r="905" spans="2:15" hidden="1" x14ac:dyDescent="0.25">
      <c r="B905" s="175"/>
      <c r="C905" s="183"/>
      <c r="D905" s="176"/>
      <c r="E905" s="60"/>
      <c r="F905" s="61"/>
      <c r="G905" s="61"/>
      <c r="H905" s="61"/>
      <c r="I905" s="61"/>
      <c r="J905" s="61"/>
      <c r="K905" s="61"/>
      <c r="L905" s="61"/>
      <c r="M905" s="61"/>
      <c r="N905" s="61"/>
      <c r="O905" s="61"/>
    </row>
    <row r="906" spans="2:15" hidden="1" x14ac:dyDescent="0.25">
      <c r="B906" s="175"/>
      <c r="C906" s="183"/>
      <c r="D906" s="59"/>
      <c r="E906" s="60"/>
      <c r="F906" s="61"/>
      <c r="G906" s="61"/>
      <c r="H906" s="61"/>
      <c r="I906" s="61"/>
      <c r="J906" s="61"/>
      <c r="K906" s="61"/>
      <c r="L906" s="61"/>
      <c r="M906" s="61"/>
      <c r="N906" s="61"/>
      <c r="O906" s="61"/>
    </row>
    <row r="907" spans="2:15" hidden="1" x14ac:dyDescent="0.25">
      <c r="B907" s="175"/>
      <c r="C907" s="183"/>
      <c r="D907" s="59"/>
      <c r="E907" s="63"/>
      <c r="F907" s="61"/>
      <c r="G907" s="61"/>
      <c r="H907" s="61"/>
      <c r="I907" s="61"/>
      <c r="J907" s="61"/>
      <c r="K907" s="61"/>
      <c r="L907" s="61"/>
      <c r="M907" s="61"/>
      <c r="N907" s="61"/>
      <c r="O907" s="61"/>
    </row>
    <row r="908" spans="2:15" ht="14.4" hidden="1" thickBot="1" x14ac:dyDescent="0.3">
      <c r="B908" s="64"/>
      <c r="C908" s="65" t="s">
        <v>108</v>
      </c>
      <c r="D908" s="65"/>
      <c r="E908" s="66"/>
      <c r="F908" s="143">
        <f>SUM(F868:F907)</f>
        <v>1556.8697307337777</v>
      </c>
      <c r="G908" s="143">
        <f t="shared" ref="G908" si="469">SUM(G868:G907)</f>
        <v>190.08271912371879</v>
      </c>
      <c r="H908" s="143">
        <f t="shared" ref="H908" si="470">SUM(H868:H907)</f>
        <v>0</v>
      </c>
      <c r="I908" s="143">
        <f t="shared" ref="I908" si="471">SUM(I868:I907)</f>
        <v>1746.9524498574965</v>
      </c>
      <c r="J908" s="143">
        <f t="shared" ref="J908" si="472">SUM(J868:J907)</f>
        <v>747.90590079481319</v>
      </c>
      <c r="K908" s="143">
        <f t="shared" ref="K908" si="473">SUM(K868:K907)</f>
        <v>60.193697526111457</v>
      </c>
      <c r="L908" s="143">
        <f t="shared" ref="L908" si="474">SUM(L868:L907)</f>
        <v>0</v>
      </c>
      <c r="M908" s="143">
        <f t="shared" ref="M908" si="475">SUM(M868:M907)</f>
        <v>808.09959832092477</v>
      </c>
      <c r="N908" s="143">
        <f t="shared" ref="N908" si="476">SUM(N868:N907)</f>
        <v>808.96382993896407</v>
      </c>
      <c r="O908" s="143">
        <f t="shared" ref="O908" si="477">SUM(O868:O907)</f>
        <v>938.85285153657139</v>
      </c>
    </row>
    <row r="909" spans="2:15" ht="14.4" hidden="1" thickBot="1" x14ac:dyDescent="0.3"/>
    <row r="910" spans="2:15" hidden="1" x14ac:dyDescent="0.25">
      <c r="B910" s="474" t="s">
        <v>186</v>
      </c>
      <c r="C910" s="475"/>
      <c r="D910" s="475"/>
      <c r="E910" s="475"/>
      <c r="F910" s="475"/>
      <c r="G910" s="475"/>
      <c r="H910" s="475"/>
      <c r="I910" s="475"/>
      <c r="J910" s="475"/>
      <c r="K910" s="475"/>
      <c r="L910" s="475"/>
      <c r="M910" s="475"/>
      <c r="N910" s="475"/>
      <c r="O910" s="476"/>
    </row>
    <row r="911" spans="2:15" hidden="1" x14ac:dyDescent="0.25">
      <c r="B911" s="469" t="s">
        <v>2</v>
      </c>
      <c r="C911" s="470" t="s">
        <v>205</v>
      </c>
      <c r="D911" s="472" t="s">
        <v>193</v>
      </c>
      <c r="E911" s="472" t="s">
        <v>194</v>
      </c>
      <c r="F911" s="472" t="s">
        <v>195</v>
      </c>
      <c r="G911" s="472"/>
      <c r="H911" s="472"/>
      <c r="I911" s="472"/>
      <c r="J911" s="472" t="s">
        <v>196</v>
      </c>
      <c r="K911" s="472"/>
      <c r="L911" s="472"/>
      <c r="M911" s="472"/>
      <c r="N911" s="472" t="s">
        <v>197</v>
      </c>
      <c r="O911" s="473"/>
    </row>
    <row r="912" spans="2:15" ht="55.8" hidden="1" thickBot="1" x14ac:dyDescent="0.3">
      <c r="B912" s="477"/>
      <c r="C912" s="478"/>
      <c r="D912" s="479"/>
      <c r="E912" s="479"/>
      <c r="F912" s="54" t="s">
        <v>198</v>
      </c>
      <c r="G912" s="54" t="s">
        <v>107</v>
      </c>
      <c r="H912" s="54" t="s">
        <v>199</v>
      </c>
      <c r="I912" s="54" t="s">
        <v>200</v>
      </c>
      <c r="J912" s="54" t="s">
        <v>201</v>
      </c>
      <c r="K912" s="54" t="s">
        <v>107</v>
      </c>
      <c r="L912" s="54" t="s">
        <v>202</v>
      </c>
      <c r="M912" s="54" t="s">
        <v>203</v>
      </c>
      <c r="N912" s="54" t="s">
        <v>198</v>
      </c>
      <c r="O912" s="55" t="s">
        <v>200</v>
      </c>
    </row>
    <row r="913" spans="2:15" ht="15.6" hidden="1" x14ac:dyDescent="0.25">
      <c r="B913" s="57">
        <v>1</v>
      </c>
      <c r="C913" s="213" t="s">
        <v>768</v>
      </c>
      <c r="D913" s="59"/>
      <c r="E913" s="154"/>
      <c r="F913" s="61">
        <f>F279*0.1</f>
        <v>5.7035342441137118</v>
      </c>
      <c r="G913" s="61">
        <f t="shared" ref="G913:H913" si="478">G279*0.1</f>
        <v>1.8354386275997088</v>
      </c>
      <c r="H913" s="61">
        <f t="shared" si="478"/>
        <v>0</v>
      </c>
      <c r="I913" s="61">
        <f>F913+G913-H913</f>
        <v>7.5389728717134208</v>
      </c>
      <c r="J913" s="61">
        <f t="shared" ref="J913:L914" si="479">J279*0.1</f>
        <v>3.1791081054545426E-3</v>
      </c>
      <c r="K913" s="61">
        <f t="shared" si="479"/>
        <v>1.5895540527272685E-3</v>
      </c>
      <c r="L913" s="61">
        <f t="shared" si="479"/>
        <v>0</v>
      </c>
      <c r="M913" s="61">
        <f>J913+K913-L913</f>
        <v>4.7686621581818113E-3</v>
      </c>
      <c r="N913" s="61">
        <f>F913-J913</f>
        <v>5.7003551360082572</v>
      </c>
      <c r="O913" s="61">
        <f>I913-M913</f>
        <v>7.5342042095552388</v>
      </c>
    </row>
    <row r="914" spans="2:15" ht="15.6" hidden="1" x14ac:dyDescent="0.25">
      <c r="B914" s="57">
        <v>2</v>
      </c>
      <c r="C914" s="213" t="s">
        <v>97</v>
      </c>
      <c r="D914" s="59"/>
      <c r="E914" s="154"/>
      <c r="F914" s="61">
        <f>F280*0.1</f>
        <v>44.450821491415553</v>
      </c>
      <c r="G914" s="61">
        <f t="shared" ref="G914:H914" si="480">G280*0.1</f>
        <v>2.7118686600176356</v>
      </c>
      <c r="H914" s="61">
        <f t="shared" si="480"/>
        <v>0</v>
      </c>
      <c r="I914" s="61">
        <f>F914+G914-H914</f>
        <v>47.162690151433189</v>
      </c>
      <c r="J914" s="61">
        <f t="shared" si="479"/>
        <v>13.839760384312783</v>
      </c>
      <c r="K914" s="61">
        <f t="shared" si="479"/>
        <v>1.1148343188820113</v>
      </c>
      <c r="L914" s="61">
        <f t="shared" si="479"/>
        <v>0</v>
      </c>
      <c r="M914" s="61">
        <f>J914+K914-L914</f>
        <v>14.954594703194793</v>
      </c>
      <c r="N914" s="61">
        <f>F914-J914</f>
        <v>30.611061107102771</v>
      </c>
      <c r="O914" s="61">
        <f>I914-M914</f>
        <v>32.208095448238396</v>
      </c>
    </row>
    <row r="915" spans="2:15" s="169" customFormat="1" ht="15.6" hidden="1" x14ac:dyDescent="0.25">
      <c r="B915" s="249">
        <v>3</v>
      </c>
      <c r="C915" s="214" t="s">
        <v>769</v>
      </c>
      <c r="D915" s="250"/>
      <c r="E915" s="251"/>
      <c r="F915" s="252"/>
      <c r="G915" s="252"/>
      <c r="H915" s="252"/>
      <c r="I915" s="252"/>
      <c r="J915" s="252"/>
      <c r="K915" s="252"/>
      <c r="L915" s="252"/>
      <c r="M915" s="252"/>
      <c r="N915" s="252"/>
      <c r="O915" s="252"/>
    </row>
    <row r="916" spans="2:15" ht="15.6" hidden="1" x14ac:dyDescent="0.25">
      <c r="B916" s="57"/>
      <c r="C916" s="213" t="s">
        <v>770</v>
      </c>
      <c r="D916" s="59"/>
      <c r="E916" s="60"/>
      <c r="F916" s="61">
        <f t="shared" ref="F916:F923" si="481">F282*0.1</f>
        <v>783.12845474893163</v>
      </c>
      <c r="G916" s="61">
        <f t="shared" ref="G916:H916" si="482">G282*0.1</f>
        <v>94.618981117615277</v>
      </c>
      <c r="H916" s="61">
        <f t="shared" si="482"/>
        <v>0</v>
      </c>
      <c r="I916" s="61">
        <f t="shared" ref="I916:I923" si="483">F916+G916-H916</f>
        <v>877.74743586654688</v>
      </c>
      <c r="J916" s="61">
        <f t="shared" ref="J916:L923" si="484">J282*0.1</f>
        <v>411.33475674169449</v>
      </c>
      <c r="K916" s="61">
        <f t="shared" si="484"/>
        <v>34.61396510091987</v>
      </c>
      <c r="L916" s="61">
        <f t="shared" si="484"/>
        <v>0</v>
      </c>
      <c r="M916" s="61">
        <f t="shared" ref="M916:M923" si="485">J916+K916-L916</f>
        <v>445.94872184261436</v>
      </c>
      <c r="N916" s="61">
        <f t="shared" ref="N916:N923" si="486">F916-J916</f>
        <v>371.79369800723714</v>
      </c>
      <c r="O916" s="61">
        <f t="shared" ref="O916:O923" si="487">I916-M916</f>
        <v>431.79871402393252</v>
      </c>
    </row>
    <row r="917" spans="2:15" ht="15.6" hidden="1" x14ac:dyDescent="0.25">
      <c r="B917" s="57"/>
      <c r="C917" s="213" t="s">
        <v>771</v>
      </c>
      <c r="D917" s="59"/>
      <c r="E917" s="60"/>
      <c r="F917" s="61">
        <f t="shared" si="481"/>
        <v>795.30938197929629</v>
      </c>
      <c r="G917" s="61">
        <f t="shared" ref="G917:H917" si="488">G283*0.1</f>
        <v>102.77930901302598</v>
      </c>
      <c r="H917" s="61">
        <f t="shared" si="488"/>
        <v>0</v>
      </c>
      <c r="I917" s="61">
        <f t="shared" si="483"/>
        <v>898.08869099232231</v>
      </c>
      <c r="J917" s="61">
        <f t="shared" si="484"/>
        <v>301.41981866061309</v>
      </c>
      <c r="K917" s="61">
        <f t="shared" si="484"/>
        <v>26.234957115511357</v>
      </c>
      <c r="L917" s="61">
        <f t="shared" si="484"/>
        <v>0</v>
      </c>
      <c r="M917" s="61">
        <f t="shared" si="485"/>
        <v>327.65477577612444</v>
      </c>
      <c r="N917" s="61">
        <f t="shared" si="486"/>
        <v>493.8895633186832</v>
      </c>
      <c r="O917" s="61">
        <f t="shared" si="487"/>
        <v>570.43391521619787</v>
      </c>
    </row>
    <row r="918" spans="2:15" ht="15.6" hidden="1" x14ac:dyDescent="0.25">
      <c r="B918" s="57"/>
      <c r="C918" s="213" t="s">
        <v>772</v>
      </c>
      <c r="D918" s="59"/>
      <c r="E918" s="60"/>
      <c r="F918" s="61">
        <f t="shared" si="481"/>
        <v>83.22924199477751</v>
      </c>
      <c r="G918" s="61">
        <f t="shared" ref="G918:H918" si="489">G284*0.1</f>
        <v>2.2671290758441072</v>
      </c>
      <c r="H918" s="61">
        <f t="shared" si="489"/>
        <v>0</v>
      </c>
      <c r="I918" s="61">
        <f t="shared" si="483"/>
        <v>85.49637107062162</v>
      </c>
      <c r="J918" s="61">
        <f t="shared" si="484"/>
        <v>61.730856008009383</v>
      </c>
      <c r="K918" s="61">
        <f t="shared" si="484"/>
        <v>3.6066859418213775</v>
      </c>
      <c r="L918" s="61">
        <f t="shared" si="484"/>
        <v>0</v>
      </c>
      <c r="M918" s="61">
        <f t="shared" si="485"/>
        <v>65.337541949830765</v>
      </c>
      <c r="N918" s="61">
        <f t="shared" si="486"/>
        <v>21.498385986768128</v>
      </c>
      <c r="O918" s="61">
        <f t="shared" si="487"/>
        <v>20.158829120790855</v>
      </c>
    </row>
    <row r="919" spans="2:15" ht="15.6" hidden="1" x14ac:dyDescent="0.25">
      <c r="B919" s="57">
        <v>4</v>
      </c>
      <c r="C919" s="214" t="s">
        <v>103</v>
      </c>
      <c r="D919" s="59"/>
      <c r="E919" s="60"/>
      <c r="F919" s="61">
        <f t="shared" si="481"/>
        <v>3.9180988941875463</v>
      </c>
      <c r="G919" s="61">
        <f t="shared" ref="G919:H919" si="490">G285*0.1</f>
        <v>0.61612915360494558</v>
      </c>
      <c r="H919" s="61">
        <f t="shared" si="490"/>
        <v>0</v>
      </c>
      <c r="I919" s="61">
        <f t="shared" si="483"/>
        <v>4.5342280477924923</v>
      </c>
      <c r="J919" s="61">
        <f t="shared" si="484"/>
        <v>2.8557522187288757</v>
      </c>
      <c r="K919" s="61">
        <f t="shared" si="484"/>
        <v>0.28404998736158493</v>
      </c>
      <c r="L919" s="61">
        <f t="shared" si="484"/>
        <v>0</v>
      </c>
      <c r="M919" s="61">
        <f t="shared" si="485"/>
        <v>3.1398022060904607</v>
      </c>
      <c r="N919" s="61">
        <f t="shared" si="486"/>
        <v>1.0623466754586706</v>
      </c>
      <c r="O919" s="61">
        <f t="shared" si="487"/>
        <v>1.3944258417020317</v>
      </c>
    </row>
    <row r="920" spans="2:15" ht="15.6" hidden="1" x14ac:dyDescent="0.25">
      <c r="B920" s="57">
        <v>5</v>
      </c>
      <c r="C920" s="214" t="s">
        <v>773</v>
      </c>
      <c r="D920" s="59"/>
      <c r="E920" s="60"/>
      <c r="F920" s="61">
        <f t="shared" si="481"/>
        <v>0.56071000000000015</v>
      </c>
      <c r="G920" s="61">
        <f t="shared" ref="G920:H920" si="491">G286*0.1</f>
        <v>0</v>
      </c>
      <c r="H920" s="61">
        <f t="shared" si="491"/>
        <v>0</v>
      </c>
      <c r="I920" s="61">
        <f t="shared" si="483"/>
        <v>0.56071000000000015</v>
      </c>
      <c r="J920" s="61">
        <f t="shared" si="484"/>
        <v>0.47489195193259448</v>
      </c>
      <c r="K920" s="61">
        <f t="shared" si="484"/>
        <v>1.0244127958000249E-2</v>
      </c>
      <c r="L920" s="61">
        <f t="shared" si="484"/>
        <v>0</v>
      </c>
      <c r="M920" s="61">
        <f t="shared" si="485"/>
        <v>0.48513607989059471</v>
      </c>
      <c r="N920" s="61">
        <f t="shared" si="486"/>
        <v>8.5818048067405672E-2</v>
      </c>
      <c r="O920" s="61">
        <f t="shared" si="487"/>
        <v>7.5573920109405446E-2</v>
      </c>
    </row>
    <row r="921" spans="2:15" ht="15.6" hidden="1" x14ac:dyDescent="0.25">
      <c r="B921" s="57">
        <v>6</v>
      </c>
      <c r="C921" s="214" t="s">
        <v>101</v>
      </c>
      <c r="D921" s="59"/>
      <c r="E921" s="60"/>
      <c r="F921" s="61">
        <f t="shared" si="481"/>
        <v>0.26837</v>
      </c>
      <c r="G921" s="61">
        <f t="shared" ref="G921:H921" si="492">G287*0.1</f>
        <v>0</v>
      </c>
      <c r="H921" s="61">
        <f t="shared" si="492"/>
        <v>0</v>
      </c>
      <c r="I921" s="61">
        <f t="shared" si="483"/>
        <v>0.26837</v>
      </c>
      <c r="J921" s="61">
        <f t="shared" si="484"/>
        <v>0.24519336503</v>
      </c>
      <c r="K921" s="61">
        <f t="shared" si="484"/>
        <v>0</v>
      </c>
      <c r="L921" s="61">
        <f t="shared" si="484"/>
        <v>0</v>
      </c>
      <c r="M921" s="61">
        <f t="shared" si="485"/>
        <v>0.24519336503</v>
      </c>
      <c r="N921" s="61">
        <f t="shared" si="486"/>
        <v>2.3176634969999999E-2</v>
      </c>
      <c r="O921" s="61">
        <f t="shared" si="487"/>
        <v>2.3176634969999999E-2</v>
      </c>
    </row>
    <row r="922" spans="2:15" ht="15.6" hidden="1" x14ac:dyDescent="0.25">
      <c r="B922" s="57">
        <v>7</v>
      </c>
      <c r="C922" s="214" t="s">
        <v>774</v>
      </c>
      <c r="D922" s="59"/>
      <c r="E922" s="60"/>
      <c r="F922" s="61">
        <f t="shared" si="481"/>
        <v>23.315610699296442</v>
      </c>
      <c r="G922" s="61">
        <f t="shared" ref="G922:H922" si="493">G288*0.1</f>
        <v>5.8032222743167274</v>
      </c>
      <c r="H922" s="61">
        <f t="shared" si="493"/>
        <v>0</v>
      </c>
      <c r="I922" s="61">
        <f t="shared" si="483"/>
        <v>29.11883297361317</v>
      </c>
      <c r="J922" s="61">
        <f t="shared" si="484"/>
        <v>7.4390290060447306</v>
      </c>
      <c r="K922" s="61">
        <f t="shared" si="484"/>
        <v>0</v>
      </c>
      <c r="L922" s="61">
        <f t="shared" si="484"/>
        <v>0</v>
      </c>
      <c r="M922" s="61">
        <f t="shared" si="485"/>
        <v>7.4390290060447306</v>
      </c>
      <c r="N922" s="61">
        <f t="shared" si="486"/>
        <v>15.876581693251712</v>
      </c>
      <c r="O922" s="61">
        <f t="shared" si="487"/>
        <v>21.679803967568439</v>
      </c>
    </row>
    <row r="923" spans="2:15" ht="15.6" hidden="1" x14ac:dyDescent="0.25">
      <c r="B923" s="57">
        <v>8</v>
      </c>
      <c r="C923" s="214" t="s">
        <v>767</v>
      </c>
      <c r="D923" s="59"/>
      <c r="E923" s="60"/>
      <c r="F923" s="61">
        <f t="shared" si="481"/>
        <v>7.0682258054774962</v>
      </c>
      <c r="G923" s="61">
        <f t="shared" ref="G923:H923" si="494">G289*0.1</f>
        <v>0</v>
      </c>
      <c r="H923" s="61">
        <f t="shared" si="494"/>
        <v>0</v>
      </c>
      <c r="I923" s="61">
        <f t="shared" si="483"/>
        <v>7.0682258054774962</v>
      </c>
      <c r="J923" s="61">
        <f t="shared" si="484"/>
        <v>8.7563608764533232</v>
      </c>
      <c r="K923" s="61">
        <f t="shared" si="484"/>
        <v>3.3078251812423818</v>
      </c>
      <c r="L923" s="61">
        <f t="shared" si="484"/>
        <v>0</v>
      </c>
      <c r="M923" s="61">
        <f t="shared" si="485"/>
        <v>12.064186057695705</v>
      </c>
      <c r="N923" s="61">
        <f t="shared" si="486"/>
        <v>-1.6881350709758269</v>
      </c>
      <c r="O923" s="61">
        <f t="shared" si="487"/>
        <v>-4.9959602522182092</v>
      </c>
    </row>
    <row r="924" spans="2:15" hidden="1" x14ac:dyDescent="0.25">
      <c r="B924" s="57"/>
      <c r="C924" s="62"/>
      <c r="D924" s="59"/>
      <c r="E924" s="60"/>
      <c r="F924" s="61"/>
      <c r="G924" s="61"/>
      <c r="H924" s="61"/>
      <c r="I924" s="61"/>
      <c r="J924" s="61"/>
      <c r="K924" s="61"/>
      <c r="L924" s="61"/>
      <c r="M924" s="61"/>
      <c r="N924" s="61"/>
      <c r="O924" s="61"/>
    </row>
    <row r="925" spans="2:15" hidden="1" x14ac:dyDescent="0.25">
      <c r="B925" s="57"/>
      <c r="C925" s="180"/>
      <c r="D925" s="59"/>
      <c r="E925" s="60"/>
      <c r="F925" s="61"/>
      <c r="G925" s="61"/>
      <c r="H925" s="61"/>
      <c r="I925" s="61"/>
      <c r="J925" s="61"/>
      <c r="K925" s="61"/>
      <c r="L925" s="61"/>
      <c r="M925" s="61"/>
      <c r="N925" s="61"/>
      <c r="O925" s="61"/>
    </row>
    <row r="926" spans="2:15" hidden="1" x14ac:dyDescent="0.25">
      <c r="B926" s="57"/>
      <c r="C926" s="62"/>
      <c r="D926" s="59"/>
      <c r="E926" s="60"/>
      <c r="F926" s="61"/>
      <c r="G926" s="61"/>
      <c r="H926" s="61"/>
      <c r="I926" s="61"/>
      <c r="J926" s="61"/>
      <c r="K926" s="61"/>
      <c r="L926" s="61"/>
      <c r="M926" s="61"/>
      <c r="N926" s="61"/>
      <c r="O926" s="61"/>
    </row>
    <row r="927" spans="2:15" hidden="1" x14ac:dyDescent="0.25">
      <c r="B927" s="57"/>
      <c r="C927" s="62"/>
      <c r="D927" s="59"/>
      <c r="E927" s="60"/>
      <c r="F927" s="61"/>
      <c r="G927" s="61"/>
      <c r="H927" s="61"/>
      <c r="I927" s="61"/>
      <c r="J927" s="61"/>
      <c r="K927" s="61"/>
      <c r="L927" s="61"/>
      <c r="M927" s="61"/>
      <c r="N927" s="61"/>
      <c r="O927" s="61"/>
    </row>
    <row r="928" spans="2:15" hidden="1" x14ac:dyDescent="0.25">
      <c r="B928" s="57"/>
      <c r="C928" s="62"/>
      <c r="D928" s="59"/>
      <c r="E928" s="60"/>
      <c r="F928" s="61"/>
      <c r="G928" s="61"/>
      <c r="H928" s="61"/>
      <c r="I928" s="61"/>
      <c r="J928" s="61"/>
      <c r="K928" s="61"/>
      <c r="L928" s="61"/>
      <c r="M928" s="61"/>
      <c r="N928" s="61"/>
      <c r="O928" s="61"/>
    </row>
    <row r="929" spans="2:15" hidden="1" x14ac:dyDescent="0.25">
      <c r="B929" s="57"/>
      <c r="C929" s="62"/>
      <c r="D929" s="59"/>
      <c r="E929" s="60"/>
      <c r="F929" s="61"/>
      <c r="G929" s="61"/>
      <c r="H929" s="61"/>
      <c r="I929" s="61"/>
      <c r="J929" s="61"/>
      <c r="K929" s="61"/>
      <c r="L929" s="61"/>
      <c r="M929" s="61"/>
      <c r="N929" s="61"/>
      <c r="O929" s="61"/>
    </row>
    <row r="930" spans="2:15" hidden="1" x14ac:dyDescent="0.25">
      <c r="B930" s="57"/>
      <c r="C930" s="180"/>
      <c r="D930" s="59"/>
      <c r="E930" s="60"/>
      <c r="F930" s="61"/>
      <c r="G930" s="61"/>
      <c r="H930" s="61"/>
      <c r="I930" s="61"/>
      <c r="J930" s="61"/>
      <c r="K930" s="61"/>
      <c r="L930" s="61"/>
      <c r="M930" s="61"/>
      <c r="N930" s="61"/>
      <c r="O930" s="61"/>
    </row>
    <row r="931" spans="2:15" hidden="1" x14ac:dyDescent="0.25">
      <c r="B931" s="57"/>
      <c r="C931" s="180"/>
      <c r="D931" s="59"/>
      <c r="E931" s="60"/>
      <c r="F931" s="61"/>
      <c r="G931" s="61"/>
      <c r="H931" s="61"/>
      <c r="I931" s="61"/>
      <c r="J931" s="61"/>
      <c r="K931" s="61"/>
      <c r="L931" s="61"/>
      <c r="M931" s="61"/>
      <c r="N931" s="61"/>
      <c r="O931" s="61"/>
    </row>
    <row r="932" spans="2:15" hidden="1" x14ac:dyDescent="0.25">
      <c r="B932" s="57"/>
      <c r="C932" s="180"/>
      <c r="D932" s="59"/>
      <c r="E932" s="60"/>
      <c r="F932" s="61"/>
      <c r="G932" s="61"/>
      <c r="H932" s="61"/>
      <c r="I932" s="61"/>
      <c r="J932" s="61"/>
      <c r="K932" s="61"/>
      <c r="L932" s="61"/>
      <c r="M932" s="61"/>
      <c r="N932" s="61"/>
      <c r="O932" s="61"/>
    </row>
    <row r="933" spans="2:15" hidden="1" x14ac:dyDescent="0.25">
      <c r="B933" s="57"/>
      <c r="C933" s="62"/>
      <c r="D933" s="59"/>
      <c r="E933" s="60"/>
      <c r="F933" s="61"/>
      <c r="G933" s="61"/>
      <c r="H933" s="61"/>
      <c r="I933" s="61"/>
      <c r="J933" s="61"/>
      <c r="K933" s="61"/>
      <c r="L933" s="61"/>
      <c r="M933" s="61"/>
      <c r="N933" s="61"/>
      <c r="O933" s="61"/>
    </row>
    <row r="934" spans="2:15" hidden="1" x14ac:dyDescent="0.25">
      <c r="B934" s="57"/>
      <c r="C934" s="62"/>
      <c r="D934" s="59"/>
      <c r="E934" s="60"/>
      <c r="F934" s="61"/>
      <c r="G934" s="61"/>
      <c r="H934" s="61"/>
      <c r="I934" s="61"/>
      <c r="J934" s="61"/>
      <c r="K934" s="61"/>
      <c r="L934" s="61"/>
      <c r="M934" s="61"/>
      <c r="N934" s="61"/>
      <c r="O934" s="61"/>
    </row>
    <row r="935" spans="2:15" hidden="1" x14ac:dyDescent="0.25">
      <c r="B935" s="178"/>
      <c r="C935" s="182"/>
      <c r="D935" s="59"/>
      <c r="E935" s="60"/>
      <c r="F935" s="61"/>
      <c r="G935" s="61"/>
      <c r="H935" s="61"/>
      <c r="I935" s="61"/>
      <c r="J935" s="61"/>
      <c r="K935" s="61"/>
      <c r="L935" s="61"/>
      <c r="M935" s="61"/>
      <c r="N935" s="61"/>
      <c r="O935" s="61"/>
    </row>
    <row r="936" spans="2:15" hidden="1" x14ac:dyDescent="0.25">
      <c r="B936" s="175"/>
      <c r="C936" s="183"/>
      <c r="D936" s="176"/>
      <c r="E936" s="60"/>
      <c r="F936" s="61"/>
      <c r="G936" s="61"/>
      <c r="H936" s="61"/>
      <c r="I936" s="61"/>
      <c r="J936" s="61"/>
      <c r="K936" s="61"/>
      <c r="L936" s="61"/>
      <c r="M936" s="61"/>
      <c r="N936" s="61"/>
      <c r="O936" s="61"/>
    </row>
    <row r="937" spans="2:15" hidden="1" x14ac:dyDescent="0.25">
      <c r="B937" s="175"/>
      <c r="C937" s="183"/>
      <c r="D937" s="176"/>
      <c r="E937" s="60"/>
      <c r="F937" s="61"/>
      <c r="G937" s="61"/>
      <c r="H937" s="61"/>
      <c r="I937" s="61"/>
      <c r="J937" s="61"/>
      <c r="K937" s="61"/>
      <c r="L937" s="61"/>
      <c r="M937" s="61"/>
      <c r="N937" s="61"/>
      <c r="O937" s="61"/>
    </row>
    <row r="938" spans="2:15" hidden="1" x14ac:dyDescent="0.25">
      <c r="B938" s="175"/>
      <c r="C938" s="183"/>
      <c r="D938" s="176"/>
      <c r="E938" s="60"/>
      <c r="F938" s="61"/>
      <c r="G938" s="61"/>
      <c r="H938" s="61"/>
      <c r="I938" s="61"/>
      <c r="J938" s="61"/>
      <c r="K938" s="61"/>
      <c r="L938" s="61"/>
      <c r="M938" s="61"/>
      <c r="N938" s="61"/>
      <c r="O938" s="61"/>
    </row>
    <row r="939" spans="2:15" hidden="1" x14ac:dyDescent="0.25">
      <c r="B939" s="175"/>
      <c r="C939" s="177"/>
      <c r="D939" s="176"/>
      <c r="E939" s="60"/>
      <c r="F939" s="61"/>
      <c r="G939" s="61"/>
      <c r="H939" s="61"/>
      <c r="I939" s="61"/>
      <c r="J939" s="61"/>
      <c r="K939" s="61"/>
      <c r="L939" s="61"/>
      <c r="M939" s="61"/>
      <c r="N939" s="61"/>
      <c r="O939" s="61"/>
    </row>
    <row r="940" spans="2:15" hidden="1" x14ac:dyDescent="0.25">
      <c r="B940" s="175"/>
      <c r="C940" s="177"/>
      <c r="D940" s="176"/>
      <c r="E940" s="60"/>
      <c r="F940" s="61"/>
      <c r="G940" s="61"/>
      <c r="H940" s="61"/>
      <c r="I940" s="61"/>
      <c r="J940" s="61"/>
      <c r="K940" s="61"/>
      <c r="L940" s="61"/>
      <c r="M940" s="61"/>
      <c r="N940" s="61"/>
      <c r="O940" s="61"/>
    </row>
    <row r="941" spans="2:15" hidden="1" x14ac:dyDescent="0.25">
      <c r="B941" s="175"/>
      <c r="C941" s="177"/>
      <c r="D941" s="176"/>
      <c r="E941" s="60"/>
      <c r="F941" s="61"/>
      <c r="G941" s="61"/>
      <c r="H941" s="61"/>
      <c r="I941" s="61"/>
      <c r="J941" s="61"/>
      <c r="K941" s="61"/>
      <c r="L941" s="61"/>
      <c r="M941" s="61"/>
      <c r="N941" s="61"/>
      <c r="O941" s="61"/>
    </row>
    <row r="942" spans="2:15" hidden="1" x14ac:dyDescent="0.25">
      <c r="B942" s="175"/>
      <c r="C942" s="177"/>
      <c r="D942" s="176"/>
      <c r="E942" s="60"/>
      <c r="F942" s="61"/>
      <c r="G942" s="61"/>
      <c r="H942" s="61"/>
      <c r="I942" s="61"/>
      <c r="J942" s="61"/>
      <c r="K942" s="61"/>
      <c r="L942" s="61"/>
      <c r="M942" s="61"/>
      <c r="N942" s="61"/>
      <c r="O942" s="61"/>
    </row>
    <row r="943" spans="2:15" hidden="1" x14ac:dyDescent="0.25">
      <c r="B943" s="175"/>
      <c r="C943" s="177"/>
      <c r="D943" s="176"/>
      <c r="E943" s="60"/>
      <c r="F943" s="61"/>
      <c r="G943" s="61"/>
      <c r="H943" s="61"/>
      <c r="I943" s="61"/>
      <c r="J943" s="61"/>
      <c r="K943" s="61"/>
      <c r="L943" s="61"/>
      <c r="M943" s="61"/>
      <c r="N943" s="61"/>
      <c r="O943" s="61"/>
    </row>
    <row r="944" spans="2:15" hidden="1" x14ac:dyDescent="0.25">
      <c r="B944" s="175"/>
      <c r="C944" s="177"/>
      <c r="D944" s="176"/>
      <c r="E944" s="60"/>
      <c r="F944" s="61"/>
      <c r="G944" s="61"/>
      <c r="H944" s="61"/>
      <c r="I944" s="61"/>
      <c r="J944" s="61"/>
      <c r="K944" s="61"/>
      <c r="L944" s="61"/>
      <c r="M944" s="61"/>
      <c r="N944" s="61"/>
      <c r="O944" s="61"/>
    </row>
    <row r="945" spans="2:16" hidden="1" x14ac:dyDescent="0.25">
      <c r="B945" s="175"/>
      <c r="C945" s="177"/>
      <c r="D945" s="176"/>
      <c r="E945" s="60"/>
      <c r="F945" s="61"/>
      <c r="G945" s="61"/>
      <c r="H945" s="61"/>
      <c r="I945" s="61"/>
      <c r="J945" s="61"/>
      <c r="K945" s="61"/>
      <c r="L945" s="61"/>
      <c r="M945" s="61"/>
      <c r="N945" s="61"/>
      <c r="O945" s="61"/>
    </row>
    <row r="946" spans="2:16" hidden="1" x14ac:dyDescent="0.25">
      <c r="B946" s="175"/>
      <c r="C946" s="183"/>
      <c r="D946" s="176"/>
      <c r="E946" s="60"/>
      <c r="F946" s="61"/>
      <c r="G946" s="61"/>
      <c r="H946" s="61"/>
      <c r="I946" s="61"/>
      <c r="J946" s="61"/>
      <c r="K946" s="61"/>
      <c r="L946" s="61"/>
      <c r="M946" s="61"/>
      <c r="N946" s="61"/>
      <c r="O946" s="61"/>
    </row>
    <row r="947" spans="2:16" hidden="1" x14ac:dyDescent="0.25">
      <c r="B947" s="175"/>
      <c r="C947" s="177"/>
      <c r="D947" s="176"/>
      <c r="E947" s="60"/>
      <c r="F947" s="61"/>
      <c r="G947" s="61"/>
      <c r="H947" s="61"/>
      <c r="I947" s="61"/>
      <c r="J947" s="61"/>
      <c r="K947" s="61"/>
      <c r="L947" s="61"/>
      <c r="M947" s="61"/>
      <c r="N947" s="61"/>
      <c r="O947" s="61"/>
    </row>
    <row r="948" spans="2:16" hidden="1" x14ac:dyDescent="0.25">
      <c r="B948" s="175"/>
      <c r="C948" s="177"/>
      <c r="D948" s="176"/>
      <c r="E948" s="60"/>
      <c r="F948" s="61"/>
      <c r="G948" s="61"/>
      <c r="H948" s="61"/>
      <c r="I948" s="61"/>
      <c r="J948" s="61"/>
      <c r="K948" s="61"/>
      <c r="L948" s="61"/>
      <c r="M948" s="61"/>
      <c r="N948" s="61"/>
      <c r="O948" s="61"/>
    </row>
    <row r="949" spans="2:16" hidden="1" x14ac:dyDescent="0.25">
      <c r="B949" s="175"/>
      <c r="C949" s="177"/>
      <c r="D949" s="176"/>
      <c r="E949" s="60"/>
      <c r="F949" s="61"/>
      <c r="G949" s="61"/>
      <c r="H949" s="61"/>
      <c r="I949" s="61"/>
      <c r="J949" s="61"/>
      <c r="K949" s="61"/>
      <c r="L949" s="61"/>
      <c r="M949" s="61"/>
      <c r="N949" s="61"/>
      <c r="O949" s="61"/>
    </row>
    <row r="950" spans="2:16" hidden="1" x14ac:dyDescent="0.25">
      <c r="B950" s="175"/>
      <c r="C950" s="183"/>
      <c r="D950" s="176"/>
      <c r="E950" s="60"/>
      <c r="F950" s="61"/>
      <c r="G950" s="61"/>
      <c r="H950" s="61"/>
      <c r="I950" s="61"/>
      <c r="J950" s="61"/>
      <c r="K950" s="61"/>
      <c r="L950" s="61"/>
      <c r="M950" s="61"/>
      <c r="N950" s="61"/>
      <c r="O950" s="61"/>
    </row>
    <row r="951" spans="2:16" hidden="1" x14ac:dyDescent="0.25">
      <c r="B951" s="175"/>
      <c r="C951" s="183"/>
      <c r="D951" s="59"/>
      <c r="E951" s="60"/>
      <c r="F951" s="61"/>
      <c r="G951" s="61"/>
      <c r="H951" s="61"/>
      <c r="I951" s="61"/>
      <c r="J951" s="61"/>
      <c r="K951" s="61"/>
      <c r="L951" s="61"/>
      <c r="M951" s="61"/>
      <c r="N951" s="61"/>
      <c r="O951" s="61"/>
    </row>
    <row r="952" spans="2:16" hidden="1" x14ac:dyDescent="0.25">
      <c r="B952" s="175"/>
      <c r="C952" s="183"/>
      <c r="D952" s="59"/>
      <c r="E952" s="63"/>
      <c r="F952" s="61"/>
      <c r="G952" s="61"/>
      <c r="H952" s="61"/>
      <c r="I952" s="61"/>
      <c r="J952" s="61"/>
      <c r="K952" s="61"/>
      <c r="L952" s="61"/>
      <c r="M952" s="61"/>
      <c r="N952" s="61"/>
      <c r="O952" s="61"/>
    </row>
    <row r="953" spans="2:16" ht="14.4" hidden="1" thickBot="1" x14ac:dyDescent="0.3">
      <c r="B953" s="64"/>
      <c r="C953" s="65" t="s">
        <v>108</v>
      </c>
      <c r="D953" s="65"/>
      <c r="E953" s="66"/>
      <c r="F953" s="143">
        <f>SUM(F913:F952)</f>
        <v>1746.9524498574965</v>
      </c>
      <c r="G953" s="143">
        <f t="shared" ref="G953" si="495">SUM(G913:G952)</f>
        <v>210.63207792202442</v>
      </c>
      <c r="H953" s="143">
        <f t="shared" ref="H953" si="496">SUM(H913:H952)</f>
        <v>0</v>
      </c>
      <c r="I953" s="143">
        <f>SUM(I913:I952)</f>
        <v>1957.5845277795206</v>
      </c>
      <c r="J953" s="143">
        <f t="shared" ref="J953" si="497">SUM(J913:J952)</f>
        <v>808.09959832092466</v>
      </c>
      <c r="K953" s="143">
        <f>SUM(K913:K952)</f>
        <v>69.174151327749314</v>
      </c>
      <c r="L953" s="143">
        <f t="shared" ref="L953" si="498">SUM(L913:L952)</f>
        <v>0</v>
      </c>
      <c r="M953" s="143">
        <f t="shared" ref="M953" si="499">SUM(M913:M952)</f>
        <v>877.27374964867408</v>
      </c>
      <c r="N953" s="143">
        <f>SUM(N913:N952)</f>
        <v>938.85285153657151</v>
      </c>
      <c r="O953" s="143">
        <f>SUM(O913:O952)</f>
        <v>1080.3107781308465</v>
      </c>
      <c r="P953" s="79"/>
    </row>
  </sheetData>
  <mergeCells count="168">
    <mergeCell ref="C277:C278"/>
    <mergeCell ref="D277:D278"/>
    <mergeCell ref="E277:E278"/>
    <mergeCell ref="B276:O276"/>
    <mergeCell ref="B277:B278"/>
    <mergeCell ref="F277:I277"/>
    <mergeCell ref="J277:M277"/>
    <mergeCell ref="N277:O277"/>
    <mergeCell ref="C232:C233"/>
    <mergeCell ref="D232:D233"/>
    <mergeCell ref="E232:E233"/>
    <mergeCell ref="B231:O231"/>
    <mergeCell ref="B232:B233"/>
    <mergeCell ref="F232:I232"/>
    <mergeCell ref="J232:M232"/>
    <mergeCell ref="N232:O232"/>
    <mergeCell ref="C187:C188"/>
    <mergeCell ref="D187:D188"/>
    <mergeCell ref="E187:E188"/>
    <mergeCell ref="B186:O186"/>
    <mergeCell ref="B187:B188"/>
    <mergeCell ref="F187:I187"/>
    <mergeCell ref="J187:M187"/>
    <mergeCell ref="N187:O187"/>
    <mergeCell ref="E142:E143"/>
    <mergeCell ref="B141:O141"/>
    <mergeCell ref="B142:B143"/>
    <mergeCell ref="F142:I142"/>
    <mergeCell ref="J142:M142"/>
    <mergeCell ref="N142:O142"/>
    <mergeCell ref="C97:C98"/>
    <mergeCell ref="D97:D98"/>
    <mergeCell ref="E97:E98"/>
    <mergeCell ref="C821:C822"/>
    <mergeCell ref="D821:D822"/>
    <mergeCell ref="E821:E822"/>
    <mergeCell ref="F821:I821"/>
    <mergeCell ref="J821:M821"/>
    <mergeCell ref="N821:O821"/>
    <mergeCell ref="B775:O775"/>
    <mergeCell ref="B776:B777"/>
    <mergeCell ref="C776:C777"/>
    <mergeCell ref="D776:D777"/>
    <mergeCell ref="E776:E777"/>
    <mergeCell ref="F776:I776"/>
    <mergeCell ref="J776:M776"/>
    <mergeCell ref="N776:O776"/>
    <mergeCell ref="C7:C8"/>
    <mergeCell ref="D7:D8"/>
    <mergeCell ref="E7:E8"/>
    <mergeCell ref="B6:O6"/>
    <mergeCell ref="B7:B8"/>
    <mergeCell ref="F7:I7"/>
    <mergeCell ref="J7:M7"/>
    <mergeCell ref="N7:O7"/>
    <mergeCell ref="B820:O820"/>
    <mergeCell ref="B96:O96"/>
    <mergeCell ref="B97:B98"/>
    <mergeCell ref="F97:I97"/>
    <mergeCell ref="J97:M97"/>
    <mergeCell ref="N97:O97"/>
    <mergeCell ref="C52:C53"/>
    <mergeCell ref="D52:D53"/>
    <mergeCell ref="E52:E53"/>
    <mergeCell ref="B51:O51"/>
    <mergeCell ref="B52:B53"/>
    <mergeCell ref="F52:I52"/>
    <mergeCell ref="J52:M52"/>
    <mergeCell ref="N52:O52"/>
    <mergeCell ref="C142:C143"/>
    <mergeCell ref="D142:D143"/>
    <mergeCell ref="B731:B732"/>
    <mergeCell ref="C731:C732"/>
    <mergeCell ref="D731:D732"/>
    <mergeCell ref="E731:E732"/>
    <mergeCell ref="F731:I731"/>
    <mergeCell ref="J731:M731"/>
    <mergeCell ref="N731:O731"/>
    <mergeCell ref="B911:B912"/>
    <mergeCell ref="C911:C912"/>
    <mergeCell ref="D911:D912"/>
    <mergeCell ref="E911:E912"/>
    <mergeCell ref="F911:I911"/>
    <mergeCell ref="J911:M911"/>
    <mergeCell ref="N911:O911"/>
    <mergeCell ref="B866:B867"/>
    <mergeCell ref="C866:C867"/>
    <mergeCell ref="D866:D867"/>
    <mergeCell ref="E866:E867"/>
    <mergeCell ref="F866:I866"/>
    <mergeCell ref="J866:M866"/>
    <mergeCell ref="N866:O866"/>
    <mergeCell ref="B910:O910"/>
    <mergeCell ref="B821:B822"/>
    <mergeCell ref="B865:O865"/>
    <mergeCell ref="N686:O686"/>
    <mergeCell ref="B640:O640"/>
    <mergeCell ref="B641:B642"/>
    <mergeCell ref="C641:C642"/>
    <mergeCell ref="D641:D642"/>
    <mergeCell ref="E641:E642"/>
    <mergeCell ref="F641:I641"/>
    <mergeCell ref="J641:M641"/>
    <mergeCell ref="N641:O641"/>
    <mergeCell ref="B323:O323"/>
    <mergeCell ref="J369:M369"/>
    <mergeCell ref="N369:O369"/>
    <mergeCell ref="B368:O368"/>
    <mergeCell ref="B324:B325"/>
    <mergeCell ref="C324:C325"/>
    <mergeCell ref="D324:D325"/>
    <mergeCell ref="E324:E325"/>
    <mergeCell ref="F324:I324"/>
    <mergeCell ref="J324:M324"/>
    <mergeCell ref="N324:O324"/>
    <mergeCell ref="B369:B370"/>
    <mergeCell ref="C369:C370"/>
    <mergeCell ref="D369:D370"/>
    <mergeCell ref="E369:E370"/>
    <mergeCell ref="F369:I369"/>
    <mergeCell ref="B413:O413"/>
    <mergeCell ref="B414:B415"/>
    <mergeCell ref="C414:C415"/>
    <mergeCell ref="D414:D415"/>
    <mergeCell ref="E414:E415"/>
    <mergeCell ref="F414:I414"/>
    <mergeCell ref="J414:M414"/>
    <mergeCell ref="N414:O414"/>
    <mergeCell ref="B458:O458"/>
    <mergeCell ref="B459:B460"/>
    <mergeCell ref="C459:C460"/>
    <mergeCell ref="D459:D460"/>
    <mergeCell ref="E459:E460"/>
    <mergeCell ref="F459:I459"/>
    <mergeCell ref="J459:M459"/>
    <mergeCell ref="N459:O459"/>
    <mergeCell ref="B503:O503"/>
    <mergeCell ref="B504:B505"/>
    <mergeCell ref="C504:C505"/>
    <mergeCell ref="D504:D505"/>
    <mergeCell ref="E504:E505"/>
    <mergeCell ref="F504:I504"/>
    <mergeCell ref="J504:M504"/>
    <mergeCell ref="N504:O504"/>
    <mergeCell ref="B730:O730"/>
    <mergeCell ref="B548:O548"/>
    <mergeCell ref="B594:B595"/>
    <mergeCell ref="C594:C595"/>
    <mergeCell ref="D594:D595"/>
    <mergeCell ref="E594:E595"/>
    <mergeCell ref="F594:I594"/>
    <mergeCell ref="J594:M594"/>
    <mergeCell ref="N594:O594"/>
    <mergeCell ref="B549:B550"/>
    <mergeCell ref="C549:C550"/>
    <mergeCell ref="D549:D550"/>
    <mergeCell ref="E549:E550"/>
    <mergeCell ref="F549:I549"/>
    <mergeCell ref="J549:M549"/>
    <mergeCell ref="N549:O549"/>
    <mergeCell ref="B593:O593"/>
    <mergeCell ref="B685:O685"/>
    <mergeCell ref="B686:B687"/>
    <mergeCell ref="C686:C687"/>
    <mergeCell ref="D686:D687"/>
    <mergeCell ref="E686:E687"/>
    <mergeCell ref="F686:I686"/>
    <mergeCell ref="J686:M686"/>
  </mergeCells>
  <pageMargins left="0.43307086614173201" right="0.23622047244094499" top="0.98425196850393704" bottom="0.98425196850393704" header="0.23622047244094499" footer="0.23622047244094499"/>
  <pageSetup paperSize="9" scale="67" orientation="landscape" r:id="rId1"/>
  <headerFooter alignWithMargins="0"/>
  <rowBreaks count="5" manualBreakCount="5">
    <brk id="139" max="16383" man="1"/>
    <brk id="366" max="16383" man="1"/>
    <brk id="456" max="16383" man="1"/>
    <brk id="501" max="16383" man="1"/>
    <brk id="773" max="16383" man="1"/>
  </row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P338"/>
  <sheetViews>
    <sheetView showGridLines="0" view="pageBreakPreview" topLeftCell="C259" zoomScale="90" zoomScaleNormal="75" zoomScaleSheetLayoutView="90" workbookViewId="0">
      <selection activeCell="J20" sqref="J20"/>
    </sheetView>
  </sheetViews>
  <sheetFormatPr defaultColWidth="9.109375" defaultRowHeight="13.8" x14ac:dyDescent="0.25"/>
  <cols>
    <col min="1" max="1" width="4.109375" style="4" customWidth="1"/>
    <col min="2" max="2" width="6.33203125" style="4" customWidth="1"/>
    <col min="3" max="3" width="39.6640625" style="4" customWidth="1"/>
    <col min="4" max="4" width="13.6640625" style="4" hidden="1" customWidth="1"/>
    <col min="5" max="5" width="12.5546875" style="4" hidden="1" customWidth="1"/>
    <col min="6" max="6" width="13.44140625" style="4" hidden="1" customWidth="1"/>
    <col min="7" max="7" width="13.6640625" style="4" bestFit="1" customWidth="1"/>
    <col min="8" max="8" width="12.5546875" style="4" bestFit="1" customWidth="1"/>
    <col min="9" max="9" width="13.109375" style="4" bestFit="1" customWidth="1"/>
    <col min="10" max="10" width="12.5546875" style="4" customWidth="1"/>
    <col min="11" max="11" width="11.88671875" style="4" bestFit="1" customWidth="1"/>
    <col min="12" max="12" width="13.88671875" style="4" bestFit="1" customWidth="1"/>
    <col min="13" max="15" width="11.88671875" style="4" hidden="1" customWidth="1"/>
    <col min="16" max="17" width="11.88671875" style="4" bestFit="1" customWidth="1"/>
    <col min="18" max="18" width="11.6640625" style="4" bestFit="1" customWidth="1"/>
    <col min="19" max="16384" width="9.109375" style="4"/>
  </cols>
  <sheetData>
    <row r="1" spans="2:16" x14ac:dyDescent="0.25">
      <c r="B1" s="15"/>
    </row>
    <row r="2" spans="2:16" x14ac:dyDescent="0.25">
      <c r="H2" s="267" t="s">
        <v>790</v>
      </c>
    </row>
    <row r="3" spans="2:16" x14ac:dyDescent="0.25">
      <c r="H3" s="27" t="s">
        <v>449</v>
      </c>
    </row>
    <row r="4" spans="2:16" x14ac:dyDescent="0.25">
      <c r="B4" s="24" t="s">
        <v>607</v>
      </c>
      <c r="H4" s="27"/>
    </row>
    <row r="5" spans="2:16" x14ac:dyDescent="0.25">
      <c r="B5" s="25" t="s">
        <v>35</v>
      </c>
      <c r="C5" s="15" t="s">
        <v>208</v>
      </c>
      <c r="D5" s="16"/>
      <c r="E5" s="16"/>
      <c r="F5" s="16"/>
      <c r="G5" s="16"/>
      <c r="H5" s="16"/>
      <c r="I5" s="16"/>
      <c r="J5" s="16"/>
      <c r="K5" s="16"/>
      <c r="L5" s="16"/>
    </row>
    <row r="6" spans="2:16" x14ac:dyDescent="0.25">
      <c r="L6" s="24" t="s">
        <v>4</v>
      </c>
      <c r="O6" s="17" t="s">
        <v>4</v>
      </c>
    </row>
    <row r="7" spans="2:16" s="5" customFormat="1" ht="15" customHeight="1" x14ac:dyDescent="0.25">
      <c r="B7" s="413" t="s">
        <v>140</v>
      </c>
      <c r="C7" s="490" t="s">
        <v>18</v>
      </c>
      <c r="D7" s="425" t="s">
        <v>160</v>
      </c>
      <c r="E7" s="426"/>
      <c r="F7" s="427"/>
      <c r="G7" s="425" t="s">
        <v>641</v>
      </c>
      <c r="H7" s="426"/>
      <c r="I7" s="426"/>
      <c r="J7" s="427"/>
      <c r="K7" s="493" t="s">
        <v>153</v>
      </c>
      <c r="L7" s="494"/>
      <c r="M7" s="494"/>
      <c r="N7" s="494"/>
      <c r="O7" s="495"/>
      <c r="P7" s="283"/>
    </row>
    <row r="8" spans="2:16" s="5" customFormat="1" ht="27.6" x14ac:dyDescent="0.25">
      <c r="B8" s="414"/>
      <c r="C8" s="491"/>
      <c r="D8" s="298" t="s">
        <v>224</v>
      </c>
      <c r="E8" s="298" t="s">
        <v>169</v>
      </c>
      <c r="F8" s="298" t="s">
        <v>141</v>
      </c>
      <c r="G8" s="298" t="s">
        <v>224</v>
      </c>
      <c r="H8" s="298" t="s">
        <v>163</v>
      </c>
      <c r="I8" s="298" t="s">
        <v>164</v>
      </c>
      <c r="J8" s="298" t="s">
        <v>168</v>
      </c>
      <c r="K8" s="298" t="s">
        <v>154</v>
      </c>
      <c r="L8" s="298" t="s">
        <v>155</v>
      </c>
      <c r="M8" s="298" t="s">
        <v>156</v>
      </c>
      <c r="N8" s="298" t="s">
        <v>157</v>
      </c>
      <c r="O8" s="298" t="s">
        <v>158</v>
      </c>
    </row>
    <row r="9" spans="2:16" s="5" customFormat="1" x14ac:dyDescent="0.25">
      <c r="B9" s="430"/>
      <c r="C9" s="492"/>
      <c r="D9" s="298" t="s">
        <v>10</v>
      </c>
      <c r="E9" s="298" t="s">
        <v>12</v>
      </c>
      <c r="F9" s="298" t="s">
        <v>162</v>
      </c>
      <c r="G9" s="298" t="s">
        <v>10</v>
      </c>
      <c r="H9" s="298" t="s">
        <v>3</v>
      </c>
      <c r="I9" s="298" t="s">
        <v>5</v>
      </c>
      <c r="J9" s="298" t="s">
        <v>5</v>
      </c>
      <c r="K9" s="298" t="s">
        <v>8</v>
      </c>
      <c r="L9" s="298" t="s">
        <v>8</v>
      </c>
      <c r="M9" s="298" t="s">
        <v>8</v>
      </c>
      <c r="N9" s="298" t="s">
        <v>8</v>
      </c>
      <c r="O9" s="298" t="s">
        <v>8</v>
      </c>
    </row>
    <row r="10" spans="2:16" x14ac:dyDescent="0.25">
      <c r="B10" s="51">
        <v>1</v>
      </c>
      <c r="C10" s="299" t="s">
        <v>125</v>
      </c>
      <c r="D10" s="287"/>
      <c r="E10" s="288">
        <f t="shared" ref="E10:E16" si="0">E67+E143</f>
        <v>0</v>
      </c>
      <c r="F10" s="288">
        <f>E10-D10</f>
        <v>0</v>
      </c>
      <c r="G10" s="289"/>
      <c r="H10" s="288">
        <f t="shared" ref="H10:I18" si="1">H67+H143</f>
        <v>0</v>
      </c>
      <c r="I10" s="290">
        <f t="shared" si="1"/>
        <v>0</v>
      </c>
      <c r="J10" s="306">
        <f>F17</f>
        <v>0</v>
      </c>
      <c r="K10" s="308">
        <f>K67+K143</f>
        <v>0</v>
      </c>
      <c r="L10" s="308">
        <f>L67+L143</f>
        <v>0</v>
      </c>
      <c r="M10" s="308">
        <f>M67+M143</f>
        <v>0</v>
      </c>
      <c r="N10" s="308">
        <f>N67+N143</f>
        <v>0</v>
      </c>
      <c r="O10" s="308">
        <f t="shared" ref="L10:O17" si="2">O67+O143</f>
        <v>0</v>
      </c>
    </row>
    <row r="11" spans="2:16" x14ac:dyDescent="0.25">
      <c r="B11" s="12">
        <f>B10+1</f>
        <v>2</v>
      </c>
      <c r="C11" s="299" t="s">
        <v>126</v>
      </c>
      <c r="D11" s="287"/>
      <c r="E11" s="288">
        <f t="shared" si="0"/>
        <v>0</v>
      </c>
      <c r="F11" s="288">
        <f t="shared" ref="F11:F22" si="3">E11-D11</f>
        <v>0</v>
      </c>
      <c r="G11" s="289"/>
      <c r="H11" s="288">
        <f t="shared" si="1"/>
        <v>0</v>
      </c>
      <c r="I11" s="290">
        <f t="shared" si="1"/>
        <v>0</v>
      </c>
      <c r="J11" s="306">
        <f t="shared" ref="J11:J21" si="4">H11+I11</f>
        <v>0</v>
      </c>
      <c r="K11" s="308">
        <f>K68+K144</f>
        <v>0</v>
      </c>
      <c r="L11" s="308">
        <f t="shared" si="2"/>
        <v>0</v>
      </c>
      <c r="M11" s="308">
        <f t="shared" si="2"/>
        <v>0</v>
      </c>
      <c r="N11" s="308">
        <f t="shared" si="2"/>
        <v>0</v>
      </c>
      <c r="O11" s="308">
        <f t="shared" si="2"/>
        <v>0</v>
      </c>
    </row>
    <row r="12" spans="2:16" x14ac:dyDescent="0.25">
      <c r="B12" s="12">
        <f t="shared" ref="B12:B22" si="5">B11+1</f>
        <v>3</v>
      </c>
      <c r="C12" s="309" t="s">
        <v>127</v>
      </c>
      <c r="D12" s="287"/>
      <c r="E12" s="288">
        <f t="shared" si="0"/>
        <v>8327.6200000000008</v>
      </c>
      <c r="F12" s="288">
        <f t="shared" si="3"/>
        <v>8327.6200000000008</v>
      </c>
      <c r="G12" s="289"/>
      <c r="H12" s="288">
        <f t="shared" si="1"/>
        <v>10307.870000000001</v>
      </c>
      <c r="I12" s="290">
        <f t="shared" si="1"/>
        <v>10692.429999999998</v>
      </c>
      <c r="J12" s="306">
        <f>'[7]Interest and finance charges '!$E$16</f>
        <v>3117.4261405965672</v>
      </c>
      <c r="K12" s="306">
        <f>J16</f>
        <v>3270.1114412403344</v>
      </c>
      <c r="L12" s="306">
        <f>K16</f>
        <v>3511.7899424417619</v>
      </c>
      <c r="M12" s="306">
        <f>'[6]Interest cost'!G4</f>
        <v>4289.319036857949</v>
      </c>
      <c r="N12" s="306">
        <f>'[6]Interest cost'!H4</f>
        <v>4968.8378245666991</v>
      </c>
      <c r="O12" s="306">
        <f>'[6]Interest cost'!I4</f>
        <v>5679.3091059434782</v>
      </c>
    </row>
    <row r="13" spans="2:16" ht="27.6" x14ac:dyDescent="0.25">
      <c r="B13" s="12">
        <f t="shared" si="5"/>
        <v>4</v>
      </c>
      <c r="C13" s="310" t="s">
        <v>128</v>
      </c>
      <c r="D13" s="291"/>
      <c r="E13" s="288">
        <f t="shared" si="0"/>
        <v>0</v>
      </c>
      <c r="F13" s="288">
        <f t="shared" si="3"/>
        <v>0</v>
      </c>
      <c r="G13" s="292"/>
      <c r="H13" s="288">
        <f t="shared" si="1"/>
        <v>0</v>
      </c>
      <c r="I13" s="290">
        <f t="shared" si="1"/>
        <v>0</v>
      </c>
      <c r="J13" s="306">
        <f t="shared" si="4"/>
        <v>0</v>
      </c>
      <c r="K13" s="308">
        <f>K70+K146</f>
        <v>0</v>
      </c>
      <c r="L13" s="308">
        <f t="shared" si="2"/>
        <v>0</v>
      </c>
      <c r="M13" s="308">
        <f t="shared" si="2"/>
        <v>0</v>
      </c>
      <c r="N13" s="308">
        <f t="shared" si="2"/>
        <v>0</v>
      </c>
      <c r="O13" s="308">
        <f t="shared" si="2"/>
        <v>0</v>
      </c>
    </row>
    <row r="14" spans="2:16" s="24" customFormat="1" ht="27.6" x14ac:dyDescent="0.25">
      <c r="B14" s="12">
        <f t="shared" si="5"/>
        <v>5</v>
      </c>
      <c r="C14" s="311" t="s">
        <v>143</v>
      </c>
      <c r="D14" s="291"/>
      <c r="E14" s="288">
        <f t="shared" si="0"/>
        <v>2964.6</v>
      </c>
      <c r="F14" s="288">
        <f t="shared" si="3"/>
        <v>2964.6</v>
      </c>
      <c r="G14" s="292"/>
      <c r="H14" s="288">
        <f t="shared" si="1"/>
        <v>4278.62</v>
      </c>
      <c r="I14" s="290">
        <f t="shared" si="1"/>
        <v>4139.92</v>
      </c>
      <c r="J14" s="306">
        <f>'[7]Interest and finance charges '!$E$17</f>
        <v>540.75416629500205</v>
      </c>
      <c r="K14" s="306">
        <f>'[8]Interest cost'!$F$5</f>
        <v>779.43410077383601</v>
      </c>
      <c r="L14" s="306">
        <f>'[8]Interest cost'!$G$5</f>
        <v>1049.9306854031688</v>
      </c>
      <c r="M14" s="306">
        <f>'[6]Interest cost'!G5</f>
        <v>1171.1765121013241</v>
      </c>
      <c r="N14" s="306">
        <f>'[6]Interest cost'!H5</f>
        <v>1271.9371434278901</v>
      </c>
      <c r="O14" s="306">
        <f>'[6]Interest cost'!I5</f>
        <v>1416.7463844151825</v>
      </c>
    </row>
    <row r="15" spans="2:16" ht="27.6" x14ac:dyDescent="0.25">
      <c r="B15" s="12">
        <f t="shared" si="5"/>
        <v>6</v>
      </c>
      <c r="C15" s="310" t="s">
        <v>133</v>
      </c>
      <c r="D15" s="291"/>
      <c r="E15" s="288">
        <f t="shared" si="0"/>
        <v>984.35</v>
      </c>
      <c r="F15" s="288">
        <f t="shared" si="3"/>
        <v>984.35</v>
      </c>
      <c r="G15" s="292"/>
      <c r="H15" s="288">
        <f t="shared" si="1"/>
        <v>508.73</v>
      </c>
      <c r="I15" s="290">
        <f t="shared" si="1"/>
        <v>1402.11</v>
      </c>
      <c r="J15" s="306">
        <f>'[7]Interest and finance charges '!$E$18</f>
        <v>413.97440905052974</v>
      </c>
      <c r="K15" s="306">
        <f>'[8]Interest cost'!$F$6</f>
        <v>574.22169931811823</v>
      </c>
      <c r="L15" s="306">
        <f>'[8]Interest cost'!$G$6</f>
        <v>660.93707918831001</v>
      </c>
      <c r="M15" s="306">
        <f>'[6]Interest cost'!G6</f>
        <v>532.33540154297532</v>
      </c>
      <c r="N15" s="306">
        <f>'[6]Interest cost'!H6</f>
        <v>601.93697526111441</v>
      </c>
      <c r="O15" s="306">
        <f>'[6]Interest cost'!I6</f>
        <v>691.74151327749337</v>
      </c>
    </row>
    <row r="16" spans="2:16" x14ac:dyDescent="0.25">
      <c r="B16" s="12">
        <f t="shared" si="5"/>
        <v>7</v>
      </c>
      <c r="C16" s="299" t="s">
        <v>129</v>
      </c>
      <c r="D16" s="291"/>
      <c r="E16" s="288">
        <f t="shared" si="0"/>
        <v>10307.870000000001</v>
      </c>
      <c r="F16" s="288">
        <f t="shared" si="3"/>
        <v>10307.870000000001</v>
      </c>
      <c r="G16" s="292"/>
      <c r="H16" s="288">
        <f t="shared" si="1"/>
        <v>14077.760000000002</v>
      </c>
      <c r="I16" s="290">
        <f t="shared" si="1"/>
        <v>13430.239999999998</v>
      </c>
      <c r="J16" s="306">
        <f>'[7]Interest and finance charges '!$E$21</f>
        <v>3270.1114412403344</v>
      </c>
      <c r="K16" s="306">
        <f>'[8]Interest cost'!$F$8</f>
        <v>3511.7899424417619</v>
      </c>
      <c r="L16" s="306">
        <f>'[8]Interest cost'!$G$8</f>
        <v>3926.5356059785181</v>
      </c>
      <c r="M16" s="306">
        <f>'[6]Interest cost'!G8</f>
        <v>4968.8378245666991</v>
      </c>
      <c r="N16" s="306">
        <f>'[6]Interest cost'!H8</f>
        <v>5679.3091059434782</v>
      </c>
      <c r="O16" s="306">
        <f>'[6]Interest cost'!I8</f>
        <v>6464.2421495046547</v>
      </c>
    </row>
    <row r="17" spans="2:15" x14ac:dyDescent="0.25">
      <c r="B17" s="12">
        <f t="shared" si="5"/>
        <v>8</v>
      </c>
      <c r="C17" s="299" t="s">
        <v>130</v>
      </c>
      <c r="D17" s="291"/>
      <c r="E17" s="288">
        <f>E74+E150</f>
        <v>0</v>
      </c>
      <c r="F17" s="288">
        <f t="shared" si="3"/>
        <v>0</v>
      </c>
      <c r="G17" s="292"/>
      <c r="H17" s="288">
        <f t="shared" si="1"/>
        <v>0</v>
      </c>
      <c r="I17" s="290">
        <f t="shared" si="1"/>
        <v>0</v>
      </c>
      <c r="J17" s="306">
        <f>H17+I17</f>
        <v>0</v>
      </c>
      <c r="K17" s="308">
        <f>K74+K150</f>
        <v>0</v>
      </c>
      <c r="L17" s="308">
        <f t="shared" si="2"/>
        <v>0</v>
      </c>
      <c r="M17" s="308">
        <f t="shared" si="2"/>
        <v>0</v>
      </c>
      <c r="N17" s="308">
        <f t="shared" si="2"/>
        <v>0</v>
      </c>
      <c r="O17" s="308">
        <f t="shared" si="2"/>
        <v>0</v>
      </c>
    </row>
    <row r="18" spans="2:15" x14ac:dyDescent="0.25">
      <c r="B18" s="12">
        <f t="shared" si="5"/>
        <v>9</v>
      </c>
      <c r="C18" s="299" t="s">
        <v>145</v>
      </c>
      <c r="D18" s="291"/>
      <c r="E18" s="288">
        <f>E75+E151</f>
        <v>9317.7450000000008</v>
      </c>
      <c r="F18" s="288">
        <f t="shared" si="3"/>
        <v>9317.7450000000008</v>
      </c>
      <c r="G18" s="292"/>
      <c r="H18" s="288">
        <f t="shared" si="1"/>
        <v>12192.815000000002</v>
      </c>
      <c r="I18" s="290">
        <f t="shared" si="1"/>
        <v>12061.334999999999</v>
      </c>
      <c r="J18" s="306">
        <f>AVERAGE(J12,J16)</f>
        <v>3193.7687909184506</v>
      </c>
      <c r="K18" s="306">
        <f t="shared" ref="K18:O18" si="6">AVERAGE(K12,K16)</f>
        <v>3390.950691841048</v>
      </c>
      <c r="L18" s="306">
        <f t="shared" si="6"/>
        <v>3719.16277421014</v>
      </c>
      <c r="M18" s="306">
        <f t="shared" si="6"/>
        <v>4629.078430712324</v>
      </c>
      <c r="N18" s="306">
        <f t="shared" si="6"/>
        <v>5324.0734652550891</v>
      </c>
      <c r="O18" s="306">
        <f t="shared" si="6"/>
        <v>6071.775627724066</v>
      </c>
    </row>
    <row r="19" spans="2:15" ht="27.6" x14ac:dyDescent="0.25">
      <c r="B19" s="12">
        <f t="shared" si="5"/>
        <v>10</v>
      </c>
      <c r="C19" s="310" t="s">
        <v>144</v>
      </c>
      <c r="D19" s="291"/>
      <c r="E19" s="288"/>
      <c r="F19" s="288">
        <f t="shared" si="3"/>
        <v>0</v>
      </c>
      <c r="G19" s="292"/>
      <c r="H19" s="288"/>
      <c r="I19" s="290"/>
      <c r="J19" s="403">
        <f>'[7]Interest and finance charges '!$E$23</f>
        <v>0.10260424963927788</v>
      </c>
      <c r="K19" s="403">
        <f>'[8]Interest cost'!$F$12</f>
        <v>0.10755212481963894</v>
      </c>
      <c r="L19" s="403">
        <f>'[8]Interest cost'!$G$12</f>
        <v>0.10755212481963894</v>
      </c>
      <c r="M19" s="307">
        <f>'[6]Interest cost'!G12</f>
        <v>0.10690721302570755</v>
      </c>
      <c r="N19" s="307">
        <f>'[6]Interest cost'!H12</f>
        <v>0.10638550843611919</v>
      </c>
      <c r="O19" s="307">
        <f>'[6]Interest cost'!I12</f>
        <v>0.10573238784547417</v>
      </c>
    </row>
    <row r="20" spans="2:15" x14ac:dyDescent="0.25">
      <c r="B20" s="12">
        <f t="shared" si="5"/>
        <v>11</v>
      </c>
      <c r="C20" s="299" t="s">
        <v>209</v>
      </c>
      <c r="D20" s="291"/>
      <c r="E20" s="288">
        <f>E77+E153</f>
        <v>754.53</v>
      </c>
      <c r="F20" s="288">
        <f t="shared" si="3"/>
        <v>754.53</v>
      </c>
      <c r="G20" s="292"/>
      <c r="H20" s="288">
        <f t="shared" ref="H20:I22" si="7">H77+H153</f>
        <v>546.52</v>
      </c>
      <c r="I20" s="290">
        <f t="shared" si="7"/>
        <v>600.40017850000004</v>
      </c>
      <c r="J20" s="306">
        <f>'[7]Interest and finance charges '!$E$24</f>
        <v>327.69425031353137</v>
      </c>
      <c r="K20" s="306">
        <f>'[8]Interest cost'!$F$13</f>
        <v>364.70395206612943</v>
      </c>
      <c r="L20" s="306">
        <f>'[8]Interest cost'!$G$13</f>
        <v>400.0038589164036</v>
      </c>
      <c r="M20" s="306">
        <f>'[6]Interest cost'!G13</f>
        <v>494.88187390487042</v>
      </c>
      <c r="N20" s="306">
        <f>'[6]Interest cost'!H13</f>
        <v>566.40426255241357</v>
      </c>
      <c r="O20" s="306">
        <f>'[6]Interest cost'!I13</f>
        <v>641.9833355812184</v>
      </c>
    </row>
    <row r="21" spans="2:15" x14ac:dyDescent="0.25">
      <c r="B21" s="12">
        <f t="shared" si="5"/>
        <v>12</v>
      </c>
      <c r="C21" s="299" t="s">
        <v>212</v>
      </c>
      <c r="D21" s="291"/>
      <c r="E21" s="288">
        <f>E78+E154</f>
        <v>0</v>
      </c>
      <c r="F21" s="288">
        <f t="shared" si="3"/>
        <v>0</v>
      </c>
      <c r="G21" s="292"/>
      <c r="H21" s="288">
        <f t="shared" si="7"/>
        <v>0</v>
      </c>
      <c r="I21" s="290">
        <f t="shared" si="7"/>
        <v>0</v>
      </c>
      <c r="J21" s="306">
        <f t="shared" si="4"/>
        <v>0</v>
      </c>
      <c r="K21" s="308">
        <f>K78+K154</f>
        <v>0</v>
      </c>
      <c r="L21" s="308">
        <f t="shared" ref="L21:O21" si="8">L78+L154</f>
        <v>0</v>
      </c>
      <c r="M21" s="308">
        <f t="shared" si="8"/>
        <v>0</v>
      </c>
      <c r="N21" s="308">
        <f t="shared" si="8"/>
        <v>0</v>
      </c>
      <c r="O21" s="308">
        <f t="shared" si="8"/>
        <v>0</v>
      </c>
    </row>
    <row r="22" spans="2:15" x14ac:dyDescent="0.25">
      <c r="B22" s="12">
        <f t="shared" si="5"/>
        <v>13</v>
      </c>
      <c r="C22" s="299" t="s">
        <v>213</v>
      </c>
      <c r="D22" s="291"/>
      <c r="E22" s="288">
        <f>E79+E155</f>
        <v>754.53</v>
      </c>
      <c r="F22" s="288">
        <f t="shared" si="3"/>
        <v>754.53</v>
      </c>
      <c r="G22" s="292"/>
      <c r="H22" s="288">
        <f t="shared" si="7"/>
        <v>546.52</v>
      </c>
      <c r="I22" s="290">
        <f t="shared" si="7"/>
        <v>600.40017850000004</v>
      </c>
      <c r="J22" s="306">
        <f>J20+J21</f>
        <v>327.69425031353137</v>
      </c>
      <c r="K22" s="306">
        <f t="shared" ref="K22:N22" si="9">K20+K21</f>
        <v>364.70395206612943</v>
      </c>
      <c r="L22" s="306">
        <f t="shared" si="9"/>
        <v>400.0038589164036</v>
      </c>
      <c r="M22" s="306">
        <f t="shared" si="9"/>
        <v>494.88187390487042</v>
      </c>
      <c r="N22" s="306">
        <f t="shared" si="9"/>
        <v>566.40426255241357</v>
      </c>
      <c r="O22" s="306">
        <f>O20+O21</f>
        <v>641.9833355812184</v>
      </c>
    </row>
    <row r="23" spans="2:15" x14ac:dyDescent="0.25">
      <c r="C23" s="312"/>
      <c r="D23" s="312"/>
      <c r="E23" s="312"/>
      <c r="F23" s="312"/>
      <c r="G23" s="312"/>
      <c r="H23" s="312"/>
      <c r="I23" s="312"/>
      <c r="J23" s="312"/>
      <c r="K23" s="312"/>
      <c r="L23" s="312"/>
      <c r="M23" s="312"/>
      <c r="N23" s="312"/>
      <c r="O23" s="312"/>
    </row>
    <row r="24" spans="2:15" x14ac:dyDescent="0.25">
      <c r="B24" s="25" t="s">
        <v>36</v>
      </c>
      <c r="C24" s="313" t="s">
        <v>210</v>
      </c>
      <c r="D24" s="312"/>
      <c r="E24" s="312"/>
      <c r="F24" s="312"/>
      <c r="G24" s="312"/>
      <c r="H24" s="312"/>
      <c r="I24" s="312"/>
      <c r="J24" s="312"/>
      <c r="K24" s="312"/>
      <c r="L24" s="312"/>
      <c r="M24" s="312"/>
      <c r="N24" s="312"/>
      <c r="O24" s="312"/>
    </row>
    <row r="25" spans="2:15" x14ac:dyDescent="0.25">
      <c r="C25" s="312"/>
      <c r="D25" s="312"/>
      <c r="E25" s="312"/>
      <c r="F25" s="312"/>
      <c r="G25" s="312"/>
      <c r="H25" s="312"/>
      <c r="I25" s="312"/>
      <c r="J25" s="312"/>
      <c r="K25" s="312"/>
      <c r="L25" s="314" t="s">
        <v>4</v>
      </c>
      <c r="M25" s="312"/>
      <c r="N25" s="312"/>
      <c r="O25" s="312"/>
    </row>
    <row r="26" spans="2:15" ht="15" customHeight="1" x14ac:dyDescent="0.25">
      <c r="B26" s="413" t="s">
        <v>140</v>
      </c>
      <c r="C26" s="490" t="s">
        <v>18</v>
      </c>
      <c r="D26" s="315" t="s">
        <v>160</v>
      </c>
      <c r="E26" s="425" t="s">
        <v>641</v>
      </c>
      <c r="F26" s="426"/>
      <c r="G26" s="427"/>
      <c r="H26" s="493" t="s">
        <v>153</v>
      </c>
      <c r="I26" s="494"/>
      <c r="J26" s="494"/>
      <c r="K26" s="494"/>
      <c r="L26" s="495"/>
      <c r="M26" s="312"/>
      <c r="N26" s="312"/>
      <c r="O26" s="312"/>
    </row>
    <row r="27" spans="2:15" x14ac:dyDescent="0.25">
      <c r="B27" s="414"/>
      <c r="C27" s="491"/>
      <c r="D27" s="298" t="s">
        <v>169</v>
      </c>
      <c r="E27" s="298" t="s">
        <v>163</v>
      </c>
      <c r="F27" s="298" t="s">
        <v>164</v>
      </c>
      <c r="G27" s="298" t="s">
        <v>168</v>
      </c>
      <c r="H27" s="298" t="s">
        <v>154</v>
      </c>
      <c r="I27" s="298" t="s">
        <v>155</v>
      </c>
      <c r="J27" s="293" t="s">
        <v>156</v>
      </c>
      <c r="K27" s="293" t="s">
        <v>157</v>
      </c>
      <c r="L27" s="293" t="s">
        <v>158</v>
      </c>
      <c r="M27" s="312"/>
      <c r="N27" s="312"/>
      <c r="O27" s="312"/>
    </row>
    <row r="28" spans="2:15" x14ac:dyDescent="0.25">
      <c r="B28" s="430"/>
      <c r="C28" s="492"/>
      <c r="D28" s="298" t="s">
        <v>12</v>
      </c>
      <c r="E28" s="298" t="s">
        <v>3</v>
      </c>
      <c r="F28" s="298" t="s">
        <v>5</v>
      </c>
      <c r="G28" s="298" t="s">
        <v>5</v>
      </c>
      <c r="H28" s="298" t="s">
        <v>8</v>
      </c>
      <c r="I28" s="298" t="s">
        <v>8</v>
      </c>
      <c r="J28" s="293" t="s">
        <v>8</v>
      </c>
      <c r="K28" s="293" t="s">
        <v>8</v>
      </c>
      <c r="L28" s="293" t="s">
        <v>8</v>
      </c>
      <c r="M28" s="312"/>
      <c r="N28" s="312"/>
      <c r="O28" s="312"/>
    </row>
    <row r="29" spans="2:15" x14ac:dyDescent="0.25">
      <c r="B29" s="12">
        <v>1</v>
      </c>
      <c r="C29" s="316" t="s">
        <v>765</v>
      </c>
      <c r="D29" s="299"/>
      <c r="E29" s="299"/>
      <c r="F29" s="299"/>
      <c r="G29" s="299"/>
      <c r="H29" s="299"/>
      <c r="I29" s="299"/>
      <c r="J29" s="294"/>
      <c r="K29" s="294"/>
      <c r="L29" s="294"/>
      <c r="M29" s="312"/>
      <c r="N29" s="312"/>
      <c r="O29" s="312"/>
    </row>
    <row r="30" spans="2:15" x14ac:dyDescent="0.25">
      <c r="B30" s="18"/>
      <c r="C30" s="299" t="s">
        <v>13</v>
      </c>
      <c r="D30" s="338">
        <f>D127</f>
        <v>0</v>
      </c>
      <c r="E30" s="338">
        <f t="shared" ref="E30:L30" si="10">E127</f>
        <v>0</v>
      </c>
      <c r="F30" s="338">
        <f t="shared" si="10"/>
        <v>0</v>
      </c>
      <c r="G30" s="317">
        <f t="shared" si="10"/>
        <v>2394.3200000000002</v>
      </c>
      <c r="H30" s="317"/>
      <c r="I30" s="317"/>
      <c r="J30" s="290">
        <f t="shared" si="10"/>
        <v>1466.7500000000002</v>
      </c>
      <c r="K30" s="290">
        <f t="shared" si="10"/>
        <v>1235.3100000000002</v>
      </c>
      <c r="L30" s="290">
        <f t="shared" si="10"/>
        <v>1003.8700000000003</v>
      </c>
      <c r="M30" s="312"/>
      <c r="N30" s="312"/>
      <c r="O30" s="312"/>
    </row>
    <row r="31" spans="2:15" x14ac:dyDescent="0.25">
      <c r="B31" s="18"/>
      <c r="C31" s="299" t="s">
        <v>124</v>
      </c>
      <c r="D31" s="338">
        <f t="shared" ref="D31:L32" si="11">D128</f>
        <v>0</v>
      </c>
      <c r="E31" s="338">
        <f t="shared" si="11"/>
        <v>0</v>
      </c>
      <c r="F31" s="338">
        <f t="shared" si="11"/>
        <v>0</v>
      </c>
      <c r="G31" s="317">
        <f t="shared" si="11"/>
        <v>431.26</v>
      </c>
      <c r="H31" s="317"/>
      <c r="I31" s="317"/>
      <c r="J31" s="290">
        <f t="shared" si="11"/>
        <v>0</v>
      </c>
      <c r="K31" s="290">
        <f t="shared" si="11"/>
        <v>0</v>
      </c>
      <c r="L31" s="290">
        <f t="shared" si="11"/>
        <v>0</v>
      </c>
      <c r="M31" s="312"/>
      <c r="N31" s="312"/>
      <c r="O31" s="312"/>
    </row>
    <row r="32" spans="2:15" x14ac:dyDescent="0.25">
      <c r="B32" s="18"/>
      <c r="C32" s="299" t="s">
        <v>14</v>
      </c>
      <c r="D32" s="338">
        <f t="shared" si="11"/>
        <v>0</v>
      </c>
      <c r="E32" s="338">
        <f t="shared" si="11"/>
        <v>0</v>
      </c>
      <c r="F32" s="338">
        <f t="shared" si="11"/>
        <v>0</v>
      </c>
      <c r="G32" s="317">
        <f t="shared" si="11"/>
        <v>317.67999999999995</v>
      </c>
      <c r="H32" s="317"/>
      <c r="I32" s="317"/>
      <c r="J32" s="290">
        <f t="shared" si="11"/>
        <v>231.44000000000003</v>
      </c>
      <c r="K32" s="290">
        <f t="shared" si="11"/>
        <v>231.44000000000003</v>
      </c>
      <c r="L32" s="290">
        <f t="shared" si="11"/>
        <v>231.44000000000003</v>
      </c>
      <c r="M32" s="312"/>
      <c r="N32" s="312"/>
      <c r="O32" s="312"/>
    </row>
    <row r="33" spans="2:15" x14ac:dyDescent="0.25">
      <c r="B33" s="18"/>
      <c r="C33" s="299" t="s">
        <v>15</v>
      </c>
      <c r="D33" s="338">
        <f>D30+D31-D32</f>
        <v>0</v>
      </c>
      <c r="E33" s="338">
        <f t="shared" ref="E33:L33" si="12">E30+E31-E32</f>
        <v>0</v>
      </c>
      <c r="F33" s="338">
        <f t="shared" si="12"/>
        <v>0</v>
      </c>
      <c r="G33" s="317">
        <f t="shared" si="12"/>
        <v>2507.9</v>
      </c>
      <c r="H33" s="317"/>
      <c r="I33" s="317"/>
      <c r="J33" s="290">
        <f t="shared" si="12"/>
        <v>1235.3100000000002</v>
      </c>
      <c r="K33" s="290">
        <f t="shared" si="12"/>
        <v>1003.8700000000001</v>
      </c>
      <c r="L33" s="290">
        <f t="shared" si="12"/>
        <v>772.43000000000029</v>
      </c>
      <c r="M33" s="312"/>
      <c r="N33" s="312"/>
      <c r="O33" s="312"/>
    </row>
    <row r="34" spans="2:15" x14ac:dyDescent="0.25">
      <c r="B34" s="18"/>
      <c r="C34" s="299" t="s">
        <v>146</v>
      </c>
      <c r="D34" s="338">
        <f>AVERAGE(D30,D33)</f>
        <v>0</v>
      </c>
      <c r="E34" s="338">
        <f t="shared" ref="E34:L34" si="13">AVERAGE(E30,E33)</f>
        <v>0</v>
      </c>
      <c r="F34" s="338">
        <f t="shared" si="13"/>
        <v>0</v>
      </c>
      <c r="G34" s="317">
        <f t="shared" si="13"/>
        <v>2451.11</v>
      </c>
      <c r="H34" s="317"/>
      <c r="I34" s="317"/>
      <c r="J34" s="290">
        <f t="shared" si="13"/>
        <v>1351.0300000000002</v>
      </c>
      <c r="K34" s="290">
        <f t="shared" si="13"/>
        <v>1119.5900000000001</v>
      </c>
      <c r="L34" s="290">
        <f t="shared" si="13"/>
        <v>888.15000000000032</v>
      </c>
      <c r="M34" s="312"/>
      <c r="N34" s="312"/>
      <c r="O34" s="312"/>
    </row>
    <row r="35" spans="2:15" x14ac:dyDescent="0.25">
      <c r="B35" s="18"/>
      <c r="C35" s="299" t="s">
        <v>16</v>
      </c>
      <c r="D35" s="338">
        <f>D132</f>
        <v>0</v>
      </c>
      <c r="E35" s="338">
        <f t="shared" ref="E35:L35" si="14">E132</f>
        <v>0</v>
      </c>
      <c r="F35" s="338">
        <f t="shared" si="14"/>
        <v>0</v>
      </c>
      <c r="G35" s="317">
        <f t="shared" si="14"/>
        <v>9.5699499410471164E-2</v>
      </c>
      <c r="H35" s="317"/>
      <c r="I35" s="317"/>
      <c r="J35" s="290">
        <f t="shared" si="14"/>
        <v>0.11659256197123677</v>
      </c>
      <c r="K35" s="290">
        <f t="shared" si="14"/>
        <v>0.11788315097491046</v>
      </c>
      <c r="L35" s="290">
        <f t="shared" si="14"/>
        <v>0.11984636041209251</v>
      </c>
      <c r="M35" s="312"/>
      <c r="N35" s="312"/>
      <c r="O35" s="312"/>
    </row>
    <row r="36" spans="2:15" x14ac:dyDescent="0.25">
      <c r="B36" s="18"/>
      <c r="C36" s="299" t="s">
        <v>209</v>
      </c>
      <c r="D36" s="338">
        <f>D34*D35</f>
        <v>0</v>
      </c>
      <c r="E36" s="338">
        <f t="shared" ref="E36:L36" si="15">E34*E35</f>
        <v>0</v>
      </c>
      <c r="F36" s="338">
        <f t="shared" si="15"/>
        <v>0</v>
      </c>
      <c r="G36" s="317">
        <f t="shared" si="15"/>
        <v>234.57</v>
      </c>
      <c r="H36" s="317"/>
      <c r="I36" s="317"/>
      <c r="J36" s="290">
        <f t="shared" si="15"/>
        <v>157.52004900000003</v>
      </c>
      <c r="K36" s="290">
        <f t="shared" si="15"/>
        <v>131.98079700000002</v>
      </c>
      <c r="L36" s="290">
        <f t="shared" si="15"/>
        <v>106.441545</v>
      </c>
      <c r="M36" s="312"/>
      <c r="N36" s="312"/>
      <c r="O36" s="312"/>
    </row>
    <row r="37" spans="2:15" x14ac:dyDescent="0.25">
      <c r="B37" s="18"/>
      <c r="C37" s="299" t="s">
        <v>212</v>
      </c>
      <c r="D37" s="338"/>
      <c r="E37" s="338"/>
      <c r="F37" s="338"/>
      <c r="G37" s="317"/>
      <c r="H37" s="317"/>
      <c r="I37" s="317"/>
      <c r="J37" s="290"/>
      <c r="K37" s="290"/>
      <c r="L37" s="290"/>
      <c r="M37" s="312"/>
      <c r="N37" s="312"/>
      <c r="O37" s="312"/>
    </row>
    <row r="38" spans="2:15" x14ac:dyDescent="0.25">
      <c r="B38" s="18"/>
      <c r="C38" s="299" t="s">
        <v>213</v>
      </c>
      <c r="D38" s="338">
        <f>D36+D37</f>
        <v>0</v>
      </c>
      <c r="E38" s="338">
        <f t="shared" ref="E38:L38" si="16">E36+E37</f>
        <v>0</v>
      </c>
      <c r="F38" s="338">
        <f t="shared" si="16"/>
        <v>0</v>
      </c>
      <c r="G38" s="317">
        <f t="shared" si="16"/>
        <v>234.57</v>
      </c>
      <c r="H38" s="317"/>
      <c r="I38" s="317"/>
      <c r="J38" s="290">
        <f t="shared" si="16"/>
        <v>157.52004900000003</v>
      </c>
      <c r="K38" s="290">
        <f t="shared" si="16"/>
        <v>131.98079700000002</v>
      </c>
      <c r="L38" s="290">
        <f t="shared" si="16"/>
        <v>106.441545</v>
      </c>
      <c r="M38" s="312"/>
      <c r="N38" s="312"/>
      <c r="O38" s="312"/>
    </row>
    <row r="39" spans="2:15" x14ac:dyDescent="0.25">
      <c r="B39" s="12">
        <v>2</v>
      </c>
      <c r="C39" s="316" t="s">
        <v>766</v>
      </c>
      <c r="D39" s="338"/>
      <c r="E39" s="338"/>
      <c r="F39" s="338"/>
      <c r="G39" s="317"/>
      <c r="H39" s="317"/>
      <c r="I39" s="317"/>
      <c r="J39" s="290"/>
      <c r="K39" s="290"/>
      <c r="L39" s="290"/>
      <c r="M39" s="312"/>
      <c r="N39" s="312"/>
      <c r="O39" s="312"/>
    </row>
    <row r="40" spans="2:15" x14ac:dyDescent="0.25">
      <c r="B40" s="18"/>
      <c r="C40" s="299" t="s">
        <v>13</v>
      </c>
      <c r="D40" s="338">
        <f>D273</f>
        <v>8327.6200000000008</v>
      </c>
      <c r="E40" s="338">
        <f t="shared" ref="E40:L40" si="17">E273</f>
        <v>10307.870000000001</v>
      </c>
      <c r="F40" s="338">
        <f t="shared" si="17"/>
        <v>10692.429999999998</v>
      </c>
      <c r="G40" s="317">
        <f t="shared" si="17"/>
        <v>11223.59</v>
      </c>
      <c r="H40" s="317"/>
      <c r="I40" s="317"/>
      <c r="J40" s="290">
        <f t="shared" si="17"/>
        <v>14164.27</v>
      </c>
      <c r="K40" s="290">
        <f t="shared" si="17"/>
        <v>12981.050000000003</v>
      </c>
      <c r="L40" s="290">
        <f t="shared" si="17"/>
        <v>11320.250000000002</v>
      </c>
      <c r="M40" s="312"/>
      <c r="N40" s="312"/>
      <c r="O40" s="312"/>
    </row>
    <row r="41" spans="2:15" x14ac:dyDescent="0.25">
      <c r="B41" s="18"/>
      <c r="C41" s="299" t="s">
        <v>124</v>
      </c>
      <c r="D41" s="338">
        <f t="shared" ref="D41:L45" si="18">D274</f>
        <v>2964.6</v>
      </c>
      <c r="E41" s="338">
        <f t="shared" si="18"/>
        <v>4278.62</v>
      </c>
      <c r="F41" s="338">
        <f t="shared" si="18"/>
        <v>4139.92</v>
      </c>
      <c r="G41" s="317">
        <f t="shared" si="18"/>
        <v>7883.34</v>
      </c>
      <c r="H41" s="317"/>
      <c r="I41" s="317"/>
      <c r="J41" s="290">
        <f t="shared" si="18"/>
        <v>0</v>
      </c>
      <c r="K41" s="290">
        <f t="shared" si="18"/>
        <v>0</v>
      </c>
      <c r="L41" s="290">
        <f t="shared" si="18"/>
        <v>0</v>
      </c>
      <c r="M41" s="312"/>
      <c r="N41" s="312"/>
      <c r="O41" s="312"/>
    </row>
    <row r="42" spans="2:15" x14ac:dyDescent="0.25">
      <c r="B42" s="18"/>
      <c r="C42" s="299" t="s">
        <v>14</v>
      </c>
      <c r="D42" s="338">
        <f t="shared" si="18"/>
        <v>984.35</v>
      </c>
      <c r="E42" s="338">
        <f t="shared" si="18"/>
        <v>508.73</v>
      </c>
      <c r="F42" s="338">
        <f t="shared" si="18"/>
        <v>1402.11</v>
      </c>
      <c r="G42" s="317">
        <f t="shared" si="18"/>
        <v>5188.91</v>
      </c>
      <c r="H42" s="317"/>
      <c r="I42" s="317"/>
      <c r="J42" s="290">
        <f t="shared" si="18"/>
        <v>1183.22</v>
      </c>
      <c r="K42" s="290">
        <f t="shared" si="18"/>
        <v>2660.7999999999997</v>
      </c>
      <c r="L42" s="290">
        <f t="shared" si="18"/>
        <v>4057.24</v>
      </c>
      <c r="M42" s="312"/>
      <c r="N42" s="312"/>
      <c r="O42" s="312"/>
    </row>
    <row r="43" spans="2:15" x14ac:dyDescent="0.25">
      <c r="B43" s="18"/>
      <c r="C43" s="299" t="s">
        <v>15</v>
      </c>
      <c r="D43" s="338">
        <f t="shared" si="18"/>
        <v>10307.870000000001</v>
      </c>
      <c r="E43" s="338">
        <f t="shared" si="18"/>
        <v>14077.760000000002</v>
      </c>
      <c r="F43" s="338">
        <f t="shared" si="18"/>
        <v>13430.239999999998</v>
      </c>
      <c r="G43" s="317">
        <f t="shared" si="18"/>
        <v>13918.02</v>
      </c>
      <c r="H43" s="317"/>
      <c r="I43" s="317"/>
      <c r="J43" s="290">
        <f t="shared" si="18"/>
        <v>12981.050000000001</v>
      </c>
      <c r="K43" s="290">
        <f t="shared" si="18"/>
        <v>10320.250000000004</v>
      </c>
      <c r="L43" s="290">
        <f t="shared" si="18"/>
        <v>7263.010000000002</v>
      </c>
      <c r="M43" s="312"/>
      <c r="N43" s="312"/>
      <c r="O43" s="312"/>
    </row>
    <row r="44" spans="2:15" x14ac:dyDescent="0.25">
      <c r="B44" s="18"/>
      <c r="C44" s="299" t="s">
        <v>146</v>
      </c>
      <c r="D44" s="338">
        <f t="shared" si="18"/>
        <v>9317.7450000000008</v>
      </c>
      <c r="E44" s="338">
        <f t="shared" si="18"/>
        <v>12192.815000000002</v>
      </c>
      <c r="F44" s="338">
        <f t="shared" si="18"/>
        <v>12061.334999999999</v>
      </c>
      <c r="G44" s="317">
        <f t="shared" si="18"/>
        <v>12570.805</v>
      </c>
      <c r="H44" s="317"/>
      <c r="I44" s="317"/>
      <c r="J44" s="290">
        <f t="shared" si="18"/>
        <v>13572.66</v>
      </c>
      <c r="K44" s="290">
        <f t="shared" si="18"/>
        <v>11650.650000000003</v>
      </c>
      <c r="L44" s="290">
        <f t="shared" si="18"/>
        <v>9291.630000000001</v>
      </c>
      <c r="M44" s="312"/>
      <c r="N44" s="312"/>
      <c r="O44" s="312"/>
    </row>
    <row r="45" spans="2:15" x14ac:dyDescent="0.25">
      <c r="B45" s="18"/>
      <c r="C45" s="299" t="s">
        <v>16</v>
      </c>
      <c r="D45" s="338">
        <f t="shared" si="18"/>
        <v>8.0977747298300165E-2</v>
      </c>
      <c r="E45" s="338">
        <f t="shared" si="18"/>
        <v>8.9646238378914125E-2</v>
      </c>
      <c r="F45" s="338">
        <f t="shared" si="18"/>
        <v>9.9557831450664477E-2</v>
      </c>
      <c r="G45" s="317">
        <f t="shared" si="18"/>
        <v>0.10452851428369143</v>
      </c>
      <c r="H45" s="317"/>
      <c r="I45" s="317"/>
      <c r="J45" s="290">
        <f t="shared" si="18"/>
        <v>9.872342470083241E-2</v>
      </c>
      <c r="K45" s="290">
        <f t="shared" si="18"/>
        <v>9.8770916429555419E-2</v>
      </c>
      <c r="L45" s="290">
        <f t="shared" si="18"/>
        <v>9.8585370112671294E-2</v>
      </c>
      <c r="M45" s="312"/>
      <c r="N45" s="312"/>
      <c r="O45" s="312"/>
    </row>
    <row r="46" spans="2:15" x14ac:dyDescent="0.25">
      <c r="B46" s="18"/>
      <c r="C46" s="299" t="s">
        <v>209</v>
      </c>
      <c r="D46" s="338">
        <f>D44*D45</f>
        <v>754.53</v>
      </c>
      <c r="E46" s="338">
        <f t="shared" ref="E46:L46" si="19">E44*E45</f>
        <v>1093.04</v>
      </c>
      <c r="F46" s="338">
        <f t="shared" si="19"/>
        <v>1200.8003570000001</v>
      </c>
      <c r="G46" s="317">
        <f t="shared" si="19"/>
        <v>1314.0075699999998</v>
      </c>
      <c r="H46" s="317"/>
      <c r="I46" s="317"/>
      <c r="J46" s="290">
        <f t="shared" si="19"/>
        <v>1339.9394775000001</v>
      </c>
      <c r="K46" s="290">
        <f t="shared" si="19"/>
        <v>1150.7453775000001</v>
      </c>
      <c r="L46" s="290">
        <f t="shared" si="19"/>
        <v>916.01878250000004</v>
      </c>
      <c r="M46" s="312"/>
      <c r="N46" s="312"/>
      <c r="O46" s="312"/>
    </row>
    <row r="47" spans="2:15" x14ac:dyDescent="0.25">
      <c r="B47" s="18"/>
      <c r="C47" s="299" t="s">
        <v>212</v>
      </c>
      <c r="D47" s="338"/>
      <c r="E47" s="338"/>
      <c r="F47" s="338"/>
      <c r="G47" s="317"/>
      <c r="H47" s="317"/>
      <c r="I47" s="317"/>
      <c r="J47" s="290"/>
      <c r="K47" s="290"/>
      <c r="L47" s="290"/>
      <c r="M47" s="312"/>
      <c r="N47" s="312"/>
      <c r="O47" s="312"/>
    </row>
    <row r="48" spans="2:15" x14ac:dyDescent="0.25">
      <c r="B48" s="18"/>
      <c r="C48" s="299" t="s">
        <v>213</v>
      </c>
      <c r="D48" s="338">
        <f>D46+D47</f>
        <v>754.53</v>
      </c>
      <c r="E48" s="338">
        <f t="shared" ref="E48:L48" si="20">E46+E47</f>
        <v>1093.04</v>
      </c>
      <c r="F48" s="338">
        <f t="shared" si="20"/>
        <v>1200.8003570000001</v>
      </c>
      <c r="G48" s="317">
        <f t="shared" si="20"/>
        <v>1314.0075699999998</v>
      </c>
      <c r="H48" s="317"/>
      <c r="I48" s="317"/>
      <c r="J48" s="290">
        <f t="shared" si="20"/>
        <v>1339.9394775000001</v>
      </c>
      <c r="K48" s="290">
        <f t="shared" si="20"/>
        <v>1150.7453775000001</v>
      </c>
      <c r="L48" s="290">
        <f t="shared" si="20"/>
        <v>916.01878250000004</v>
      </c>
      <c r="M48" s="312"/>
      <c r="N48" s="312"/>
      <c r="O48" s="312"/>
    </row>
    <row r="49" spans="2:16" x14ac:dyDescent="0.25">
      <c r="B49" s="18"/>
      <c r="C49" s="299" t="s">
        <v>211</v>
      </c>
      <c r="D49" s="338"/>
      <c r="E49" s="338"/>
      <c r="F49" s="338"/>
      <c r="G49" s="317"/>
      <c r="H49" s="317"/>
      <c r="I49" s="317"/>
      <c r="J49" s="290"/>
      <c r="K49" s="290"/>
      <c r="L49" s="290"/>
      <c r="M49" s="312"/>
      <c r="N49" s="312"/>
      <c r="O49" s="312"/>
    </row>
    <row r="50" spans="2:16" x14ac:dyDescent="0.25">
      <c r="B50" s="12"/>
      <c r="C50" s="316" t="s">
        <v>108</v>
      </c>
      <c r="D50" s="338"/>
      <c r="E50" s="338"/>
      <c r="F50" s="338"/>
      <c r="G50" s="317"/>
      <c r="H50" s="317"/>
      <c r="I50" s="317"/>
      <c r="J50" s="290"/>
      <c r="K50" s="290"/>
      <c r="L50" s="290"/>
      <c r="M50" s="312"/>
      <c r="N50" s="312"/>
      <c r="O50" s="312"/>
    </row>
    <row r="51" spans="2:16" x14ac:dyDescent="0.25">
      <c r="B51" s="18"/>
      <c r="C51" s="299" t="s">
        <v>13</v>
      </c>
      <c r="D51" s="338">
        <f>D30+D40</f>
        <v>8327.6200000000008</v>
      </c>
      <c r="E51" s="338">
        <f t="shared" ref="E51:L51" si="21">E30+E40</f>
        <v>10307.870000000001</v>
      </c>
      <c r="F51" s="338">
        <f t="shared" si="21"/>
        <v>10692.429999999998</v>
      </c>
      <c r="G51" s="317">
        <f t="shared" si="21"/>
        <v>13617.91</v>
      </c>
      <c r="H51" s="317"/>
      <c r="I51" s="317"/>
      <c r="J51" s="290">
        <f t="shared" si="21"/>
        <v>15631.02</v>
      </c>
      <c r="K51" s="290">
        <f t="shared" si="21"/>
        <v>14216.360000000002</v>
      </c>
      <c r="L51" s="290">
        <f t="shared" si="21"/>
        <v>12324.120000000003</v>
      </c>
      <c r="M51" s="312"/>
      <c r="N51" s="312"/>
      <c r="O51" s="312"/>
    </row>
    <row r="52" spans="2:16" x14ac:dyDescent="0.25">
      <c r="B52" s="18"/>
      <c r="C52" s="299" t="s">
        <v>124</v>
      </c>
      <c r="D52" s="338">
        <f t="shared" ref="D52:L53" si="22">D31+D41</f>
        <v>2964.6</v>
      </c>
      <c r="E52" s="338">
        <f t="shared" si="22"/>
        <v>4278.62</v>
      </c>
      <c r="F52" s="338">
        <f t="shared" si="22"/>
        <v>4139.92</v>
      </c>
      <c r="G52" s="317">
        <f t="shared" si="22"/>
        <v>8314.6</v>
      </c>
      <c r="H52" s="317"/>
      <c r="I52" s="317"/>
      <c r="J52" s="290">
        <f t="shared" si="22"/>
        <v>0</v>
      </c>
      <c r="K52" s="290">
        <f t="shared" si="22"/>
        <v>0</v>
      </c>
      <c r="L52" s="290">
        <f t="shared" si="22"/>
        <v>0</v>
      </c>
      <c r="M52" s="312"/>
      <c r="N52" s="312"/>
      <c r="O52" s="312"/>
    </row>
    <row r="53" spans="2:16" x14ac:dyDescent="0.25">
      <c r="B53" s="18"/>
      <c r="C53" s="299" t="s">
        <v>14</v>
      </c>
      <c r="D53" s="338">
        <f t="shared" si="22"/>
        <v>984.35</v>
      </c>
      <c r="E53" s="338">
        <f t="shared" si="22"/>
        <v>508.73</v>
      </c>
      <c r="F53" s="338">
        <f t="shared" si="22"/>
        <v>1402.11</v>
      </c>
      <c r="G53" s="317">
        <f t="shared" si="22"/>
        <v>5506.59</v>
      </c>
      <c r="H53" s="317"/>
      <c r="I53" s="317"/>
      <c r="J53" s="290">
        <f t="shared" si="22"/>
        <v>1414.66</v>
      </c>
      <c r="K53" s="290">
        <f t="shared" si="22"/>
        <v>2892.24</v>
      </c>
      <c r="L53" s="290">
        <f t="shared" si="22"/>
        <v>4288.6799999999994</v>
      </c>
      <c r="M53" s="312"/>
      <c r="N53" s="312"/>
      <c r="O53" s="312"/>
    </row>
    <row r="54" spans="2:16" x14ac:dyDescent="0.25">
      <c r="B54" s="18"/>
      <c r="C54" s="299" t="s">
        <v>15</v>
      </c>
      <c r="D54" s="338">
        <f>D51+D52-D53</f>
        <v>10307.870000000001</v>
      </c>
      <c r="E54" s="338">
        <f t="shared" ref="E54:L54" si="23">E51+E52-E53</f>
        <v>14077.760000000002</v>
      </c>
      <c r="F54" s="338">
        <f t="shared" si="23"/>
        <v>13430.239999999998</v>
      </c>
      <c r="G54" s="317">
        <f t="shared" si="23"/>
        <v>16425.920000000002</v>
      </c>
      <c r="H54" s="317"/>
      <c r="I54" s="317"/>
      <c r="J54" s="290">
        <f t="shared" si="23"/>
        <v>14216.36</v>
      </c>
      <c r="K54" s="290">
        <f t="shared" si="23"/>
        <v>11324.120000000003</v>
      </c>
      <c r="L54" s="290">
        <f t="shared" si="23"/>
        <v>8035.4400000000032</v>
      </c>
      <c r="M54" s="312"/>
      <c r="N54" s="312"/>
      <c r="O54" s="312"/>
    </row>
    <row r="55" spans="2:16" x14ac:dyDescent="0.25">
      <c r="B55" s="18"/>
      <c r="C55" s="299" t="s">
        <v>146</v>
      </c>
      <c r="D55" s="338">
        <f>AVERAGE(D51,D54)</f>
        <v>9317.7450000000008</v>
      </c>
      <c r="E55" s="338">
        <f t="shared" ref="E55:L55" si="24">AVERAGE(E51,E54)</f>
        <v>12192.815000000002</v>
      </c>
      <c r="F55" s="338">
        <f t="shared" si="24"/>
        <v>12061.334999999999</v>
      </c>
      <c r="G55" s="317">
        <f t="shared" si="24"/>
        <v>15021.915000000001</v>
      </c>
      <c r="H55" s="317"/>
      <c r="I55" s="317"/>
      <c r="J55" s="290">
        <f t="shared" si="24"/>
        <v>14923.69</v>
      </c>
      <c r="K55" s="290">
        <f t="shared" si="24"/>
        <v>12770.240000000002</v>
      </c>
      <c r="L55" s="290">
        <f t="shared" si="24"/>
        <v>10179.780000000002</v>
      </c>
      <c r="M55" s="312"/>
      <c r="N55" s="312"/>
      <c r="O55" s="312"/>
    </row>
    <row r="56" spans="2:16" x14ac:dyDescent="0.25">
      <c r="B56" s="18"/>
      <c r="C56" s="299" t="s">
        <v>16</v>
      </c>
      <c r="D56" s="338"/>
      <c r="E56" s="338"/>
      <c r="F56" s="338"/>
      <c r="G56" s="317"/>
      <c r="H56" s="317"/>
      <c r="I56" s="317"/>
      <c r="J56" s="290"/>
      <c r="K56" s="290"/>
      <c r="L56" s="290"/>
      <c r="M56" s="312"/>
      <c r="N56" s="312"/>
      <c r="O56" s="312"/>
    </row>
    <row r="57" spans="2:16" x14ac:dyDescent="0.25">
      <c r="B57" s="18"/>
      <c r="C57" s="299" t="s">
        <v>209</v>
      </c>
      <c r="D57" s="338">
        <f>D38+D48</f>
        <v>754.53</v>
      </c>
      <c r="E57" s="338">
        <f t="shared" ref="E57:L57" si="25">E38+E48</f>
        <v>1093.04</v>
      </c>
      <c r="F57" s="338">
        <f t="shared" si="25"/>
        <v>1200.8003570000001</v>
      </c>
      <c r="G57" s="317">
        <f t="shared" si="25"/>
        <v>1548.5775699999997</v>
      </c>
      <c r="H57" s="317"/>
      <c r="I57" s="317"/>
      <c r="J57" s="290">
        <f t="shared" si="25"/>
        <v>1497.4595265</v>
      </c>
      <c r="K57" s="290">
        <f t="shared" si="25"/>
        <v>1282.7261745000001</v>
      </c>
      <c r="L57" s="290">
        <f t="shared" si="25"/>
        <v>1022.4603275000001</v>
      </c>
      <c r="M57" s="312"/>
      <c r="N57" s="312"/>
      <c r="O57" s="312"/>
    </row>
    <row r="58" spans="2:16" x14ac:dyDescent="0.25">
      <c r="B58" s="18"/>
      <c r="C58" s="299" t="s">
        <v>212</v>
      </c>
      <c r="D58" s="338"/>
      <c r="E58" s="338"/>
      <c r="F58" s="338"/>
      <c r="G58" s="317"/>
      <c r="H58" s="317"/>
      <c r="I58" s="317"/>
      <c r="J58" s="290"/>
      <c r="K58" s="290"/>
      <c r="L58" s="290"/>
      <c r="M58" s="312"/>
      <c r="N58" s="312"/>
      <c r="O58" s="312"/>
    </row>
    <row r="59" spans="2:16" x14ac:dyDescent="0.25">
      <c r="B59" s="18"/>
      <c r="C59" s="299" t="s">
        <v>213</v>
      </c>
      <c r="D59" s="338">
        <f>D57+D58</f>
        <v>754.53</v>
      </c>
      <c r="E59" s="338">
        <f t="shared" ref="E59:L59" si="26">E57+E58</f>
        <v>1093.04</v>
      </c>
      <c r="F59" s="338">
        <f t="shared" si="26"/>
        <v>1200.8003570000001</v>
      </c>
      <c r="G59" s="317">
        <f t="shared" si="26"/>
        <v>1548.5775699999997</v>
      </c>
      <c r="H59" s="317"/>
      <c r="I59" s="317"/>
      <c r="J59" s="290">
        <f t="shared" si="26"/>
        <v>1497.4595265</v>
      </c>
      <c r="K59" s="290">
        <f t="shared" si="26"/>
        <v>1282.7261745000001</v>
      </c>
      <c r="L59" s="290">
        <f t="shared" si="26"/>
        <v>1022.4603275000001</v>
      </c>
      <c r="M59" s="312"/>
      <c r="N59" s="312"/>
      <c r="O59" s="312"/>
    </row>
    <row r="60" spans="2:16" x14ac:dyDescent="0.25">
      <c r="C60" s="312"/>
      <c r="D60" s="312"/>
      <c r="E60" s="312"/>
      <c r="F60" s="312"/>
      <c r="G60" s="312"/>
      <c r="H60" s="312"/>
      <c r="I60" s="312"/>
      <c r="J60" s="312"/>
      <c r="K60" s="312"/>
      <c r="L60" s="312"/>
      <c r="M60" s="312"/>
      <c r="N60" s="312"/>
      <c r="O60" s="312"/>
    </row>
    <row r="61" spans="2:16" x14ac:dyDescent="0.25">
      <c r="B61" s="24" t="s">
        <v>597</v>
      </c>
      <c r="C61" s="312"/>
      <c r="D61" s="312"/>
      <c r="E61" s="312"/>
      <c r="F61" s="312"/>
      <c r="G61" s="312"/>
      <c r="H61" s="318"/>
      <c r="I61" s="312"/>
      <c r="J61" s="312"/>
      <c r="K61" s="312"/>
      <c r="L61" s="312"/>
      <c r="M61" s="312"/>
      <c r="N61" s="312"/>
      <c r="O61" s="312"/>
    </row>
    <row r="62" spans="2:16" x14ac:dyDescent="0.25">
      <c r="B62" s="25" t="s">
        <v>35</v>
      </c>
      <c r="C62" s="313" t="s">
        <v>208</v>
      </c>
      <c r="D62" s="319"/>
      <c r="E62" s="319"/>
      <c r="F62" s="319"/>
      <c r="G62" s="319"/>
      <c r="H62" s="319"/>
      <c r="I62" s="319"/>
      <c r="J62" s="319"/>
      <c r="K62" s="319"/>
      <c r="L62" s="319"/>
      <c r="M62" s="312"/>
      <c r="N62" s="312"/>
      <c r="O62" s="312"/>
    </row>
    <row r="63" spans="2:16" x14ac:dyDescent="0.25">
      <c r="C63" s="312"/>
      <c r="D63" s="312"/>
      <c r="E63" s="312"/>
      <c r="F63" s="312"/>
      <c r="G63" s="312"/>
      <c r="H63" s="312"/>
      <c r="I63" s="312"/>
      <c r="J63" s="312"/>
      <c r="K63" s="312"/>
      <c r="L63" s="320" t="s">
        <v>4</v>
      </c>
      <c r="M63" s="312"/>
      <c r="N63" s="312"/>
      <c r="O63" s="314" t="s">
        <v>4</v>
      </c>
    </row>
    <row r="64" spans="2:16" s="5" customFormat="1" ht="15" customHeight="1" x14ac:dyDescent="0.25">
      <c r="B64" s="413" t="s">
        <v>140</v>
      </c>
      <c r="C64" s="490" t="s">
        <v>18</v>
      </c>
      <c r="D64" s="425" t="s">
        <v>160</v>
      </c>
      <c r="E64" s="426"/>
      <c r="F64" s="427"/>
      <c r="G64" s="425" t="s">
        <v>641</v>
      </c>
      <c r="H64" s="426"/>
      <c r="I64" s="426"/>
      <c r="J64" s="427"/>
      <c r="K64" s="493" t="s">
        <v>153</v>
      </c>
      <c r="L64" s="494"/>
      <c r="M64" s="494"/>
      <c r="N64" s="494"/>
      <c r="O64" s="495"/>
      <c r="P64" s="283"/>
    </row>
    <row r="65" spans="2:15" s="5" customFormat="1" ht="39" customHeight="1" x14ac:dyDescent="0.25">
      <c r="B65" s="414"/>
      <c r="C65" s="491"/>
      <c r="D65" s="298" t="s">
        <v>224</v>
      </c>
      <c r="E65" s="298" t="s">
        <v>169</v>
      </c>
      <c r="F65" s="298" t="s">
        <v>141</v>
      </c>
      <c r="G65" s="298" t="s">
        <v>224</v>
      </c>
      <c r="H65" s="298" t="s">
        <v>163</v>
      </c>
      <c r="I65" s="298" t="s">
        <v>164</v>
      </c>
      <c r="J65" s="298" t="s">
        <v>168</v>
      </c>
      <c r="K65" s="298" t="s">
        <v>154</v>
      </c>
      <c r="L65" s="298" t="s">
        <v>155</v>
      </c>
      <c r="M65" s="298" t="s">
        <v>156</v>
      </c>
      <c r="N65" s="298" t="s">
        <v>157</v>
      </c>
      <c r="O65" s="298" t="s">
        <v>158</v>
      </c>
    </row>
    <row r="66" spans="2:15" s="5" customFormat="1" x14ac:dyDescent="0.25">
      <c r="B66" s="430"/>
      <c r="C66" s="492"/>
      <c r="D66" s="298" t="s">
        <v>10</v>
      </c>
      <c r="E66" s="298" t="s">
        <v>12</v>
      </c>
      <c r="F66" s="298" t="s">
        <v>162</v>
      </c>
      <c r="G66" s="298" t="s">
        <v>10</v>
      </c>
      <c r="H66" s="298" t="s">
        <v>3</v>
      </c>
      <c r="I66" s="298" t="s">
        <v>5</v>
      </c>
      <c r="J66" s="298" t="s">
        <v>5</v>
      </c>
      <c r="K66" s="298" t="s">
        <v>8</v>
      </c>
      <c r="L66" s="298" t="s">
        <v>8</v>
      </c>
      <c r="M66" s="298" t="s">
        <v>8</v>
      </c>
      <c r="N66" s="298" t="s">
        <v>8</v>
      </c>
      <c r="O66" s="298" t="s">
        <v>8</v>
      </c>
    </row>
    <row r="67" spans="2:15" x14ac:dyDescent="0.25">
      <c r="B67" s="51">
        <v>1</v>
      </c>
      <c r="C67" s="299" t="s">
        <v>125</v>
      </c>
      <c r="D67" s="284"/>
      <c r="E67" s="295"/>
      <c r="F67" s="288">
        <f>E67</f>
        <v>0</v>
      </c>
      <c r="G67" s="321"/>
      <c r="H67" s="295"/>
      <c r="I67" s="295"/>
      <c r="J67" s="322"/>
      <c r="K67" s="295"/>
      <c r="L67" s="295"/>
      <c r="M67" s="295"/>
      <c r="N67" s="295"/>
      <c r="O67" s="295"/>
    </row>
    <row r="68" spans="2:15" x14ac:dyDescent="0.25">
      <c r="B68" s="12">
        <f>B67+1</f>
        <v>2</v>
      </c>
      <c r="C68" s="299" t="s">
        <v>126</v>
      </c>
      <c r="D68" s="284"/>
      <c r="E68" s="295"/>
      <c r="F68" s="288">
        <f t="shared" ref="F68:F70" si="27">E68</f>
        <v>0</v>
      </c>
      <c r="G68" s="321"/>
      <c r="H68" s="295"/>
      <c r="I68" s="295"/>
      <c r="J68" s="322"/>
      <c r="K68" s="295"/>
      <c r="L68" s="295"/>
      <c r="M68" s="295"/>
      <c r="N68" s="295"/>
      <c r="O68" s="295"/>
    </row>
    <row r="69" spans="2:15" x14ac:dyDescent="0.25">
      <c r="B69" s="12">
        <f t="shared" ref="B69:B79" si="28">B68+1</f>
        <v>3</v>
      </c>
      <c r="C69" s="309" t="s">
        <v>127</v>
      </c>
      <c r="D69" s="284"/>
      <c r="E69" s="288">
        <f>D127</f>
        <v>0</v>
      </c>
      <c r="F69" s="288">
        <f t="shared" si="27"/>
        <v>0</v>
      </c>
      <c r="G69" s="321"/>
      <c r="H69" s="288">
        <f>F73</f>
        <v>0</v>
      </c>
      <c r="I69" s="288">
        <f>H73</f>
        <v>0</v>
      </c>
      <c r="J69" s="322">
        <f>90%*J12</f>
        <v>2805.6835265369104</v>
      </c>
      <c r="K69" s="300">
        <f>J73</f>
        <v>2943.1002971163011</v>
      </c>
      <c r="L69" s="300">
        <f>K73</f>
        <v>3160.6109481975859</v>
      </c>
      <c r="M69" s="295">
        <f>L73</f>
        <v>3533.8820453806666</v>
      </c>
      <c r="N69" s="295">
        <f>M73</f>
        <v>4250.1866360809881</v>
      </c>
      <c r="O69" s="295">
        <f>N73</f>
        <v>5050.0123152477936</v>
      </c>
    </row>
    <row r="70" spans="2:15" ht="27.6" x14ac:dyDescent="0.25">
      <c r="B70" s="12">
        <f t="shared" si="28"/>
        <v>4</v>
      </c>
      <c r="C70" s="310" t="s">
        <v>128</v>
      </c>
      <c r="D70" s="323"/>
      <c r="E70" s="297"/>
      <c r="F70" s="288">
        <f t="shared" si="27"/>
        <v>0</v>
      </c>
      <c r="G70" s="309"/>
      <c r="H70" s="297"/>
      <c r="I70" s="297"/>
      <c r="J70" s="322">
        <f t="shared" ref="J70:K73" si="29">90%*J13</f>
        <v>0</v>
      </c>
      <c r="K70" s="300"/>
      <c r="L70" s="300"/>
      <c r="M70" s="296"/>
      <c r="N70" s="296"/>
      <c r="O70" s="296"/>
    </row>
    <row r="71" spans="2:15" s="24" customFormat="1" ht="27.6" x14ac:dyDescent="0.25">
      <c r="B71" s="12">
        <f t="shared" si="28"/>
        <v>5</v>
      </c>
      <c r="C71" s="311" t="s">
        <v>143</v>
      </c>
      <c r="D71" s="323"/>
      <c r="E71" s="288">
        <f>D128</f>
        <v>0</v>
      </c>
      <c r="F71" s="288">
        <f>E71</f>
        <v>0</v>
      </c>
      <c r="G71" s="309"/>
      <c r="H71" s="288">
        <f>E128</f>
        <v>0</v>
      </c>
      <c r="I71" s="288">
        <f>F128</f>
        <v>0</v>
      </c>
      <c r="J71" s="322">
        <f t="shared" si="29"/>
        <v>486.67874966550187</v>
      </c>
      <c r="K71" s="300">
        <f>90%*K14</f>
        <v>701.49069069645248</v>
      </c>
      <c r="L71" s="300">
        <f>90%*L14</f>
        <v>944.937616862852</v>
      </c>
      <c r="M71" s="295">
        <f>'[17]Interest cost'!G5</f>
        <v>1237.2692931243869</v>
      </c>
      <c r="N71" s="295">
        <f>'[17]Interest cost'!H5</f>
        <v>1385.1745417187285</v>
      </c>
      <c r="O71" s="295">
        <f>'[17]Interest cost'!I5</f>
        <v>1586.6924854150175</v>
      </c>
    </row>
    <row r="72" spans="2:15" ht="27.6" x14ac:dyDescent="0.25">
      <c r="B72" s="12">
        <f t="shared" si="28"/>
        <v>6</v>
      </c>
      <c r="C72" s="310" t="s">
        <v>133</v>
      </c>
      <c r="D72" s="323"/>
      <c r="E72" s="288">
        <f>D129</f>
        <v>0</v>
      </c>
      <c r="F72" s="288">
        <f>E72</f>
        <v>0</v>
      </c>
      <c r="G72" s="309"/>
      <c r="H72" s="288">
        <f>E129</f>
        <v>0</v>
      </c>
      <c r="I72" s="288">
        <f>F129</f>
        <v>0</v>
      </c>
      <c r="J72" s="322">
        <f t="shared" si="29"/>
        <v>372.57696814547677</v>
      </c>
      <c r="K72" s="300">
        <f t="shared" si="29"/>
        <v>516.7995293863064</v>
      </c>
      <c r="L72" s="300">
        <f t="shared" ref="L72" si="30">90%*L15</f>
        <v>594.84337126947901</v>
      </c>
      <c r="M72" s="295">
        <f>'[17]Interest cost'!G15</f>
        <v>520.96470242406485</v>
      </c>
      <c r="N72" s="295">
        <f>'[17]Interest cost'!H15</f>
        <v>585.34886255192305</v>
      </c>
      <c r="O72" s="295">
        <f>'[17]Interest cost'!I15</f>
        <v>669.90339569037769</v>
      </c>
    </row>
    <row r="73" spans="2:15" x14ac:dyDescent="0.25">
      <c r="B73" s="12">
        <f t="shared" si="28"/>
        <v>7</v>
      </c>
      <c r="C73" s="299" t="s">
        <v>129</v>
      </c>
      <c r="D73" s="323"/>
      <c r="E73" s="288">
        <f>E69-E70+E71-E72</f>
        <v>0</v>
      </c>
      <c r="F73" s="288">
        <f>E73</f>
        <v>0</v>
      </c>
      <c r="G73" s="309"/>
      <c r="H73" s="288">
        <f t="shared" ref="H73:O73" si="31">H69-H70+H71-H72</f>
        <v>0</v>
      </c>
      <c r="I73" s="288">
        <f t="shared" si="31"/>
        <v>0</v>
      </c>
      <c r="J73" s="322">
        <f t="shared" si="29"/>
        <v>2943.1002971163011</v>
      </c>
      <c r="K73" s="300">
        <f t="shared" si="29"/>
        <v>3160.6109481975859</v>
      </c>
      <c r="L73" s="300">
        <f t="shared" ref="L73" si="32">90%*L16</f>
        <v>3533.8820453806666</v>
      </c>
      <c r="M73" s="295">
        <f>M69-M70+M71-M72</f>
        <v>4250.1866360809881</v>
      </c>
      <c r="N73" s="295">
        <f>N69-N70+N71-N72</f>
        <v>5050.0123152477936</v>
      </c>
      <c r="O73" s="295">
        <f t="shared" si="31"/>
        <v>5966.8014049724334</v>
      </c>
    </row>
    <row r="74" spans="2:15" x14ac:dyDescent="0.25">
      <c r="B74" s="12">
        <f t="shared" si="28"/>
        <v>8</v>
      </c>
      <c r="C74" s="299" t="s">
        <v>130</v>
      </c>
      <c r="D74" s="323"/>
      <c r="E74" s="288"/>
      <c r="F74" s="288"/>
      <c r="G74" s="309"/>
      <c r="H74" s="288"/>
      <c r="I74" s="288"/>
      <c r="J74" s="322"/>
      <c r="K74" s="300"/>
      <c r="L74" s="300"/>
      <c r="M74" s="295"/>
      <c r="N74" s="295"/>
      <c r="O74" s="295"/>
    </row>
    <row r="75" spans="2:15" x14ac:dyDescent="0.25">
      <c r="B75" s="12">
        <f t="shared" si="28"/>
        <v>9</v>
      </c>
      <c r="C75" s="299" t="s">
        <v>145</v>
      </c>
      <c r="D75" s="323"/>
      <c r="E75" s="288">
        <f>AVERAGE(E69,E73)</f>
        <v>0</v>
      </c>
      <c r="F75" s="288">
        <f t="shared" ref="F75:F79" si="33">E75</f>
        <v>0</v>
      </c>
      <c r="G75" s="309"/>
      <c r="H75" s="288">
        <f t="shared" ref="H75:O75" si="34">AVERAGE(H69,H73)</f>
        <v>0</v>
      </c>
      <c r="I75" s="288">
        <f t="shared" si="34"/>
        <v>0</v>
      </c>
      <c r="J75" s="322">
        <f t="shared" si="34"/>
        <v>2874.3919118266058</v>
      </c>
      <c r="K75" s="300">
        <f>AVERAGE(K69,K73)</f>
        <v>3051.8556226569435</v>
      </c>
      <c r="L75" s="300">
        <f>AVERAGE(L69,L73)</f>
        <v>3347.2464967891265</v>
      </c>
      <c r="M75" s="295">
        <f t="shared" si="34"/>
        <v>3892.0343407308274</v>
      </c>
      <c r="N75" s="295">
        <f t="shared" si="34"/>
        <v>4650.0994756643904</v>
      </c>
      <c r="O75" s="295">
        <f t="shared" si="34"/>
        <v>5508.4068601101135</v>
      </c>
    </row>
    <row r="76" spans="2:15" ht="27.6" x14ac:dyDescent="0.25">
      <c r="B76" s="12">
        <f t="shared" si="28"/>
        <v>10</v>
      </c>
      <c r="C76" s="310" t="s">
        <v>144</v>
      </c>
      <c r="D76" s="323"/>
      <c r="E76" s="288">
        <f>D132</f>
        <v>0</v>
      </c>
      <c r="F76" s="288">
        <f t="shared" si="33"/>
        <v>0</v>
      </c>
      <c r="G76" s="309"/>
      <c r="H76" s="288">
        <f>E132</f>
        <v>0</v>
      </c>
      <c r="I76" s="288">
        <f>F132</f>
        <v>0</v>
      </c>
      <c r="J76" s="307">
        <f>J19</f>
        <v>0.10260424963927788</v>
      </c>
      <c r="K76" s="307">
        <f t="shared" ref="K76:L76" si="35">K19</f>
        <v>0.10755212481963894</v>
      </c>
      <c r="L76" s="307">
        <f t="shared" si="35"/>
        <v>0.10755212481963894</v>
      </c>
      <c r="M76" s="295">
        <f t="shared" ref="M76:O76" si="36">M77/M75</f>
        <v>0.12338314021025833</v>
      </c>
      <c r="N76" s="295">
        <f t="shared" si="36"/>
        <v>0.11966941655061186</v>
      </c>
      <c r="O76" s="295">
        <f t="shared" si="36"/>
        <v>0.11669845819961519</v>
      </c>
    </row>
    <row r="77" spans="2:15" x14ac:dyDescent="0.25">
      <c r="B77" s="12">
        <f t="shared" si="28"/>
        <v>11</v>
      </c>
      <c r="C77" s="299" t="s">
        <v>209</v>
      </c>
      <c r="D77" s="323"/>
      <c r="E77" s="288">
        <f>E75*E76</f>
        <v>0</v>
      </c>
      <c r="F77" s="288">
        <f t="shared" si="33"/>
        <v>0</v>
      </c>
      <c r="G77" s="309"/>
      <c r="H77" s="288">
        <f>H75*H76</f>
        <v>0</v>
      </c>
      <c r="I77" s="288">
        <f>I75*I76</f>
        <v>0</v>
      </c>
      <c r="J77" s="300">
        <f>90%*J20</f>
        <v>294.92482528217823</v>
      </c>
      <c r="K77" s="300">
        <f>90%*K20</f>
        <v>328.23355685951651</v>
      </c>
      <c r="L77" s="300">
        <f>90%*L20</f>
        <v>360.00347302476325</v>
      </c>
      <c r="M77" s="295">
        <f>'[17]Interest cost'!G29</f>
        <v>480.21141876553202</v>
      </c>
      <c r="N77" s="295">
        <f>'[17]Interest cost'!H29</f>
        <v>556.47469115506374</v>
      </c>
      <c r="O77" s="295">
        <f>'[17]Interest cost'!I29</f>
        <v>642.82258771103363</v>
      </c>
    </row>
    <row r="78" spans="2:15" x14ac:dyDescent="0.25">
      <c r="B78" s="12">
        <f t="shared" si="28"/>
        <v>12</v>
      </c>
      <c r="C78" s="299" t="s">
        <v>212</v>
      </c>
      <c r="D78" s="323"/>
      <c r="E78" s="288"/>
      <c r="F78" s="288">
        <f t="shared" si="33"/>
        <v>0</v>
      </c>
      <c r="G78" s="309"/>
      <c r="H78" s="288"/>
      <c r="I78" s="288"/>
      <c r="J78" s="322">
        <f t="shared" ref="J78" si="37">H78+I78</f>
        <v>0</v>
      </c>
      <c r="K78" s="300"/>
      <c r="L78" s="300"/>
      <c r="M78" s="295"/>
      <c r="N78" s="295"/>
      <c r="O78" s="295"/>
    </row>
    <row r="79" spans="2:15" x14ac:dyDescent="0.25">
      <c r="B79" s="12">
        <f t="shared" si="28"/>
        <v>13</v>
      </c>
      <c r="C79" s="299" t="s">
        <v>213</v>
      </c>
      <c r="D79" s="323"/>
      <c r="E79" s="288">
        <f>E77+E78</f>
        <v>0</v>
      </c>
      <c r="F79" s="288">
        <f t="shared" si="33"/>
        <v>0</v>
      </c>
      <c r="G79" s="309"/>
      <c r="H79" s="288">
        <f>H77+H78</f>
        <v>0</v>
      </c>
      <c r="I79" s="288">
        <f>I77+I78</f>
        <v>0</v>
      </c>
      <c r="J79" s="322">
        <f>J78+J77</f>
        <v>294.92482528217823</v>
      </c>
      <c r="K79" s="300">
        <f>K77+K78</f>
        <v>328.23355685951651</v>
      </c>
      <c r="L79" s="300">
        <f>L77+L78</f>
        <v>360.00347302476325</v>
      </c>
      <c r="M79" s="295">
        <f>M77+M78</f>
        <v>480.21141876553202</v>
      </c>
      <c r="N79" s="295">
        <f>N77+N78</f>
        <v>556.47469115506374</v>
      </c>
      <c r="O79" s="295">
        <f>O77+O78</f>
        <v>642.82258771103363</v>
      </c>
    </row>
    <row r="80" spans="2:15" x14ac:dyDescent="0.25">
      <c r="C80" s="312"/>
      <c r="D80" s="312"/>
      <c r="E80" s="312"/>
      <c r="F80" s="312"/>
      <c r="G80" s="312"/>
      <c r="H80" s="312"/>
      <c r="I80" s="312"/>
      <c r="J80" s="312"/>
      <c r="K80" s="312"/>
      <c r="L80" s="312"/>
      <c r="M80" s="312"/>
      <c r="N80" s="312"/>
      <c r="O80" s="312"/>
    </row>
    <row r="81" spans="2:15" x14ac:dyDescent="0.25">
      <c r="B81" s="25" t="s">
        <v>36</v>
      </c>
      <c r="C81" s="313" t="s">
        <v>210</v>
      </c>
      <c r="D81" s="312"/>
      <c r="E81" s="312"/>
      <c r="F81" s="312"/>
      <c r="G81" s="312"/>
      <c r="H81" s="312"/>
      <c r="I81" s="312"/>
      <c r="J81" s="312"/>
      <c r="K81" s="312"/>
      <c r="L81" s="312"/>
      <c r="M81" s="312"/>
      <c r="N81" s="312"/>
      <c r="O81" s="312"/>
    </row>
    <row r="82" spans="2:15" x14ac:dyDescent="0.25">
      <c r="C82" s="312"/>
      <c r="D82" s="312"/>
      <c r="E82" s="312"/>
      <c r="F82" s="312"/>
      <c r="G82" s="312"/>
      <c r="H82" s="312"/>
      <c r="I82" s="312"/>
      <c r="J82" s="312"/>
      <c r="K82" s="312"/>
      <c r="L82" s="314" t="s">
        <v>4</v>
      </c>
      <c r="M82" s="312"/>
      <c r="N82" s="312"/>
      <c r="O82" s="312"/>
    </row>
    <row r="83" spans="2:15" ht="15" customHeight="1" x14ac:dyDescent="0.25">
      <c r="B83" s="413" t="s">
        <v>140</v>
      </c>
      <c r="C83" s="490" t="s">
        <v>18</v>
      </c>
      <c r="D83" s="315" t="s">
        <v>160</v>
      </c>
      <c r="E83" s="425" t="s">
        <v>641</v>
      </c>
      <c r="F83" s="426"/>
      <c r="G83" s="427"/>
      <c r="H83" s="493" t="s">
        <v>153</v>
      </c>
      <c r="I83" s="494"/>
      <c r="J83" s="494"/>
      <c r="K83" s="494"/>
      <c r="L83" s="495"/>
      <c r="M83" s="312"/>
      <c r="N83" s="312"/>
      <c r="O83" s="312"/>
    </row>
    <row r="84" spans="2:15" x14ac:dyDescent="0.25">
      <c r="B84" s="414"/>
      <c r="C84" s="491"/>
      <c r="D84" s="298" t="s">
        <v>169</v>
      </c>
      <c r="E84" s="298" t="s">
        <v>163</v>
      </c>
      <c r="F84" s="298" t="s">
        <v>164</v>
      </c>
      <c r="G84" s="298" t="s">
        <v>815</v>
      </c>
      <c r="H84" s="298" t="s">
        <v>154</v>
      </c>
      <c r="I84" s="298" t="s">
        <v>155</v>
      </c>
      <c r="J84" s="293" t="s">
        <v>156</v>
      </c>
      <c r="K84" s="293" t="s">
        <v>157</v>
      </c>
      <c r="L84" s="293" t="s">
        <v>158</v>
      </c>
      <c r="M84" s="312"/>
      <c r="N84" s="312"/>
      <c r="O84" s="312"/>
    </row>
    <row r="85" spans="2:15" x14ac:dyDescent="0.25">
      <c r="B85" s="430"/>
      <c r="C85" s="492"/>
      <c r="D85" s="298" t="s">
        <v>12</v>
      </c>
      <c r="E85" s="298" t="s">
        <v>3</v>
      </c>
      <c r="F85" s="298" t="s">
        <v>5</v>
      </c>
      <c r="G85" s="298" t="s">
        <v>12</v>
      </c>
      <c r="H85" s="298" t="s">
        <v>8</v>
      </c>
      <c r="I85" s="298" t="s">
        <v>8</v>
      </c>
      <c r="J85" s="293" t="s">
        <v>8</v>
      </c>
      <c r="K85" s="293" t="s">
        <v>8</v>
      </c>
      <c r="L85" s="293" t="s">
        <v>8</v>
      </c>
      <c r="M85" s="312"/>
      <c r="N85" s="312"/>
      <c r="O85" s="312"/>
    </row>
    <row r="86" spans="2:15" x14ac:dyDescent="0.25">
      <c r="B86" s="12">
        <v>1</v>
      </c>
      <c r="C86" s="316" t="s">
        <v>752</v>
      </c>
      <c r="D86" s="299"/>
      <c r="E86" s="299"/>
      <c r="F86" s="299"/>
      <c r="G86" s="299"/>
      <c r="H86" s="299"/>
      <c r="I86" s="299"/>
      <c r="J86" s="294"/>
      <c r="K86" s="294"/>
      <c r="L86" s="294"/>
      <c r="M86" s="312"/>
      <c r="N86" s="312"/>
      <c r="O86" s="312"/>
    </row>
    <row r="87" spans="2:15" x14ac:dyDescent="0.25">
      <c r="B87" s="18"/>
      <c r="C87" s="299" t="s">
        <v>13</v>
      </c>
      <c r="D87" s="300"/>
      <c r="E87" s="300"/>
      <c r="F87" s="300"/>
      <c r="G87" s="300">
        <f>'[18]Sheet1 (2)'!$D$7</f>
        <v>1944.89</v>
      </c>
      <c r="H87" s="300"/>
      <c r="I87" s="300"/>
      <c r="J87" s="303">
        <f>[19]Sheet1!I7</f>
        <v>1466.7500000000002</v>
      </c>
      <c r="K87" s="303">
        <f>[19]Sheet1!J7</f>
        <v>1260.2300000000002</v>
      </c>
      <c r="L87" s="303">
        <f>[19]Sheet1!K7</f>
        <v>1053.7100000000003</v>
      </c>
      <c r="M87" s="312"/>
      <c r="N87" s="312"/>
      <c r="O87" s="312"/>
    </row>
    <row r="88" spans="2:15" x14ac:dyDescent="0.25">
      <c r="B88" s="18"/>
      <c r="C88" s="299" t="s">
        <v>124</v>
      </c>
      <c r="D88" s="300"/>
      <c r="E88" s="300"/>
      <c r="F88" s="300"/>
      <c r="G88" s="300">
        <f>'[18]Sheet1 (2)'!$D$8</f>
        <v>381.26</v>
      </c>
      <c r="H88" s="300"/>
      <c r="I88" s="300"/>
      <c r="J88" s="303">
        <f>[19]Sheet1!I8</f>
        <v>0</v>
      </c>
      <c r="K88" s="303">
        <f>[19]Sheet1!J8</f>
        <v>0</v>
      </c>
      <c r="L88" s="303">
        <f>[19]Sheet1!K8</f>
        <v>0</v>
      </c>
      <c r="M88" s="312"/>
      <c r="N88" s="312"/>
      <c r="O88" s="312"/>
    </row>
    <row r="89" spans="2:15" x14ac:dyDescent="0.25">
      <c r="B89" s="18"/>
      <c r="C89" s="299" t="s">
        <v>14</v>
      </c>
      <c r="D89" s="300"/>
      <c r="E89" s="300"/>
      <c r="F89" s="300"/>
      <c r="G89" s="300">
        <f>'[18]Sheet1 (2)'!$D$9</f>
        <v>304.14999999999998</v>
      </c>
      <c r="H89" s="300"/>
      <c r="I89" s="300"/>
      <c r="J89" s="303">
        <f>[19]Sheet1!I9</f>
        <v>206.52</v>
      </c>
      <c r="K89" s="303">
        <f>[19]Sheet1!J9</f>
        <v>206.52</v>
      </c>
      <c r="L89" s="303">
        <f>[19]Sheet1!K9</f>
        <v>206.52</v>
      </c>
      <c r="M89" s="312"/>
      <c r="N89" s="312"/>
      <c r="O89" s="312"/>
    </row>
    <row r="90" spans="2:15" x14ac:dyDescent="0.25">
      <c r="B90" s="18"/>
      <c r="C90" s="299" t="s">
        <v>15</v>
      </c>
      <c r="D90" s="300"/>
      <c r="E90" s="300"/>
      <c r="F90" s="300"/>
      <c r="G90" s="300">
        <f t="shared" ref="G90:L90" si="38">G87+G88-G89</f>
        <v>2022</v>
      </c>
      <c r="H90" s="300"/>
      <c r="I90" s="300"/>
      <c r="J90" s="303">
        <f t="shared" si="38"/>
        <v>1260.2300000000002</v>
      </c>
      <c r="K90" s="303">
        <f t="shared" si="38"/>
        <v>1053.7100000000003</v>
      </c>
      <c r="L90" s="303">
        <f t="shared" si="38"/>
        <v>847.19000000000028</v>
      </c>
      <c r="M90" s="312"/>
      <c r="N90" s="312"/>
      <c r="O90" s="312"/>
    </row>
    <row r="91" spans="2:15" x14ac:dyDescent="0.25">
      <c r="B91" s="18"/>
      <c r="C91" s="299" t="s">
        <v>146</v>
      </c>
      <c r="D91" s="300"/>
      <c r="E91" s="300"/>
      <c r="F91" s="300"/>
      <c r="G91" s="300">
        <f t="shared" ref="G91:L91" si="39">AVERAGE(G90,G87)</f>
        <v>1983.4450000000002</v>
      </c>
      <c r="H91" s="300"/>
      <c r="I91" s="300"/>
      <c r="J91" s="303">
        <f t="shared" si="39"/>
        <v>1363.4900000000002</v>
      </c>
      <c r="K91" s="303">
        <f t="shared" si="39"/>
        <v>1156.9700000000003</v>
      </c>
      <c r="L91" s="303">
        <f t="shared" si="39"/>
        <v>950.45000000000027</v>
      </c>
      <c r="M91" s="312"/>
      <c r="N91" s="312"/>
      <c r="O91" s="312"/>
    </row>
    <row r="92" spans="2:15" x14ac:dyDescent="0.25">
      <c r="B92" s="18"/>
      <c r="C92" s="299" t="s">
        <v>16</v>
      </c>
      <c r="D92" s="300"/>
      <c r="E92" s="300"/>
      <c r="F92" s="300"/>
      <c r="G92" s="302">
        <f>G93/G91</f>
        <v>0.11195672176440485</v>
      </c>
      <c r="H92" s="302"/>
      <c r="I92" s="302"/>
      <c r="J92" s="303">
        <f>[19]Sheet1!$C$12</f>
        <v>11.61</v>
      </c>
      <c r="K92" s="303">
        <f>[19]Sheet1!$C$12</f>
        <v>11.61</v>
      </c>
      <c r="L92" s="303">
        <f>[19]Sheet1!$C$12</f>
        <v>11.61</v>
      </c>
      <c r="M92" s="312"/>
      <c r="N92" s="312"/>
      <c r="O92" s="312"/>
    </row>
    <row r="93" spans="2:15" x14ac:dyDescent="0.25">
      <c r="B93" s="18"/>
      <c r="C93" s="299" t="s">
        <v>209</v>
      </c>
      <c r="D93" s="300"/>
      <c r="E93" s="300"/>
      <c r="F93" s="300"/>
      <c r="G93" s="300">
        <f>'[18]Sheet1 (2)'!$D$13</f>
        <v>222.06</v>
      </c>
      <c r="H93" s="300"/>
      <c r="I93" s="300"/>
      <c r="J93" s="303">
        <f t="shared" ref="J93:L93" si="40">J91*J92/100</f>
        <v>158.30118900000002</v>
      </c>
      <c r="K93" s="303">
        <f t="shared" si="40"/>
        <v>134.32421700000003</v>
      </c>
      <c r="L93" s="303">
        <f t="shared" si="40"/>
        <v>110.34724500000002</v>
      </c>
      <c r="M93" s="312"/>
      <c r="N93" s="312"/>
      <c r="O93" s="312"/>
    </row>
    <row r="94" spans="2:15" x14ac:dyDescent="0.25">
      <c r="B94" s="18"/>
      <c r="C94" s="299" t="s">
        <v>212</v>
      </c>
      <c r="D94" s="300"/>
      <c r="E94" s="300"/>
      <c r="F94" s="300"/>
      <c r="G94" s="300"/>
      <c r="H94" s="300"/>
      <c r="I94" s="300"/>
      <c r="J94" s="303"/>
      <c r="K94" s="303"/>
      <c r="L94" s="303"/>
      <c r="M94" s="312"/>
      <c r="N94" s="312"/>
      <c r="O94" s="312"/>
    </row>
    <row r="95" spans="2:15" x14ac:dyDescent="0.25">
      <c r="B95" s="18"/>
      <c r="C95" s="299" t="s">
        <v>213</v>
      </c>
      <c r="D95" s="300"/>
      <c r="E95" s="300"/>
      <c r="F95" s="300"/>
      <c r="G95" s="300">
        <f t="shared" ref="G95:L95" si="41">G93+G94</f>
        <v>222.06</v>
      </c>
      <c r="H95" s="300"/>
      <c r="I95" s="300"/>
      <c r="J95" s="303">
        <f t="shared" si="41"/>
        <v>158.30118900000002</v>
      </c>
      <c r="K95" s="303">
        <f t="shared" si="41"/>
        <v>134.32421700000003</v>
      </c>
      <c r="L95" s="303">
        <f t="shared" si="41"/>
        <v>110.34724500000002</v>
      </c>
      <c r="M95" s="312"/>
      <c r="N95" s="312"/>
      <c r="O95" s="312"/>
    </row>
    <row r="96" spans="2:15" x14ac:dyDescent="0.25">
      <c r="B96" s="12">
        <v>2</v>
      </c>
      <c r="C96" s="316" t="s">
        <v>753</v>
      </c>
      <c r="D96" s="300"/>
      <c r="E96" s="300"/>
      <c r="F96" s="300"/>
      <c r="G96" s="300"/>
      <c r="H96" s="300"/>
      <c r="I96" s="300"/>
      <c r="J96" s="303"/>
      <c r="K96" s="303"/>
      <c r="L96" s="303"/>
      <c r="M96" s="312"/>
      <c r="N96" s="312"/>
      <c r="O96" s="312"/>
    </row>
    <row r="97" spans="2:15" x14ac:dyDescent="0.25">
      <c r="B97" s="18"/>
      <c r="C97" s="299" t="s">
        <v>13</v>
      </c>
      <c r="D97" s="300"/>
      <c r="E97" s="300"/>
      <c r="F97" s="300"/>
      <c r="G97" s="300">
        <f>'[18]Sheet1 (2)'!$D$18+'[18]Sheet1 (2)'!$D$29+'[18]Sheet1 (2)'!$D$40</f>
        <v>92.080000000000013</v>
      </c>
      <c r="H97" s="300"/>
      <c r="I97" s="300"/>
      <c r="J97" s="303">
        <f t="shared" ref="J97:L97" si="42">I100</f>
        <v>0</v>
      </c>
      <c r="K97" s="303">
        <f t="shared" si="42"/>
        <v>-13.4</v>
      </c>
      <c r="L97" s="303">
        <f t="shared" si="42"/>
        <v>-26.8</v>
      </c>
      <c r="M97" s="312"/>
      <c r="N97" s="312"/>
      <c r="O97" s="312"/>
    </row>
    <row r="98" spans="2:15" x14ac:dyDescent="0.25">
      <c r="B98" s="18"/>
      <c r="C98" s="299" t="s">
        <v>124</v>
      </c>
      <c r="D98" s="300"/>
      <c r="E98" s="300"/>
      <c r="F98" s="300"/>
      <c r="G98" s="300">
        <f>'[18]Sheet1 (2)'!$D$19+'[18]Sheet1 (2)'!$D$30+'[18]Sheet1 (2)'!$D$41</f>
        <v>50</v>
      </c>
      <c r="H98" s="300"/>
      <c r="I98" s="300"/>
      <c r="J98" s="303">
        <f>[19]Sheet1!I18</f>
        <v>0</v>
      </c>
      <c r="K98" s="303">
        <f>[19]Sheet1!J18</f>
        <v>0</v>
      </c>
      <c r="L98" s="303">
        <f>[19]Sheet1!K18</f>
        <v>0</v>
      </c>
      <c r="M98" s="312"/>
      <c r="N98" s="312"/>
      <c r="O98" s="312"/>
    </row>
    <row r="99" spans="2:15" x14ac:dyDescent="0.25">
      <c r="B99" s="18"/>
      <c r="C99" s="299" t="s">
        <v>14</v>
      </c>
      <c r="D99" s="300"/>
      <c r="E99" s="300"/>
      <c r="F99" s="300"/>
      <c r="G99" s="300">
        <f>'[18]Sheet1 (2)'!$D$42+'[18]Sheet1 (2)'!$D$31+'[18]Sheet1 (2)'!$D$20</f>
        <v>13.530000000000001</v>
      </c>
      <c r="H99" s="300"/>
      <c r="I99" s="300"/>
      <c r="J99" s="303">
        <f>[19]Sheet1!I19</f>
        <v>13.4</v>
      </c>
      <c r="K99" s="303">
        <f>[19]Sheet1!J19</f>
        <v>13.4</v>
      </c>
      <c r="L99" s="303">
        <f>[19]Sheet1!K19</f>
        <v>13.4</v>
      </c>
      <c r="M99" s="312"/>
      <c r="N99" s="312"/>
      <c r="O99" s="312"/>
    </row>
    <row r="100" spans="2:15" x14ac:dyDescent="0.25">
      <c r="B100" s="18"/>
      <c r="C100" s="299" t="s">
        <v>15</v>
      </c>
      <c r="D100" s="300"/>
      <c r="E100" s="300"/>
      <c r="F100" s="300"/>
      <c r="G100" s="300">
        <f t="shared" ref="G100:L100" si="43">G97+G98-G99</f>
        <v>128.55000000000001</v>
      </c>
      <c r="H100" s="300"/>
      <c r="I100" s="300"/>
      <c r="J100" s="303">
        <f t="shared" si="43"/>
        <v>-13.4</v>
      </c>
      <c r="K100" s="303">
        <f t="shared" si="43"/>
        <v>-26.8</v>
      </c>
      <c r="L100" s="303">
        <f t="shared" si="43"/>
        <v>-40.200000000000003</v>
      </c>
      <c r="M100" s="312"/>
      <c r="N100" s="312"/>
      <c r="O100" s="312"/>
    </row>
    <row r="101" spans="2:15" x14ac:dyDescent="0.25">
      <c r="B101" s="18"/>
      <c r="C101" s="299" t="s">
        <v>146</v>
      </c>
      <c r="D101" s="300"/>
      <c r="E101" s="300"/>
      <c r="F101" s="300"/>
      <c r="G101" s="300">
        <f t="shared" ref="G101:L101" si="44">AVERAGE(G100,G97)</f>
        <v>110.31500000000001</v>
      </c>
      <c r="H101" s="300"/>
      <c r="I101" s="300"/>
      <c r="J101" s="303">
        <f t="shared" si="44"/>
        <v>-6.7</v>
      </c>
      <c r="K101" s="303">
        <f t="shared" si="44"/>
        <v>-20.100000000000001</v>
      </c>
      <c r="L101" s="303">
        <f t="shared" si="44"/>
        <v>-33.5</v>
      </c>
      <c r="M101" s="312"/>
      <c r="N101" s="312"/>
      <c r="O101" s="312"/>
    </row>
    <row r="102" spans="2:15" x14ac:dyDescent="0.25">
      <c r="B102" s="18"/>
      <c r="C102" s="299" t="s">
        <v>16</v>
      </c>
      <c r="D102" s="300"/>
      <c r="E102" s="300"/>
      <c r="F102" s="300"/>
      <c r="G102" s="300">
        <v>11.1</v>
      </c>
      <c r="H102" s="300"/>
      <c r="I102" s="300"/>
      <c r="J102" s="303">
        <v>11.1</v>
      </c>
      <c r="K102" s="303">
        <v>11.1</v>
      </c>
      <c r="L102" s="303">
        <v>11.1</v>
      </c>
      <c r="M102" s="312"/>
      <c r="N102" s="312"/>
      <c r="O102" s="312"/>
    </row>
    <row r="103" spans="2:15" x14ac:dyDescent="0.25">
      <c r="B103" s="18"/>
      <c r="C103" s="299" t="s">
        <v>209</v>
      </c>
      <c r="D103" s="300"/>
      <c r="E103" s="300"/>
      <c r="F103" s="300"/>
      <c r="G103" s="300">
        <f>'[18]Sheet1 (2)'!$D$24+'[18]Sheet1 (2)'!$D$35+'[18]Sheet1 (2)'!$D$46</f>
        <v>12.51</v>
      </c>
      <c r="H103" s="300"/>
      <c r="I103" s="300"/>
      <c r="J103" s="303">
        <f t="shared" ref="J103:L103" si="45">J101*J102/100</f>
        <v>-0.74370000000000003</v>
      </c>
      <c r="K103" s="303">
        <f t="shared" si="45"/>
        <v>-2.2311000000000001</v>
      </c>
      <c r="L103" s="303">
        <f t="shared" si="45"/>
        <v>-3.7184999999999997</v>
      </c>
      <c r="M103" s="312"/>
      <c r="N103" s="312"/>
      <c r="O103" s="312"/>
    </row>
    <row r="104" spans="2:15" x14ac:dyDescent="0.25">
      <c r="B104" s="18"/>
      <c r="C104" s="299" t="s">
        <v>212</v>
      </c>
      <c r="D104" s="300"/>
      <c r="E104" s="300"/>
      <c r="F104" s="300"/>
      <c r="G104" s="300"/>
      <c r="H104" s="300"/>
      <c r="I104" s="300"/>
      <c r="J104" s="303"/>
      <c r="K104" s="303"/>
      <c r="L104" s="303"/>
      <c r="M104" s="312"/>
      <c r="N104" s="312"/>
      <c r="O104" s="312"/>
    </row>
    <row r="105" spans="2:15" x14ac:dyDescent="0.25">
      <c r="B105" s="18"/>
      <c r="C105" s="299" t="s">
        <v>213</v>
      </c>
      <c r="D105" s="300"/>
      <c r="E105" s="300"/>
      <c r="F105" s="300"/>
      <c r="G105" s="300">
        <f t="shared" ref="G105:L105" si="46">G103+G104</f>
        <v>12.51</v>
      </c>
      <c r="H105" s="300"/>
      <c r="I105" s="300"/>
      <c r="J105" s="303">
        <f t="shared" si="46"/>
        <v>-0.74370000000000003</v>
      </c>
      <c r="K105" s="303">
        <f t="shared" si="46"/>
        <v>-2.2311000000000001</v>
      </c>
      <c r="L105" s="303">
        <f t="shared" si="46"/>
        <v>-3.7184999999999997</v>
      </c>
      <c r="M105" s="312"/>
      <c r="N105" s="312"/>
      <c r="O105" s="312"/>
    </row>
    <row r="106" spans="2:15" x14ac:dyDescent="0.25">
      <c r="B106" s="204">
        <v>3</v>
      </c>
      <c r="C106" s="316" t="s">
        <v>754</v>
      </c>
      <c r="D106" s="300"/>
      <c r="E106" s="300"/>
      <c r="F106" s="300"/>
      <c r="G106" s="300"/>
      <c r="H106" s="300"/>
      <c r="I106" s="300"/>
      <c r="J106" s="303"/>
      <c r="K106" s="303"/>
      <c r="L106" s="303"/>
      <c r="M106" s="312"/>
      <c r="N106" s="312"/>
      <c r="O106" s="312"/>
    </row>
    <row r="107" spans="2:15" x14ac:dyDescent="0.25">
      <c r="B107" s="205"/>
      <c r="C107" s="299" t="s">
        <v>13</v>
      </c>
      <c r="D107" s="300"/>
      <c r="E107" s="300"/>
      <c r="F107" s="300"/>
      <c r="G107" s="300">
        <f>'[18]Sheet1 (2)'!$D$50</f>
        <v>351.28</v>
      </c>
      <c r="H107" s="300"/>
      <c r="I107" s="300"/>
      <c r="J107" s="303">
        <f t="shared" ref="J107:L107" si="47">I110</f>
        <v>0</v>
      </c>
      <c r="K107" s="303">
        <f t="shared" si="47"/>
        <v>-11.52</v>
      </c>
      <c r="L107" s="303">
        <f t="shared" si="47"/>
        <v>-23.04</v>
      </c>
      <c r="M107" s="312"/>
      <c r="N107" s="312"/>
      <c r="O107" s="312"/>
    </row>
    <row r="108" spans="2:15" x14ac:dyDescent="0.25">
      <c r="B108" s="205"/>
      <c r="C108" s="299" t="s">
        <v>124</v>
      </c>
      <c r="D108" s="300"/>
      <c r="E108" s="300"/>
      <c r="F108" s="300"/>
      <c r="G108" s="300">
        <f>[19]Sheet1!F28</f>
        <v>0</v>
      </c>
      <c r="H108" s="300"/>
      <c r="I108" s="300"/>
      <c r="J108" s="303">
        <f>[19]Sheet1!I28</f>
        <v>0</v>
      </c>
      <c r="K108" s="303">
        <f>[19]Sheet1!J28</f>
        <v>0</v>
      </c>
      <c r="L108" s="303">
        <f>[19]Sheet1!K28</f>
        <v>0</v>
      </c>
      <c r="M108" s="312"/>
      <c r="N108" s="312"/>
      <c r="O108" s="312"/>
    </row>
    <row r="109" spans="2:15" x14ac:dyDescent="0.25">
      <c r="B109" s="205"/>
      <c r="C109" s="299" t="s">
        <v>14</v>
      </c>
      <c r="D109" s="300"/>
      <c r="E109" s="300"/>
      <c r="F109" s="300"/>
      <c r="G109" s="300"/>
      <c r="H109" s="300"/>
      <c r="I109" s="300"/>
      <c r="J109" s="303">
        <f>[19]Sheet1!I29</f>
        <v>11.52</v>
      </c>
      <c r="K109" s="303">
        <f>[19]Sheet1!J29</f>
        <v>11.52</v>
      </c>
      <c r="L109" s="303">
        <f>[19]Sheet1!K29</f>
        <v>11.52</v>
      </c>
      <c r="M109" s="312"/>
      <c r="N109" s="312"/>
      <c r="O109" s="312"/>
    </row>
    <row r="110" spans="2:15" x14ac:dyDescent="0.25">
      <c r="B110" s="205"/>
      <c r="C110" s="299" t="s">
        <v>15</v>
      </c>
      <c r="D110" s="300"/>
      <c r="E110" s="300"/>
      <c r="F110" s="300"/>
      <c r="G110" s="300">
        <f t="shared" ref="G110:L110" si="48">G107+G108-G109</f>
        <v>351.28</v>
      </c>
      <c r="H110" s="300"/>
      <c r="I110" s="300"/>
      <c r="J110" s="303">
        <f t="shared" si="48"/>
        <v>-11.52</v>
      </c>
      <c r="K110" s="303">
        <f t="shared" si="48"/>
        <v>-23.04</v>
      </c>
      <c r="L110" s="303">
        <f t="shared" si="48"/>
        <v>-34.56</v>
      </c>
      <c r="M110" s="312"/>
      <c r="N110" s="312"/>
      <c r="O110" s="312"/>
    </row>
    <row r="111" spans="2:15" x14ac:dyDescent="0.25">
      <c r="B111" s="205"/>
      <c r="C111" s="299" t="s">
        <v>146</v>
      </c>
      <c r="D111" s="300"/>
      <c r="E111" s="300"/>
      <c r="F111" s="300"/>
      <c r="G111" s="300">
        <f t="shared" ref="G111:L111" si="49">AVERAGE(G110,G107)</f>
        <v>351.28</v>
      </c>
      <c r="H111" s="300"/>
      <c r="I111" s="300"/>
      <c r="J111" s="303">
        <f t="shared" si="49"/>
        <v>-5.76</v>
      </c>
      <c r="K111" s="303">
        <f t="shared" si="49"/>
        <v>-17.28</v>
      </c>
      <c r="L111" s="303">
        <f t="shared" si="49"/>
        <v>-28.8</v>
      </c>
      <c r="M111" s="312"/>
      <c r="N111" s="312"/>
      <c r="O111" s="312"/>
    </row>
    <row r="112" spans="2:15" x14ac:dyDescent="0.25">
      <c r="B112" s="205"/>
      <c r="C112" s="299" t="s">
        <v>16</v>
      </c>
      <c r="D112" s="301"/>
      <c r="E112" s="301"/>
      <c r="F112" s="301"/>
      <c r="G112" s="301">
        <v>0.65</v>
      </c>
      <c r="H112" s="301"/>
      <c r="I112" s="301"/>
      <c r="J112" s="304">
        <v>0.65</v>
      </c>
      <c r="K112" s="304">
        <v>0.65</v>
      </c>
      <c r="L112" s="304">
        <v>0.65</v>
      </c>
      <c r="M112" s="312"/>
      <c r="N112" s="312"/>
      <c r="O112" s="312"/>
    </row>
    <row r="113" spans="2:15" x14ac:dyDescent="0.25">
      <c r="B113" s="205"/>
      <c r="C113" s="299" t="s">
        <v>209</v>
      </c>
      <c r="D113" s="300"/>
      <c r="E113" s="300"/>
      <c r="F113" s="300"/>
      <c r="G113" s="300"/>
      <c r="H113" s="300"/>
      <c r="I113" s="300"/>
      <c r="J113" s="303">
        <f t="shared" ref="J113" si="50">J111*J112/100</f>
        <v>-3.7440000000000001E-2</v>
      </c>
      <c r="K113" s="303">
        <f t="shared" ref="K113" si="51">K111*K112/100</f>
        <v>-0.11232000000000002</v>
      </c>
      <c r="L113" s="303">
        <f t="shared" ref="L113" si="52">L111*L112/100</f>
        <v>-0.18720000000000003</v>
      </c>
      <c r="M113" s="312"/>
      <c r="N113" s="312"/>
      <c r="O113" s="312"/>
    </row>
    <row r="114" spans="2:15" x14ac:dyDescent="0.25">
      <c r="B114" s="205"/>
      <c r="C114" s="299" t="s">
        <v>212</v>
      </c>
      <c r="D114" s="300"/>
      <c r="E114" s="300"/>
      <c r="F114" s="300"/>
      <c r="G114" s="300"/>
      <c r="H114" s="300"/>
      <c r="I114" s="300"/>
      <c r="J114" s="303"/>
      <c r="K114" s="303"/>
      <c r="L114" s="303"/>
      <c r="M114" s="312"/>
      <c r="N114" s="312"/>
      <c r="O114" s="312"/>
    </row>
    <row r="115" spans="2:15" x14ac:dyDescent="0.25">
      <c r="B115" s="205"/>
      <c r="C115" s="299" t="s">
        <v>213</v>
      </c>
      <c r="D115" s="300"/>
      <c r="E115" s="300"/>
      <c r="F115" s="300"/>
      <c r="G115" s="300">
        <f t="shared" ref="G115:L115" si="53">G113+G114</f>
        <v>0</v>
      </c>
      <c r="H115" s="300"/>
      <c r="I115" s="300"/>
      <c r="J115" s="303">
        <f t="shared" si="53"/>
        <v>-3.7440000000000001E-2</v>
      </c>
      <c r="K115" s="303">
        <f t="shared" si="53"/>
        <v>-0.11232000000000002</v>
      </c>
      <c r="L115" s="303">
        <f t="shared" si="53"/>
        <v>-0.18720000000000003</v>
      </c>
      <c r="M115" s="312"/>
      <c r="N115" s="312"/>
      <c r="O115" s="312"/>
    </row>
    <row r="116" spans="2:15" x14ac:dyDescent="0.25">
      <c r="B116" s="204">
        <v>4</v>
      </c>
      <c r="C116" s="316" t="s">
        <v>755</v>
      </c>
      <c r="D116" s="300"/>
      <c r="E116" s="300"/>
      <c r="F116" s="300"/>
      <c r="G116" s="300"/>
      <c r="H116" s="300"/>
      <c r="I116" s="300"/>
      <c r="J116" s="303"/>
      <c r="K116" s="303"/>
      <c r="L116" s="303"/>
      <c r="M116" s="312"/>
      <c r="N116" s="312"/>
      <c r="O116" s="312"/>
    </row>
    <row r="117" spans="2:15" x14ac:dyDescent="0.25">
      <c r="B117" s="205"/>
      <c r="C117" s="299" t="s">
        <v>13</v>
      </c>
      <c r="D117" s="300"/>
      <c r="E117" s="300"/>
      <c r="F117" s="300"/>
      <c r="G117" s="300">
        <f>'[18]Sheet1 (2)'!$D$60</f>
        <v>6.07</v>
      </c>
      <c r="H117" s="300"/>
      <c r="I117" s="300"/>
      <c r="J117" s="303">
        <f t="shared" ref="J117:L117" si="54">I120</f>
        <v>0</v>
      </c>
      <c r="K117" s="303">
        <f t="shared" si="54"/>
        <v>0</v>
      </c>
      <c r="L117" s="303">
        <f t="shared" si="54"/>
        <v>0</v>
      </c>
      <c r="M117" s="312"/>
      <c r="N117" s="312"/>
      <c r="O117" s="312"/>
    </row>
    <row r="118" spans="2:15" x14ac:dyDescent="0.25">
      <c r="B118" s="205"/>
      <c r="C118" s="299" t="s">
        <v>124</v>
      </c>
      <c r="D118" s="300"/>
      <c r="E118" s="300"/>
      <c r="F118" s="300"/>
      <c r="G118" s="300">
        <f>[19]Sheet1!F38</f>
        <v>0</v>
      </c>
      <c r="H118" s="300"/>
      <c r="I118" s="300"/>
      <c r="J118" s="303">
        <f>[19]Sheet1!I38</f>
        <v>0</v>
      </c>
      <c r="K118" s="303">
        <f>[19]Sheet1!J38</f>
        <v>0</v>
      </c>
      <c r="L118" s="303">
        <f>[19]Sheet1!K38</f>
        <v>0</v>
      </c>
      <c r="M118" s="312"/>
      <c r="N118" s="312"/>
      <c r="O118" s="312"/>
    </row>
    <row r="119" spans="2:15" x14ac:dyDescent="0.25">
      <c r="B119" s="205"/>
      <c r="C119" s="299" t="s">
        <v>14</v>
      </c>
      <c r="D119" s="300"/>
      <c r="E119" s="300"/>
      <c r="F119" s="300"/>
      <c r="G119" s="300">
        <f>[19]Sheet1!F39</f>
        <v>0</v>
      </c>
      <c r="H119" s="300"/>
      <c r="I119" s="300"/>
      <c r="J119" s="303">
        <f>[19]Sheet1!I39</f>
        <v>0</v>
      </c>
      <c r="K119" s="303">
        <f>[19]Sheet1!J39</f>
        <v>0</v>
      </c>
      <c r="L119" s="303">
        <f>[19]Sheet1!K39</f>
        <v>0</v>
      </c>
      <c r="M119" s="312"/>
      <c r="N119" s="312"/>
      <c r="O119" s="312"/>
    </row>
    <row r="120" spans="2:15" x14ac:dyDescent="0.25">
      <c r="B120" s="205"/>
      <c r="C120" s="299" t="s">
        <v>15</v>
      </c>
      <c r="D120" s="300"/>
      <c r="E120" s="300"/>
      <c r="F120" s="300"/>
      <c r="G120" s="300">
        <f t="shared" ref="G120:L120" si="55">G117+G118-G119</f>
        <v>6.07</v>
      </c>
      <c r="H120" s="300"/>
      <c r="I120" s="300"/>
      <c r="J120" s="303">
        <f t="shared" si="55"/>
        <v>0</v>
      </c>
      <c r="K120" s="303">
        <f t="shared" si="55"/>
        <v>0</v>
      </c>
      <c r="L120" s="303">
        <f t="shared" si="55"/>
        <v>0</v>
      </c>
      <c r="M120" s="312"/>
      <c r="N120" s="312"/>
      <c r="O120" s="312"/>
    </row>
    <row r="121" spans="2:15" x14ac:dyDescent="0.25">
      <c r="B121" s="205"/>
      <c r="C121" s="299" t="s">
        <v>146</v>
      </c>
      <c r="D121" s="300"/>
      <c r="E121" s="300"/>
      <c r="F121" s="300"/>
      <c r="G121" s="300">
        <f t="shared" ref="G121:L121" si="56">AVERAGE(G120,G117)</f>
        <v>6.07</v>
      </c>
      <c r="H121" s="300"/>
      <c r="I121" s="300"/>
      <c r="J121" s="303">
        <f t="shared" si="56"/>
        <v>0</v>
      </c>
      <c r="K121" s="303">
        <f t="shared" si="56"/>
        <v>0</v>
      </c>
      <c r="L121" s="303">
        <f t="shared" si="56"/>
        <v>0</v>
      </c>
      <c r="M121" s="312"/>
      <c r="N121" s="312"/>
      <c r="O121" s="312"/>
    </row>
    <row r="122" spans="2:15" x14ac:dyDescent="0.25">
      <c r="B122" s="205"/>
      <c r="C122" s="299" t="s">
        <v>16</v>
      </c>
      <c r="D122" s="301"/>
      <c r="E122" s="301"/>
      <c r="F122" s="301"/>
      <c r="G122" s="301">
        <v>1</v>
      </c>
      <c r="H122" s="301"/>
      <c r="I122" s="301"/>
      <c r="J122" s="304">
        <v>1</v>
      </c>
      <c r="K122" s="304">
        <v>1</v>
      </c>
      <c r="L122" s="304">
        <v>1</v>
      </c>
      <c r="M122" s="312"/>
      <c r="N122" s="312"/>
      <c r="O122" s="312"/>
    </row>
    <row r="123" spans="2:15" x14ac:dyDescent="0.25">
      <c r="B123" s="205"/>
      <c r="C123" s="299" t="s">
        <v>209</v>
      </c>
      <c r="D123" s="300"/>
      <c r="E123" s="300"/>
      <c r="F123" s="300"/>
      <c r="G123" s="300">
        <f>'[18]Sheet1 (2)'!$D$66</f>
        <v>0</v>
      </c>
      <c r="H123" s="300"/>
      <c r="I123" s="300"/>
      <c r="J123" s="303">
        <f t="shared" ref="J123" si="57">J121*J122/100</f>
        <v>0</v>
      </c>
      <c r="K123" s="303">
        <f t="shared" ref="K123" si="58">K121*K122/100</f>
        <v>0</v>
      </c>
      <c r="L123" s="303">
        <f t="shared" ref="L123" si="59">L121*L122/100</f>
        <v>0</v>
      </c>
      <c r="M123" s="312"/>
      <c r="N123" s="312"/>
      <c r="O123" s="312"/>
    </row>
    <row r="124" spans="2:15" x14ac:dyDescent="0.25">
      <c r="B124" s="205"/>
      <c r="C124" s="299" t="s">
        <v>212</v>
      </c>
      <c r="D124" s="300"/>
      <c r="E124" s="300"/>
      <c r="F124" s="300"/>
      <c r="G124" s="300"/>
      <c r="H124" s="300"/>
      <c r="I124" s="300"/>
      <c r="J124" s="303"/>
      <c r="K124" s="303"/>
      <c r="L124" s="303"/>
      <c r="M124" s="312"/>
      <c r="N124" s="312"/>
      <c r="O124" s="312"/>
    </row>
    <row r="125" spans="2:15" x14ac:dyDescent="0.25">
      <c r="B125" s="205"/>
      <c r="C125" s="299" t="s">
        <v>213</v>
      </c>
      <c r="D125" s="300"/>
      <c r="E125" s="300"/>
      <c r="F125" s="300"/>
      <c r="G125" s="300">
        <f t="shared" ref="G125:L125" si="60">G123+G124</f>
        <v>0</v>
      </c>
      <c r="H125" s="300"/>
      <c r="I125" s="300"/>
      <c r="J125" s="303">
        <f t="shared" si="60"/>
        <v>0</v>
      </c>
      <c r="K125" s="303">
        <f t="shared" si="60"/>
        <v>0</v>
      </c>
      <c r="L125" s="303">
        <f t="shared" si="60"/>
        <v>0</v>
      </c>
      <c r="M125" s="312"/>
      <c r="N125" s="312"/>
      <c r="O125" s="312"/>
    </row>
    <row r="126" spans="2:15" x14ac:dyDescent="0.25">
      <c r="B126" s="12"/>
      <c r="C126" s="316" t="s">
        <v>108</v>
      </c>
      <c r="D126" s="301"/>
      <c r="E126" s="301"/>
      <c r="F126" s="301"/>
      <c r="G126" s="301"/>
      <c r="H126" s="301"/>
      <c r="I126" s="301"/>
      <c r="J126" s="304"/>
      <c r="K126" s="304"/>
      <c r="L126" s="304"/>
      <c r="M126" s="312"/>
      <c r="N126" s="312"/>
      <c r="O126" s="312"/>
    </row>
    <row r="127" spans="2:15" x14ac:dyDescent="0.25">
      <c r="B127" s="18"/>
      <c r="C127" s="299" t="s">
        <v>13</v>
      </c>
      <c r="D127" s="300"/>
      <c r="E127" s="300"/>
      <c r="F127" s="300"/>
      <c r="G127" s="300">
        <f>G87+G97+G107+G117</f>
        <v>2394.3200000000002</v>
      </c>
      <c r="H127" s="300"/>
      <c r="I127" s="300"/>
      <c r="J127" s="303">
        <f t="shared" ref="J127:L127" si="61">J87+J97+J107+J117</f>
        <v>1466.7500000000002</v>
      </c>
      <c r="K127" s="303">
        <f t="shared" si="61"/>
        <v>1235.3100000000002</v>
      </c>
      <c r="L127" s="303">
        <f t="shared" si="61"/>
        <v>1003.8700000000003</v>
      </c>
      <c r="M127" s="312"/>
      <c r="N127" s="312"/>
      <c r="O127" s="312"/>
    </row>
    <row r="128" spans="2:15" x14ac:dyDescent="0.25">
      <c r="B128" s="18"/>
      <c r="C128" s="299" t="s">
        <v>124</v>
      </c>
      <c r="D128" s="300"/>
      <c r="E128" s="300"/>
      <c r="F128" s="300"/>
      <c r="G128" s="300">
        <f t="shared" ref="G128:L129" si="62">G88+G98+G108+G118</f>
        <v>431.26</v>
      </c>
      <c r="H128" s="300"/>
      <c r="I128" s="300"/>
      <c r="J128" s="303">
        <f t="shared" si="62"/>
        <v>0</v>
      </c>
      <c r="K128" s="303">
        <f t="shared" si="62"/>
        <v>0</v>
      </c>
      <c r="L128" s="303">
        <f t="shared" si="62"/>
        <v>0</v>
      </c>
      <c r="M128" s="312"/>
      <c r="N128" s="312"/>
      <c r="O128" s="312"/>
    </row>
    <row r="129" spans="2:16" x14ac:dyDescent="0.25">
      <c r="B129" s="18"/>
      <c r="C129" s="299" t="s">
        <v>14</v>
      </c>
      <c r="D129" s="300"/>
      <c r="E129" s="300"/>
      <c r="F129" s="300"/>
      <c r="G129" s="300">
        <f t="shared" si="62"/>
        <v>317.67999999999995</v>
      </c>
      <c r="H129" s="300"/>
      <c r="I129" s="300"/>
      <c r="J129" s="303">
        <f t="shared" si="62"/>
        <v>231.44000000000003</v>
      </c>
      <c r="K129" s="303">
        <f t="shared" si="62"/>
        <v>231.44000000000003</v>
      </c>
      <c r="L129" s="303">
        <f t="shared" si="62"/>
        <v>231.44000000000003</v>
      </c>
      <c r="M129" s="312"/>
      <c r="N129" s="312"/>
      <c r="O129" s="312"/>
    </row>
    <row r="130" spans="2:16" x14ac:dyDescent="0.25">
      <c r="B130" s="18"/>
      <c r="C130" s="299" t="s">
        <v>15</v>
      </c>
      <c r="D130" s="300"/>
      <c r="E130" s="300"/>
      <c r="F130" s="300"/>
      <c r="G130" s="300">
        <f t="shared" ref="G130:L130" si="63">G127+G128-G129</f>
        <v>2507.9</v>
      </c>
      <c r="H130" s="300"/>
      <c r="I130" s="300"/>
      <c r="J130" s="303">
        <f t="shared" si="63"/>
        <v>1235.3100000000002</v>
      </c>
      <c r="K130" s="303">
        <f t="shared" si="63"/>
        <v>1003.8700000000001</v>
      </c>
      <c r="L130" s="303">
        <f t="shared" si="63"/>
        <v>772.43000000000029</v>
      </c>
      <c r="M130" s="312"/>
      <c r="N130" s="312"/>
      <c r="O130" s="312"/>
    </row>
    <row r="131" spans="2:16" x14ac:dyDescent="0.25">
      <c r="B131" s="18"/>
      <c r="C131" s="299" t="s">
        <v>146</v>
      </c>
      <c r="D131" s="300"/>
      <c r="E131" s="300"/>
      <c r="F131" s="300"/>
      <c r="G131" s="300">
        <f t="shared" ref="G131:L131" si="64">AVERAGE(G130,G127)</f>
        <v>2451.11</v>
      </c>
      <c r="H131" s="300"/>
      <c r="I131" s="300"/>
      <c r="J131" s="303">
        <f t="shared" si="64"/>
        <v>1351.0300000000002</v>
      </c>
      <c r="K131" s="303">
        <f t="shared" si="64"/>
        <v>1119.5900000000001</v>
      </c>
      <c r="L131" s="303">
        <f t="shared" si="64"/>
        <v>888.15000000000032</v>
      </c>
      <c r="M131" s="312"/>
      <c r="N131" s="312"/>
      <c r="O131" s="312"/>
    </row>
    <row r="132" spans="2:16" x14ac:dyDescent="0.25">
      <c r="B132" s="18"/>
      <c r="C132" s="299" t="s">
        <v>16</v>
      </c>
      <c r="D132" s="302"/>
      <c r="E132" s="302"/>
      <c r="F132" s="302"/>
      <c r="G132" s="302">
        <f t="shared" ref="G132:L132" si="65">G133/G131</f>
        <v>9.5699499410471164E-2</v>
      </c>
      <c r="H132" s="302"/>
      <c r="I132" s="302"/>
      <c r="J132" s="305">
        <f t="shared" si="65"/>
        <v>0.11659256197123677</v>
      </c>
      <c r="K132" s="305">
        <f t="shared" si="65"/>
        <v>0.11788315097491046</v>
      </c>
      <c r="L132" s="305">
        <f t="shared" si="65"/>
        <v>0.11984636041209251</v>
      </c>
      <c r="M132" s="312"/>
      <c r="N132" s="312"/>
      <c r="O132" s="312"/>
    </row>
    <row r="133" spans="2:16" x14ac:dyDescent="0.25">
      <c r="B133" s="18"/>
      <c r="C133" s="299" t="s">
        <v>209</v>
      </c>
      <c r="D133" s="300"/>
      <c r="E133" s="300"/>
      <c r="F133" s="300"/>
      <c r="G133" s="300">
        <f t="shared" ref="G133:L133" si="66">G93+G103+G113+G123</f>
        <v>234.57</v>
      </c>
      <c r="H133" s="300"/>
      <c r="I133" s="300"/>
      <c r="J133" s="303">
        <f t="shared" si="66"/>
        <v>157.52004900000003</v>
      </c>
      <c r="K133" s="303">
        <f t="shared" si="66"/>
        <v>131.98079700000002</v>
      </c>
      <c r="L133" s="303">
        <f t="shared" si="66"/>
        <v>106.441545</v>
      </c>
      <c r="M133" s="312"/>
      <c r="N133" s="312"/>
      <c r="O133" s="312"/>
    </row>
    <row r="134" spans="2:16" x14ac:dyDescent="0.25">
      <c r="B134" s="18"/>
      <c r="C134" s="299" t="s">
        <v>212</v>
      </c>
      <c r="D134" s="301"/>
      <c r="E134" s="301"/>
      <c r="F134" s="301"/>
      <c r="G134" s="301"/>
      <c r="H134" s="301"/>
      <c r="I134" s="301"/>
      <c r="J134" s="304"/>
      <c r="K134" s="304"/>
      <c r="L134" s="304"/>
      <c r="M134" s="312"/>
      <c r="N134" s="312"/>
      <c r="O134" s="312"/>
    </row>
    <row r="135" spans="2:16" x14ac:dyDescent="0.25">
      <c r="B135" s="18"/>
      <c r="C135" s="299" t="s">
        <v>213</v>
      </c>
      <c r="D135" s="300"/>
      <c r="E135" s="300"/>
      <c r="F135" s="300"/>
      <c r="G135" s="300">
        <f t="shared" ref="G135:L135" si="67">G133+G134</f>
        <v>234.57</v>
      </c>
      <c r="H135" s="300"/>
      <c r="I135" s="300"/>
      <c r="J135" s="303">
        <f t="shared" si="67"/>
        <v>157.52004900000003</v>
      </c>
      <c r="K135" s="303">
        <f t="shared" si="67"/>
        <v>131.98079700000002</v>
      </c>
      <c r="L135" s="303">
        <f t="shared" si="67"/>
        <v>106.441545</v>
      </c>
      <c r="M135" s="312"/>
      <c r="N135" s="312"/>
      <c r="O135" s="312"/>
    </row>
    <row r="136" spans="2:16" x14ac:dyDescent="0.25">
      <c r="C136" s="312"/>
      <c r="D136" s="312"/>
      <c r="E136" s="312"/>
      <c r="F136" s="312"/>
      <c r="G136" s="312"/>
      <c r="H136" s="312"/>
      <c r="I136" s="312"/>
      <c r="J136" s="312"/>
      <c r="K136" s="312"/>
      <c r="L136" s="312"/>
      <c r="M136" s="312"/>
      <c r="N136" s="312"/>
      <c r="O136" s="312"/>
    </row>
    <row r="137" spans="2:16" x14ac:dyDescent="0.25">
      <c r="B137" s="24" t="s">
        <v>300</v>
      </c>
      <c r="C137" s="312"/>
      <c r="D137" s="312"/>
      <c r="E137" s="312"/>
      <c r="F137" s="312"/>
      <c r="G137" s="312"/>
      <c r="H137" s="318"/>
      <c r="I137" s="312"/>
      <c r="J137" s="312"/>
      <c r="K137" s="312"/>
      <c r="L137" s="312"/>
      <c r="M137" s="312"/>
      <c r="N137" s="312"/>
      <c r="O137" s="312"/>
    </row>
    <row r="138" spans="2:16" x14ac:dyDescent="0.25">
      <c r="B138" s="25" t="s">
        <v>35</v>
      </c>
      <c r="C138" s="313" t="s">
        <v>208</v>
      </c>
      <c r="D138" s="319"/>
      <c r="E138" s="319"/>
      <c r="F138" s="319"/>
      <c r="G138" s="319"/>
      <c r="H138" s="319"/>
      <c r="I138" s="319"/>
      <c r="J138" s="319"/>
      <c r="K138" s="319"/>
      <c r="L138" s="319"/>
      <c r="M138" s="312"/>
      <c r="N138" s="312"/>
      <c r="O138" s="312"/>
    </row>
    <row r="139" spans="2:16" x14ac:dyDescent="0.25">
      <c r="C139" s="312"/>
      <c r="D139" s="312"/>
      <c r="E139" s="312"/>
      <c r="F139" s="312"/>
      <c r="G139" s="312"/>
      <c r="H139" s="312"/>
      <c r="I139" s="312"/>
      <c r="J139" s="312"/>
      <c r="K139" s="312"/>
      <c r="L139" s="320" t="s">
        <v>4</v>
      </c>
      <c r="M139" s="312"/>
      <c r="N139" s="312"/>
      <c r="O139" s="314" t="s">
        <v>4</v>
      </c>
    </row>
    <row r="140" spans="2:16" s="5" customFormat="1" ht="15" customHeight="1" x14ac:dyDescent="0.25">
      <c r="B140" s="413" t="s">
        <v>140</v>
      </c>
      <c r="C140" s="490" t="s">
        <v>18</v>
      </c>
      <c r="D140" s="425" t="s">
        <v>160</v>
      </c>
      <c r="E140" s="426"/>
      <c r="F140" s="427"/>
      <c r="G140" s="425" t="s">
        <v>641</v>
      </c>
      <c r="H140" s="426"/>
      <c r="I140" s="426"/>
      <c r="J140" s="427"/>
      <c r="K140" s="493" t="s">
        <v>153</v>
      </c>
      <c r="L140" s="494"/>
      <c r="M140" s="494"/>
      <c r="N140" s="494"/>
      <c r="O140" s="495"/>
      <c r="P140" s="283"/>
    </row>
    <row r="141" spans="2:16" s="5" customFormat="1" ht="27.6" x14ac:dyDescent="0.25">
      <c r="B141" s="414"/>
      <c r="C141" s="491"/>
      <c r="D141" s="298" t="s">
        <v>224</v>
      </c>
      <c r="E141" s="298" t="s">
        <v>169</v>
      </c>
      <c r="F141" s="298" t="s">
        <v>141</v>
      </c>
      <c r="G141" s="340" t="s">
        <v>224</v>
      </c>
      <c r="H141" s="340" t="s">
        <v>163</v>
      </c>
      <c r="I141" s="340" t="s">
        <v>164</v>
      </c>
      <c r="J141" s="298" t="s">
        <v>168</v>
      </c>
      <c r="K141" s="298" t="s">
        <v>154</v>
      </c>
      <c r="L141" s="298" t="s">
        <v>155</v>
      </c>
      <c r="M141" s="298" t="s">
        <v>156</v>
      </c>
      <c r="N141" s="298" t="s">
        <v>157</v>
      </c>
      <c r="O141" s="298" t="s">
        <v>158</v>
      </c>
    </row>
    <row r="142" spans="2:16" s="5" customFormat="1" x14ac:dyDescent="0.25">
      <c r="B142" s="430"/>
      <c r="C142" s="492"/>
      <c r="D142" s="298" t="s">
        <v>10</v>
      </c>
      <c r="E142" s="298" t="s">
        <v>12</v>
      </c>
      <c r="F142" s="298" t="s">
        <v>162</v>
      </c>
      <c r="G142" s="340" t="s">
        <v>10</v>
      </c>
      <c r="H142" s="340" t="s">
        <v>3</v>
      </c>
      <c r="I142" s="340" t="s">
        <v>5</v>
      </c>
      <c r="J142" s="298" t="s">
        <v>3</v>
      </c>
      <c r="K142" s="298" t="s">
        <v>8</v>
      </c>
      <c r="L142" s="298" t="s">
        <v>8</v>
      </c>
      <c r="M142" s="298" t="s">
        <v>8</v>
      </c>
      <c r="N142" s="298" t="s">
        <v>8</v>
      </c>
      <c r="O142" s="298" t="s">
        <v>8</v>
      </c>
    </row>
    <row r="143" spans="2:16" x14ac:dyDescent="0.25">
      <c r="B143" s="51">
        <v>1</v>
      </c>
      <c r="C143" s="299" t="s">
        <v>125</v>
      </c>
      <c r="D143" s="284"/>
      <c r="E143" s="295"/>
      <c r="F143" s="295">
        <f>E143</f>
        <v>0</v>
      </c>
      <c r="G143" s="341"/>
      <c r="H143" s="342"/>
      <c r="I143" s="342"/>
      <c r="J143" s="322">
        <f>F150</f>
        <v>0</v>
      </c>
      <c r="K143" s="295"/>
      <c r="L143" s="295"/>
      <c r="M143" s="295"/>
      <c r="N143" s="295"/>
      <c r="O143" s="295"/>
    </row>
    <row r="144" spans="2:16" x14ac:dyDescent="0.25">
      <c r="B144" s="12">
        <f>B143+1</f>
        <v>2</v>
      </c>
      <c r="C144" s="299" t="s">
        <v>126</v>
      </c>
      <c r="D144" s="284"/>
      <c r="E144" s="295"/>
      <c r="F144" s="295">
        <f t="shared" ref="F144:F155" si="68">E144</f>
        <v>0</v>
      </c>
      <c r="G144" s="341"/>
      <c r="H144" s="342"/>
      <c r="I144" s="342"/>
      <c r="J144" s="322">
        <f t="shared" ref="J144:J154" si="69">H144+I144</f>
        <v>0</v>
      </c>
      <c r="K144" s="295"/>
      <c r="L144" s="295"/>
      <c r="M144" s="295"/>
      <c r="N144" s="295"/>
      <c r="O144" s="295"/>
    </row>
    <row r="145" spans="2:15" x14ac:dyDescent="0.25">
      <c r="B145" s="12">
        <f t="shared" ref="B145:B155" si="70">B144+1</f>
        <v>3</v>
      </c>
      <c r="C145" s="309" t="s">
        <v>127</v>
      </c>
      <c r="D145" s="284"/>
      <c r="E145" s="295">
        <f>D273</f>
        <v>8327.6200000000008</v>
      </c>
      <c r="F145" s="295">
        <f t="shared" si="68"/>
        <v>8327.6200000000008</v>
      </c>
      <c r="G145" s="341"/>
      <c r="H145" s="342">
        <f>E273</f>
        <v>10307.870000000001</v>
      </c>
      <c r="I145" s="342">
        <f>F273</f>
        <v>10692.429999999998</v>
      </c>
      <c r="J145" s="322">
        <f>10%*J12</f>
        <v>311.74261405965672</v>
      </c>
      <c r="K145" s="300">
        <f>J149</f>
        <v>327.01114412403348</v>
      </c>
      <c r="L145" s="300">
        <f>K149</f>
        <v>351.17899424417624</v>
      </c>
      <c r="M145" s="295">
        <f>L149</f>
        <v>392.65356059785182</v>
      </c>
      <c r="N145" s="295">
        <f>M149</f>
        <v>-790.56643940214826</v>
      </c>
      <c r="O145" s="295">
        <f>N149</f>
        <v>-3451.366439402148</v>
      </c>
    </row>
    <row r="146" spans="2:15" ht="27.6" x14ac:dyDescent="0.25">
      <c r="B146" s="12">
        <f t="shared" si="70"/>
        <v>4</v>
      </c>
      <c r="C146" s="310" t="s">
        <v>128</v>
      </c>
      <c r="D146" s="323"/>
      <c r="E146" s="296"/>
      <c r="F146" s="295">
        <f t="shared" si="68"/>
        <v>0</v>
      </c>
      <c r="G146" s="343"/>
      <c r="H146" s="344"/>
      <c r="I146" s="344"/>
      <c r="J146" s="322">
        <f t="shared" ref="J146:K150" si="71">10%*J13</f>
        <v>0</v>
      </c>
      <c r="K146" s="300"/>
      <c r="L146" s="300"/>
      <c r="M146" s="296"/>
      <c r="N146" s="296"/>
      <c r="O146" s="296"/>
    </row>
    <row r="147" spans="2:15" s="24" customFormat="1" ht="27.6" x14ac:dyDescent="0.25">
      <c r="B147" s="12">
        <f t="shared" si="70"/>
        <v>5</v>
      </c>
      <c r="C147" s="311" t="s">
        <v>143</v>
      </c>
      <c r="D147" s="323"/>
      <c r="E147" s="295">
        <f>D274</f>
        <v>2964.6</v>
      </c>
      <c r="F147" s="295">
        <f t="shared" si="68"/>
        <v>2964.6</v>
      </c>
      <c r="G147" s="343"/>
      <c r="H147" s="342">
        <f>E274</f>
        <v>4278.62</v>
      </c>
      <c r="I147" s="342">
        <f>F274</f>
        <v>4139.92</v>
      </c>
      <c r="J147" s="322">
        <f t="shared" si="71"/>
        <v>54.075416629500211</v>
      </c>
      <c r="K147" s="300">
        <f>10%*K14</f>
        <v>77.943410077383604</v>
      </c>
      <c r="L147" s="300">
        <f>10%*L14</f>
        <v>104.99306854031688</v>
      </c>
      <c r="M147" s="295">
        <f t="shared" ref="M147:O147" si="72">J274</f>
        <v>0</v>
      </c>
      <c r="N147" s="295">
        <f t="shared" si="72"/>
        <v>0</v>
      </c>
      <c r="O147" s="295">
        <f t="shared" si="72"/>
        <v>0</v>
      </c>
    </row>
    <row r="148" spans="2:15" ht="27.6" x14ac:dyDescent="0.25">
      <c r="B148" s="12">
        <f t="shared" si="70"/>
        <v>6</v>
      </c>
      <c r="C148" s="310" t="s">
        <v>133</v>
      </c>
      <c r="D148" s="323"/>
      <c r="E148" s="295">
        <f>D275</f>
        <v>984.35</v>
      </c>
      <c r="F148" s="295">
        <f t="shared" si="68"/>
        <v>984.35</v>
      </c>
      <c r="G148" s="343"/>
      <c r="H148" s="342">
        <f>E275</f>
        <v>508.73</v>
      </c>
      <c r="I148" s="342">
        <f>F275</f>
        <v>1402.11</v>
      </c>
      <c r="J148" s="322">
        <f t="shared" si="71"/>
        <v>41.397440905052974</v>
      </c>
      <c r="K148" s="300">
        <f t="shared" si="71"/>
        <v>57.422169931811823</v>
      </c>
      <c r="L148" s="300">
        <f t="shared" ref="L148" si="73">10%*L15</f>
        <v>66.093707918831001</v>
      </c>
      <c r="M148" s="295">
        <f t="shared" ref="M148:O148" si="74">J275</f>
        <v>1183.22</v>
      </c>
      <c r="N148" s="295">
        <f t="shared" si="74"/>
        <v>2660.7999999999997</v>
      </c>
      <c r="O148" s="295">
        <f t="shared" si="74"/>
        <v>4057.24</v>
      </c>
    </row>
    <row r="149" spans="2:15" x14ac:dyDescent="0.25">
      <c r="B149" s="12">
        <f t="shared" si="70"/>
        <v>7</v>
      </c>
      <c r="C149" s="299" t="s">
        <v>129</v>
      </c>
      <c r="D149" s="323"/>
      <c r="E149" s="295">
        <f>E145-E146+E147-E148</f>
        <v>10307.870000000001</v>
      </c>
      <c r="F149" s="295">
        <f>E149</f>
        <v>10307.870000000001</v>
      </c>
      <c r="G149" s="343"/>
      <c r="H149" s="342">
        <f t="shared" ref="H149:O149" si="75">H145-H146+H147-H148</f>
        <v>14077.760000000002</v>
      </c>
      <c r="I149" s="342">
        <f t="shared" si="75"/>
        <v>13430.239999999998</v>
      </c>
      <c r="J149" s="322">
        <f t="shared" si="71"/>
        <v>327.01114412403348</v>
      </c>
      <c r="K149" s="300">
        <f t="shared" si="71"/>
        <v>351.17899424417624</v>
      </c>
      <c r="L149" s="300">
        <f t="shared" ref="L149" si="76">10%*L16</f>
        <v>392.65356059785182</v>
      </c>
      <c r="M149" s="295">
        <f t="shared" si="75"/>
        <v>-790.56643940214826</v>
      </c>
      <c r="N149" s="295">
        <f t="shared" si="75"/>
        <v>-3451.366439402148</v>
      </c>
      <c r="O149" s="295">
        <f t="shared" si="75"/>
        <v>-7508.6064394021478</v>
      </c>
    </row>
    <row r="150" spans="2:15" x14ac:dyDescent="0.25">
      <c r="B150" s="12">
        <f t="shared" si="70"/>
        <v>8</v>
      </c>
      <c r="C150" s="299" t="s">
        <v>130</v>
      </c>
      <c r="D150" s="323"/>
      <c r="E150" s="295"/>
      <c r="F150" s="295">
        <f t="shared" si="68"/>
        <v>0</v>
      </c>
      <c r="G150" s="343"/>
      <c r="H150" s="342"/>
      <c r="I150" s="342"/>
      <c r="J150" s="322">
        <f t="shared" si="71"/>
        <v>0</v>
      </c>
      <c r="K150" s="300"/>
      <c r="L150" s="300"/>
      <c r="M150" s="295"/>
      <c r="N150" s="295"/>
      <c r="O150" s="295"/>
    </row>
    <row r="151" spans="2:15" x14ac:dyDescent="0.25">
      <c r="B151" s="12">
        <f t="shared" si="70"/>
        <v>9</v>
      </c>
      <c r="C151" s="299" t="s">
        <v>145</v>
      </c>
      <c r="D151" s="323"/>
      <c r="E151" s="295">
        <f>AVERAGE(E145,E149)</f>
        <v>9317.7450000000008</v>
      </c>
      <c r="F151" s="295">
        <f t="shared" si="68"/>
        <v>9317.7450000000008</v>
      </c>
      <c r="G151" s="343"/>
      <c r="H151" s="342">
        <f t="shared" ref="H151:O151" si="77">AVERAGE(H145,H149)</f>
        <v>12192.815000000002</v>
      </c>
      <c r="I151" s="342">
        <f t="shared" si="77"/>
        <v>12061.334999999999</v>
      </c>
      <c r="J151" s="322">
        <f t="shared" si="77"/>
        <v>319.37687909184513</v>
      </c>
      <c r="K151" s="300">
        <f>AVERAGE(K145,K149)</f>
        <v>339.09506918410489</v>
      </c>
      <c r="L151" s="300">
        <f>AVERAGE(L145,L149)</f>
        <v>371.916277421014</v>
      </c>
      <c r="M151" s="295">
        <f t="shared" si="77"/>
        <v>-198.95643940214822</v>
      </c>
      <c r="N151" s="295">
        <f t="shared" si="77"/>
        <v>-2120.9664394021484</v>
      </c>
      <c r="O151" s="295">
        <f t="shared" si="77"/>
        <v>-5479.9864394021479</v>
      </c>
    </row>
    <row r="152" spans="2:15" ht="27.6" x14ac:dyDescent="0.25">
      <c r="B152" s="12">
        <f t="shared" si="70"/>
        <v>10</v>
      </c>
      <c r="C152" s="310" t="s">
        <v>144</v>
      </c>
      <c r="D152" s="323"/>
      <c r="E152" s="295">
        <f>D278</f>
        <v>8.0977747298300165E-2</v>
      </c>
      <c r="F152" s="295">
        <f t="shared" si="68"/>
        <v>8.0977747298300165E-2</v>
      </c>
      <c r="G152" s="343"/>
      <c r="H152" s="342">
        <f>E278</f>
        <v>8.9646238378914125E-2</v>
      </c>
      <c r="I152" s="342">
        <f>F278</f>
        <v>9.9557831450664477E-2</v>
      </c>
      <c r="J152" s="307">
        <f>J19</f>
        <v>0.10260424963927788</v>
      </c>
      <c r="K152" s="307">
        <f>K19</f>
        <v>0.10755212481963894</v>
      </c>
      <c r="L152" s="307">
        <f>L19</f>
        <v>0.10755212481963894</v>
      </c>
      <c r="M152" s="300">
        <f t="shared" ref="M152:O152" si="78">J278</f>
        <v>9.872342470083241E-2</v>
      </c>
      <c r="N152" s="300">
        <f t="shared" si="78"/>
        <v>9.8770916429555419E-2</v>
      </c>
      <c r="O152" s="300">
        <f t="shared" si="78"/>
        <v>9.8585370112671294E-2</v>
      </c>
    </row>
    <row r="153" spans="2:15" x14ac:dyDescent="0.25">
      <c r="B153" s="12">
        <f t="shared" si="70"/>
        <v>11</v>
      </c>
      <c r="C153" s="299" t="s">
        <v>209</v>
      </c>
      <c r="D153" s="323"/>
      <c r="E153" s="295">
        <f>E151*E152</f>
        <v>754.53</v>
      </c>
      <c r="F153" s="295">
        <f t="shared" si="68"/>
        <v>754.53</v>
      </c>
      <c r="G153" s="343"/>
      <c r="H153" s="342">
        <f>H151*H152*6/12</f>
        <v>546.52</v>
      </c>
      <c r="I153" s="342">
        <f>I151*I152*6/12</f>
        <v>600.40017850000004</v>
      </c>
      <c r="J153" s="322">
        <f>10%*J20</f>
        <v>32.769425031353137</v>
      </c>
      <c r="K153" s="322">
        <f>10%*K20</f>
        <v>36.470395206612942</v>
      </c>
      <c r="L153" s="322">
        <f>10%*L20</f>
        <v>40.000385891640363</v>
      </c>
      <c r="M153" s="295">
        <f>M151*M152</f>
        <v>-19.641661064063705</v>
      </c>
      <c r="N153" s="295">
        <f>N151*N152</f>
        <v>-209.48979893608131</v>
      </c>
      <c r="O153" s="295">
        <f>O151*O152</f>
        <v>-540.24649134088054</v>
      </c>
    </row>
    <row r="154" spans="2:15" x14ac:dyDescent="0.25">
      <c r="B154" s="12">
        <f t="shared" si="70"/>
        <v>12</v>
      </c>
      <c r="C154" s="299" t="s">
        <v>212</v>
      </c>
      <c r="D154" s="323"/>
      <c r="E154" s="295"/>
      <c r="F154" s="295">
        <f t="shared" si="68"/>
        <v>0</v>
      </c>
      <c r="G154" s="343"/>
      <c r="H154" s="342"/>
      <c r="I154" s="342"/>
      <c r="J154" s="322">
        <f t="shared" si="69"/>
        <v>0</v>
      </c>
      <c r="K154" s="300"/>
      <c r="L154" s="300"/>
      <c r="M154" s="295"/>
      <c r="N154" s="295"/>
      <c r="O154" s="295"/>
    </row>
    <row r="155" spans="2:15" x14ac:dyDescent="0.25">
      <c r="B155" s="12">
        <f t="shared" si="70"/>
        <v>13</v>
      </c>
      <c r="C155" s="299" t="s">
        <v>213</v>
      </c>
      <c r="D155" s="323"/>
      <c r="E155" s="295">
        <f>D281</f>
        <v>754.53</v>
      </c>
      <c r="F155" s="295">
        <f t="shared" si="68"/>
        <v>754.53</v>
      </c>
      <c r="G155" s="343"/>
      <c r="H155" s="342">
        <f t="shared" ref="H155:O155" si="79">H153+H154</f>
        <v>546.52</v>
      </c>
      <c r="I155" s="342">
        <f t="shared" si="79"/>
        <v>600.40017850000004</v>
      </c>
      <c r="J155" s="322">
        <f t="shared" si="79"/>
        <v>32.769425031353137</v>
      </c>
      <c r="K155" s="322">
        <f t="shared" si="79"/>
        <v>36.470395206612942</v>
      </c>
      <c r="L155" s="322">
        <f t="shared" si="79"/>
        <v>40.000385891640363</v>
      </c>
      <c r="M155" s="295">
        <f t="shared" si="79"/>
        <v>-19.641661064063705</v>
      </c>
      <c r="N155" s="295">
        <f t="shared" si="79"/>
        <v>-209.48979893608131</v>
      </c>
      <c r="O155" s="295">
        <f t="shared" si="79"/>
        <v>-540.24649134088054</v>
      </c>
    </row>
    <row r="156" spans="2:15" x14ac:dyDescent="0.25">
      <c r="C156" s="312"/>
      <c r="D156" s="312"/>
      <c r="E156" s="312"/>
      <c r="F156" s="312"/>
      <c r="G156" s="312"/>
      <c r="H156" s="312"/>
      <c r="I156" s="312"/>
      <c r="J156" s="312"/>
      <c r="K156" s="312"/>
      <c r="L156" s="312"/>
      <c r="M156" s="312"/>
      <c r="N156" s="312"/>
      <c r="O156" s="312"/>
    </row>
    <row r="157" spans="2:15" x14ac:dyDescent="0.25">
      <c r="B157" s="25" t="s">
        <v>36</v>
      </c>
      <c r="C157" s="313" t="s">
        <v>210</v>
      </c>
      <c r="D157" s="312"/>
      <c r="E157" s="312"/>
      <c r="F157" s="312"/>
      <c r="G157" s="312"/>
      <c r="H157" s="312"/>
      <c r="I157" s="312"/>
      <c r="J157" s="312"/>
      <c r="K157" s="312"/>
      <c r="L157" s="312"/>
      <c r="M157" s="312"/>
      <c r="N157" s="312"/>
      <c r="O157" s="312"/>
    </row>
    <row r="158" spans="2:15" x14ac:dyDescent="0.25">
      <c r="C158" s="312"/>
      <c r="D158" s="312"/>
      <c r="E158" s="312"/>
      <c r="F158" s="312"/>
      <c r="G158" s="312"/>
      <c r="H158" s="312"/>
      <c r="I158" s="312"/>
      <c r="J158" s="312"/>
      <c r="K158" s="312"/>
      <c r="L158" s="314" t="s">
        <v>4</v>
      </c>
      <c r="M158" s="312"/>
      <c r="N158" s="312"/>
      <c r="O158" s="312"/>
    </row>
    <row r="159" spans="2:15" ht="15" customHeight="1" x14ac:dyDescent="0.25">
      <c r="B159" s="413" t="s">
        <v>140</v>
      </c>
      <c r="C159" s="490" t="s">
        <v>18</v>
      </c>
      <c r="D159" s="315" t="s">
        <v>160</v>
      </c>
      <c r="E159" s="425" t="s">
        <v>641</v>
      </c>
      <c r="F159" s="426"/>
      <c r="G159" s="427"/>
      <c r="H159" s="493" t="s">
        <v>153</v>
      </c>
      <c r="I159" s="494"/>
      <c r="J159" s="494"/>
      <c r="K159" s="494"/>
      <c r="L159" s="495"/>
      <c r="M159" s="312"/>
      <c r="N159" s="312"/>
      <c r="O159" s="312"/>
    </row>
    <row r="160" spans="2:15" x14ac:dyDescent="0.25">
      <c r="B160" s="414"/>
      <c r="C160" s="491"/>
      <c r="D160" s="298" t="s">
        <v>169</v>
      </c>
      <c r="E160" s="298" t="s">
        <v>163</v>
      </c>
      <c r="F160" s="298" t="s">
        <v>164</v>
      </c>
      <c r="G160" s="298" t="s">
        <v>815</v>
      </c>
      <c r="H160" s="298" t="s">
        <v>154</v>
      </c>
      <c r="I160" s="298" t="s">
        <v>155</v>
      </c>
      <c r="J160" s="293" t="s">
        <v>156</v>
      </c>
      <c r="K160" s="293" t="s">
        <v>157</v>
      </c>
      <c r="L160" s="293" t="s">
        <v>158</v>
      </c>
      <c r="M160" s="312"/>
      <c r="N160" s="312"/>
      <c r="O160" s="312"/>
    </row>
    <row r="161" spans="2:15" x14ac:dyDescent="0.25">
      <c r="B161" s="430"/>
      <c r="C161" s="492"/>
      <c r="D161" s="298" t="s">
        <v>12</v>
      </c>
      <c r="E161" s="298" t="s">
        <v>3</v>
      </c>
      <c r="F161" s="298" t="s">
        <v>5</v>
      </c>
      <c r="G161" s="298" t="s">
        <v>3</v>
      </c>
      <c r="H161" s="298" t="s">
        <v>8</v>
      </c>
      <c r="I161" s="298" t="s">
        <v>8</v>
      </c>
      <c r="J161" s="293" t="s">
        <v>8</v>
      </c>
      <c r="K161" s="293" t="s">
        <v>8</v>
      </c>
      <c r="L161" s="293" t="s">
        <v>8</v>
      </c>
      <c r="M161" s="312"/>
      <c r="N161" s="312"/>
      <c r="O161" s="312"/>
    </row>
    <row r="162" spans="2:15" x14ac:dyDescent="0.25">
      <c r="B162" s="12">
        <v>1</v>
      </c>
      <c r="C162" s="316" t="s">
        <v>756</v>
      </c>
      <c r="D162" s="299"/>
      <c r="E162" s="299"/>
      <c r="F162" s="299"/>
      <c r="G162" s="299"/>
      <c r="H162" s="299"/>
      <c r="I162" s="299"/>
      <c r="J162" s="294"/>
      <c r="K162" s="294"/>
      <c r="L162" s="294"/>
      <c r="M162" s="312"/>
      <c r="N162" s="312"/>
      <c r="O162" s="312"/>
    </row>
    <row r="163" spans="2:15" x14ac:dyDescent="0.25">
      <c r="B163" s="18"/>
      <c r="C163" s="299" t="s">
        <v>13</v>
      </c>
      <c r="D163" s="301">
        <f>[19]Sheet1!C62</f>
        <v>54.8</v>
      </c>
      <c r="E163" s="301">
        <f>[19]Sheet1!D62</f>
        <v>247.8</v>
      </c>
      <c r="F163" s="301">
        <f>[19]Sheet1!E62</f>
        <v>247.8</v>
      </c>
      <c r="G163" s="301">
        <f>'[18]Sheet1 (2)'!$D$81</f>
        <v>211.63</v>
      </c>
      <c r="H163" s="303">
        <f>G166</f>
        <v>154.63999999999999</v>
      </c>
      <c r="I163" s="303">
        <f>H166</f>
        <v>97.669999999999987</v>
      </c>
      <c r="J163" s="304">
        <f>[19]Sheet1!I62</f>
        <v>104.22000000000003</v>
      </c>
      <c r="K163" s="304">
        <f>[19]Sheet1!J62</f>
        <v>47.220000000000027</v>
      </c>
      <c r="L163" s="304">
        <f>[19]Sheet1!K62</f>
        <v>11.720000000000027</v>
      </c>
      <c r="M163" s="312"/>
      <c r="N163" s="312"/>
      <c r="O163" s="312"/>
    </row>
    <row r="164" spans="2:15" x14ac:dyDescent="0.25">
      <c r="B164" s="18"/>
      <c r="C164" s="299" t="s">
        <v>124</v>
      </c>
      <c r="D164" s="301">
        <f>[19]Sheet1!C63</f>
        <v>200</v>
      </c>
      <c r="E164" s="301">
        <f>[19]Sheet1!D63</f>
        <v>0</v>
      </c>
      <c r="F164" s="301">
        <f>[19]Sheet1!E63</f>
        <v>0</v>
      </c>
      <c r="G164" s="301">
        <f>[19]Sheet1!F63</f>
        <v>0</v>
      </c>
      <c r="H164" s="304">
        <f>[19]Sheet1!G63</f>
        <v>0</v>
      </c>
      <c r="I164" s="304">
        <f>[19]Sheet1!H63</f>
        <v>0</v>
      </c>
      <c r="J164" s="304">
        <f>[19]Sheet1!I63</f>
        <v>0</v>
      </c>
      <c r="K164" s="304">
        <f>[19]Sheet1!J63</f>
        <v>0</v>
      </c>
      <c r="L164" s="304">
        <f>[19]Sheet1!K63</f>
        <v>0</v>
      </c>
      <c r="M164" s="312"/>
      <c r="N164" s="312"/>
      <c r="O164" s="312"/>
    </row>
    <row r="165" spans="2:15" x14ac:dyDescent="0.25">
      <c r="B165" s="18"/>
      <c r="C165" s="299" t="s">
        <v>14</v>
      </c>
      <c r="D165" s="301">
        <f>[19]Sheet1!C64</f>
        <v>7</v>
      </c>
      <c r="E165" s="301">
        <f>[19]Sheet1!D64</f>
        <v>7.67</v>
      </c>
      <c r="F165" s="301">
        <f>[19]Sheet1!E64</f>
        <v>21.91</v>
      </c>
      <c r="G165" s="301">
        <f>'[18]Sheet1 (2)'!$D$83</f>
        <v>56.99</v>
      </c>
      <c r="H165" s="303">
        <f>'[18]Sheet1 (2)'!$G$83</f>
        <v>56.970000000000006</v>
      </c>
      <c r="I165" s="303">
        <f>'[18]Sheet1 (2)'!$H$83</f>
        <v>40.71</v>
      </c>
      <c r="J165" s="304">
        <f>[19]Sheet1!I64</f>
        <v>57</v>
      </c>
      <c r="K165" s="304">
        <f>[19]Sheet1!J64</f>
        <v>35.5</v>
      </c>
      <c r="L165" s="304">
        <f>[19]Sheet1!K64</f>
        <v>7</v>
      </c>
      <c r="M165" s="312"/>
      <c r="N165" s="312"/>
      <c r="O165" s="312"/>
    </row>
    <row r="166" spans="2:15" x14ac:dyDescent="0.25">
      <c r="B166" s="18"/>
      <c r="C166" s="299" t="s">
        <v>15</v>
      </c>
      <c r="D166" s="300">
        <f>D163+D164-D165</f>
        <v>247.8</v>
      </c>
      <c r="E166" s="300">
        <f t="shared" ref="E166:L166" si="80">E163+E164-E165</f>
        <v>240.13000000000002</v>
      </c>
      <c r="F166" s="300">
        <f t="shared" si="80"/>
        <v>225.89000000000001</v>
      </c>
      <c r="G166" s="300">
        <f t="shared" si="80"/>
        <v>154.63999999999999</v>
      </c>
      <c r="H166" s="303">
        <f t="shared" si="80"/>
        <v>97.669999999999987</v>
      </c>
      <c r="I166" s="303">
        <f t="shared" si="80"/>
        <v>56.959999999999987</v>
      </c>
      <c r="J166" s="303">
        <f t="shared" si="80"/>
        <v>47.220000000000027</v>
      </c>
      <c r="K166" s="303">
        <f t="shared" si="80"/>
        <v>11.720000000000027</v>
      </c>
      <c r="L166" s="303">
        <f t="shared" si="80"/>
        <v>4.7200000000000273</v>
      </c>
      <c r="M166" s="312"/>
      <c r="N166" s="312"/>
      <c r="O166" s="312"/>
    </row>
    <row r="167" spans="2:15" x14ac:dyDescent="0.25">
      <c r="B167" s="18"/>
      <c r="C167" s="299" t="s">
        <v>146</v>
      </c>
      <c r="D167" s="300">
        <f t="shared" ref="D167:L167" si="81">AVERAGE(D166,D163)</f>
        <v>151.30000000000001</v>
      </c>
      <c r="E167" s="300">
        <f t="shared" si="81"/>
        <v>243.96500000000003</v>
      </c>
      <c r="F167" s="300">
        <f t="shared" si="81"/>
        <v>236.84500000000003</v>
      </c>
      <c r="G167" s="300">
        <f t="shared" si="81"/>
        <v>183.13499999999999</v>
      </c>
      <c r="H167" s="303">
        <f t="shared" si="81"/>
        <v>126.15499999999999</v>
      </c>
      <c r="I167" s="303">
        <f t="shared" si="81"/>
        <v>77.314999999999984</v>
      </c>
      <c r="J167" s="303">
        <f t="shared" si="81"/>
        <v>75.720000000000027</v>
      </c>
      <c r="K167" s="303">
        <f t="shared" si="81"/>
        <v>29.470000000000027</v>
      </c>
      <c r="L167" s="303">
        <f t="shared" si="81"/>
        <v>8.2200000000000273</v>
      </c>
      <c r="M167" s="312"/>
      <c r="N167" s="312"/>
      <c r="O167" s="312"/>
    </row>
    <row r="168" spans="2:15" x14ac:dyDescent="0.25">
      <c r="B168" s="18"/>
      <c r="C168" s="299" t="s">
        <v>16</v>
      </c>
      <c r="D168" s="301">
        <v>11.75</v>
      </c>
      <c r="E168" s="301">
        <v>11.75</v>
      </c>
      <c r="F168" s="301">
        <v>11.75</v>
      </c>
      <c r="G168" s="339">
        <f>G169/G167</f>
        <v>0.12258716247576924</v>
      </c>
      <c r="H168" s="304">
        <v>11.75</v>
      </c>
      <c r="I168" s="304">
        <v>11.75</v>
      </c>
      <c r="J168" s="304">
        <v>11.75</v>
      </c>
      <c r="K168" s="304">
        <v>11.75</v>
      </c>
      <c r="L168" s="304">
        <v>11.75</v>
      </c>
      <c r="M168" s="312"/>
      <c r="N168" s="312"/>
      <c r="O168" s="312"/>
    </row>
    <row r="169" spans="2:15" x14ac:dyDescent="0.25">
      <c r="B169" s="18"/>
      <c r="C169" s="299" t="s">
        <v>209</v>
      </c>
      <c r="D169" s="300">
        <f>[19]Sheet1!$C$68</f>
        <v>16.61</v>
      </c>
      <c r="E169" s="300">
        <f>[19]Sheet1!$D$68</f>
        <v>14.34</v>
      </c>
      <c r="F169" s="300">
        <f>F167*F168/100*6/12</f>
        <v>13.914643750000003</v>
      </c>
      <c r="G169" s="300">
        <f>'[18]Sheet1 (2)'!$D$87</f>
        <v>22.45</v>
      </c>
      <c r="H169" s="303">
        <f>'[18]Sheet1 (2)'!$G$87</f>
        <v>15.395823999999998</v>
      </c>
      <c r="I169" s="303">
        <f>'[18]Sheet1 (2)'!$H$87</f>
        <v>2.4588839999999976</v>
      </c>
      <c r="J169" s="303">
        <f t="shared" ref="J169:L169" si="82">J167*J168/100</f>
        <v>8.8971000000000018</v>
      </c>
      <c r="K169" s="303">
        <f t="shared" si="82"/>
        <v>3.4627250000000034</v>
      </c>
      <c r="L169" s="303">
        <f t="shared" si="82"/>
        <v>0.96585000000000321</v>
      </c>
      <c r="M169" s="312"/>
      <c r="N169" s="312"/>
      <c r="O169" s="312"/>
    </row>
    <row r="170" spans="2:15" x14ac:dyDescent="0.25">
      <c r="B170" s="18"/>
      <c r="C170" s="299" t="s">
        <v>212</v>
      </c>
      <c r="D170" s="301"/>
      <c r="E170" s="301"/>
      <c r="F170" s="301"/>
      <c r="G170" s="301"/>
      <c r="H170" s="304"/>
      <c r="I170" s="304"/>
      <c r="J170" s="304"/>
      <c r="K170" s="304"/>
      <c r="L170" s="304"/>
      <c r="M170" s="312"/>
      <c r="N170" s="312"/>
      <c r="O170" s="312"/>
    </row>
    <row r="171" spans="2:15" x14ac:dyDescent="0.25">
      <c r="B171" s="18"/>
      <c r="C171" s="299" t="s">
        <v>213</v>
      </c>
      <c r="D171" s="300">
        <f>D169+D170</f>
        <v>16.61</v>
      </c>
      <c r="E171" s="300">
        <f>E169+E170</f>
        <v>14.34</v>
      </c>
      <c r="F171" s="300">
        <f>F169+F170</f>
        <v>13.914643750000003</v>
      </c>
      <c r="G171" s="300">
        <f t="shared" ref="G171:L171" si="83">G169+G170</f>
        <v>22.45</v>
      </c>
      <c r="H171" s="303">
        <f t="shared" si="83"/>
        <v>15.395823999999998</v>
      </c>
      <c r="I171" s="303">
        <f t="shared" si="83"/>
        <v>2.4588839999999976</v>
      </c>
      <c r="J171" s="303">
        <f t="shared" si="83"/>
        <v>8.8971000000000018</v>
      </c>
      <c r="K171" s="303">
        <f t="shared" si="83"/>
        <v>3.4627250000000034</v>
      </c>
      <c r="L171" s="303">
        <f t="shared" si="83"/>
        <v>0.96585000000000321</v>
      </c>
      <c r="M171" s="312"/>
      <c r="N171" s="312"/>
      <c r="O171" s="312"/>
    </row>
    <row r="172" spans="2:15" x14ac:dyDescent="0.25">
      <c r="B172" s="12">
        <v>2</v>
      </c>
      <c r="C172" s="316" t="s">
        <v>757</v>
      </c>
      <c r="D172" s="301"/>
      <c r="E172" s="301"/>
      <c r="F172" s="301"/>
      <c r="G172" s="301"/>
      <c r="H172" s="304"/>
      <c r="I172" s="304"/>
      <c r="J172" s="304"/>
      <c r="K172" s="304"/>
      <c r="L172" s="304"/>
      <c r="M172" s="312"/>
      <c r="N172" s="312"/>
      <c r="O172" s="312"/>
    </row>
    <row r="173" spans="2:15" x14ac:dyDescent="0.25">
      <c r="B173" s="18"/>
      <c r="C173" s="299" t="s">
        <v>13</v>
      </c>
      <c r="D173" s="301">
        <f>[19]Sheet1!C72</f>
        <v>1043.4100000000001</v>
      </c>
      <c r="E173" s="301">
        <f>[19]Sheet1!D72</f>
        <v>654.66</v>
      </c>
      <c r="F173" s="301">
        <f>[19]Sheet1!E72</f>
        <v>654.66</v>
      </c>
      <c r="G173" s="301">
        <f>'[18]Sheet1 (2)'!$D$91</f>
        <v>1264</v>
      </c>
      <c r="H173" s="303">
        <f>G176</f>
        <v>1833.33</v>
      </c>
      <c r="I173" s="303">
        <f>H176</f>
        <v>933.32999999999993</v>
      </c>
      <c r="J173" s="304">
        <f>[19]Sheet1!I72</f>
        <v>0</v>
      </c>
      <c r="K173" s="304">
        <f>[19]Sheet1!J72</f>
        <v>0</v>
      </c>
      <c r="L173" s="304">
        <f>[19]Sheet1!K72</f>
        <v>0</v>
      </c>
      <c r="M173" s="312"/>
      <c r="N173" s="312"/>
      <c r="O173" s="312"/>
    </row>
    <row r="174" spans="2:15" x14ac:dyDescent="0.25">
      <c r="B174" s="18"/>
      <c r="C174" s="299" t="s">
        <v>124</v>
      </c>
      <c r="D174" s="301">
        <f>[19]Sheet1!C73</f>
        <v>0</v>
      </c>
      <c r="E174" s="301">
        <f>[19]Sheet1!D73</f>
        <v>0</v>
      </c>
      <c r="F174" s="301">
        <f>[19]Sheet1!E73</f>
        <v>0</v>
      </c>
      <c r="G174" s="301">
        <f>'[18]Sheet1 (2)'!$D$92</f>
        <v>1250</v>
      </c>
      <c r="H174" s="304">
        <f>[19]Sheet1!G73</f>
        <v>0</v>
      </c>
      <c r="I174" s="304">
        <f>[19]Sheet1!H73</f>
        <v>0</v>
      </c>
      <c r="J174" s="304">
        <f>[19]Sheet1!I73</f>
        <v>0</v>
      </c>
      <c r="K174" s="304">
        <f>[19]Sheet1!J73</f>
        <v>0</v>
      </c>
      <c r="L174" s="304">
        <f>[19]Sheet1!K73</f>
        <v>0</v>
      </c>
      <c r="M174" s="312"/>
      <c r="N174" s="312"/>
      <c r="O174" s="312"/>
    </row>
    <row r="175" spans="2:15" x14ac:dyDescent="0.25">
      <c r="B175" s="18"/>
      <c r="C175" s="299" t="s">
        <v>14</v>
      </c>
      <c r="D175" s="301">
        <f>[19]Sheet1!C74</f>
        <v>388.75</v>
      </c>
      <c r="E175" s="301">
        <f>[19]Sheet1!D74</f>
        <v>200</v>
      </c>
      <c r="F175" s="301">
        <f>[19]Sheet1!E74</f>
        <v>300</v>
      </c>
      <c r="G175" s="301">
        <f>'[18]Sheet1 (2)'!$D$93</f>
        <v>680.67</v>
      </c>
      <c r="H175" s="303">
        <f>'[18]Sheet1 (2)'!$G$93</f>
        <v>900</v>
      </c>
      <c r="I175" s="303">
        <f>'[18]Sheet1 (2)'!$H$93</f>
        <v>33.33</v>
      </c>
      <c r="J175" s="304">
        <f>[19]Sheet1!I74</f>
        <v>0</v>
      </c>
      <c r="K175" s="304">
        <f>[19]Sheet1!J74</f>
        <v>0</v>
      </c>
      <c r="L175" s="304">
        <f>[19]Sheet1!K74</f>
        <v>0</v>
      </c>
      <c r="M175" s="312"/>
      <c r="N175" s="312"/>
      <c r="O175" s="312"/>
    </row>
    <row r="176" spans="2:15" x14ac:dyDescent="0.25">
      <c r="B176" s="18"/>
      <c r="C176" s="299" t="s">
        <v>15</v>
      </c>
      <c r="D176" s="300">
        <f>D173+D174-D175</f>
        <v>654.66000000000008</v>
      </c>
      <c r="E176" s="300">
        <f t="shared" ref="E176:L176" si="84">E173+E174-E175</f>
        <v>454.65999999999997</v>
      </c>
      <c r="F176" s="300">
        <f t="shared" si="84"/>
        <v>354.65999999999997</v>
      </c>
      <c r="G176" s="300">
        <f t="shared" si="84"/>
        <v>1833.33</v>
      </c>
      <c r="H176" s="303">
        <f t="shared" si="84"/>
        <v>933.32999999999993</v>
      </c>
      <c r="I176" s="303">
        <f t="shared" si="84"/>
        <v>899.99999999999989</v>
      </c>
      <c r="J176" s="303">
        <f t="shared" si="84"/>
        <v>0</v>
      </c>
      <c r="K176" s="303">
        <f t="shared" si="84"/>
        <v>0</v>
      </c>
      <c r="L176" s="303">
        <f t="shared" si="84"/>
        <v>0</v>
      </c>
      <c r="M176" s="312"/>
      <c r="N176" s="312"/>
      <c r="O176" s="312"/>
    </row>
    <row r="177" spans="2:15" x14ac:dyDescent="0.25">
      <c r="B177" s="18"/>
      <c r="C177" s="299" t="s">
        <v>146</v>
      </c>
      <c r="D177" s="300">
        <f t="shared" ref="D177:L177" si="85">AVERAGE(D176,D173)</f>
        <v>849.03500000000008</v>
      </c>
      <c r="E177" s="300">
        <f t="shared" si="85"/>
        <v>554.66</v>
      </c>
      <c r="F177" s="300">
        <f t="shared" si="85"/>
        <v>504.65999999999997</v>
      </c>
      <c r="G177" s="300">
        <f t="shared" si="85"/>
        <v>1548.665</v>
      </c>
      <c r="H177" s="303">
        <f>AVERAGE(H176,H173)</f>
        <v>1383.33</v>
      </c>
      <c r="I177" s="303">
        <f t="shared" si="85"/>
        <v>916.66499999999996</v>
      </c>
      <c r="J177" s="303">
        <f t="shared" si="85"/>
        <v>0</v>
      </c>
      <c r="K177" s="303">
        <f t="shared" si="85"/>
        <v>0</v>
      </c>
      <c r="L177" s="303">
        <f t="shared" si="85"/>
        <v>0</v>
      </c>
      <c r="M177" s="312"/>
      <c r="N177" s="312"/>
      <c r="O177" s="312"/>
    </row>
    <row r="178" spans="2:15" x14ac:dyDescent="0.25">
      <c r="B178" s="18"/>
      <c r="C178" s="299" t="s">
        <v>16</v>
      </c>
      <c r="D178" s="301">
        <v>12.02</v>
      </c>
      <c r="E178" s="301">
        <v>12.02</v>
      </c>
      <c r="F178" s="301">
        <v>12.02</v>
      </c>
      <c r="G178" s="302">
        <f>G179/G177</f>
        <v>0.12572118566636425</v>
      </c>
      <c r="H178" s="305">
        <f t="shared" ref="H178:I178" si="86">H179/H177</f>
        <v>0.10943301309159779</v>
      </c>
      <c r="I178" s="305">
        <f t="shared" si="86"/>
        <v>0.1</v>
      </c>
      <c r="J178" s="304">
        <v>12.02</v>
      </c>
      <c r="K178" s="304">
        <v>12.02</v>
      </c>
      <c r="L178" s="304">
        <v>12.02</v>
      </c>
      <c r="M178" s="312"/>
      <c r="N178" s="312"/>
      <c r="O178" s="312"/>
    </row>
    <row r="179" spans="2:15" x14ac:dyDescent="0.25">
      <c r="B179" s="18"/>
      <c r="C179" s="299" t="s">
        <v>209</v>
      </c>
      <c r="D179" s="300">
        <f>[19]Sheet1!C78</f>
        <v>92.52</v>
      </c>
      <c r="E179" s="300">
        <f>[19]Sheet1!D78</f>
        <v>33.75</v>
      </c>
      <c r="F179" s="300">
        <f>F177*F178*6/12/100</f>
        <v>30.330065999999992</v>
      </c>
      <c r="G179" s="300">
        <f>'[18]Sheet1 (2)'!$D$97</f>
        <v>194.7</v>
      </c>
      <c r="H179" s="303">
        <f>'[18]Sheet1 (2)'!$G$97</f>
        <v>151.38196999999997</v>
      </c>
      <c r="I179" s="303">
        <f>I177*10%</f>
        <v>91.666499999999999</v>
      </c>
      <c r="J179" s="303">
        <f t="shared" ref="J179:L179" si="87">J177*J178/100</f>
        <v>0</v>
      </c>
      <c r="K179" s="303">
        <f t="shared" si="87"/>
        <v>0</v>
      </c>
      <c r="L179" s="303">
        <f t="shared" si="87"/>
        <v>0</v>
      </c>
      <c r="M179" s="312"/>
      <c r="N179" s="312"/>
      <c r="O179" s="312"/>
    </row>
    <row r="180" spans="2:15" x14ac:dyDescent="0.25">
      <c r="B180" s="18"/>
      <c r="C180" s="299" t="s">
        <v>212</v>
      </c>
      <c r="D180" s="301"/>
      <c r="E180" s="301"/>
      <c r="F180" s="301"/>
      <c r="G180" s="301"/>
      <c r="H180" s="304"/>
      <c r="I180" s="304"/>
      <c r="J180" s="304"/>
      <c r="K180" s="304"/>
      <c r="L180" s="304"/>
      <c r="M180" s="312"/>
      <c r="N180" s="312"/>
      <c r="O180" s="312"/>
    </row>
    <row r="181" spans="2:15" x14ac:dyDescent="0.25">
      <c r="B181" s="18"/>
      <c r="C181" s="299" t="s">
        <v>213</v>
      </c>
      <c r="D181" s="300">
        <f>D179+D180</f>
        <v>92.52</v>
      </c>
      <c r="E181" s="300">
        <f t="shared" ref="E181:L181" si="88">E179+E180</f>
        <v>33.75</v>
      </c>
      <c r="F181" s="300">
        <f t="shared" si="88"/>
        <v>30.330065999999992</v>
      </c>
      <c r="G181" s="300">
        <f t="shared" si="88"/>
        <v>194.7</v>
      </c>
      <c r="H181" s="303">
        <f t="shared" si="88"/>
        <v>151.38196999999997</v>
      </c>
      <c r="I181" s="303">
        <f t="shared" si="88"/>
        <v>91.666499999999999</v>
      </c>
      <c r="J181" s="303">
        <f t="shared" si="88"/>
        <v>0</v>
      </c>
      <c r="K181" s="303">
        <f t="shared" si="88"/>
        <v>0</v>
      </c>
      <c r="L181" s="303">
        <f t="shared" si="88"/>
        <v>0</v>
      </c>
      <c r="M181" s="312"/>
      <c r="N181" s="312"/>
      <c r="O181" s="312"/>
    </row>
    <row r="182" spans="2:15" x14ac:dyDescent="0.25">
      <c r="B182" s="206">
        <v>3</v>
      </c>
      <c r="C182" s="316" t="s">
        <v>758</v>
      </c>
      <c r="D182" s="301"/>
      <c r="E182" s="301"/>
      <c r="F182" s="301"/>
      <c r="G182" s="301"/>
      <c r="H182" s="304"/>
      <c r="I182" s="304"/>
      <c r="J182" s="304"/>
      <c r="K182" s="304"/>
      <c r="L182" s="304"/>
      <c r="M182" s="312"/>
      <c r="N182" s="312"/>
      <c r="O182" s="312"/>
    </row>
    <row r="183" spans="2:15" x14ac:dyDescent="0.25">
      <c r="B183" s="207"/>
      <c r="C183" s="299" t="s">
        <v>13</v>
      </c>
      <c r="D183" s="301">
        <f>[19]Sheet1!C82</f>
        <v>2727.5</v>
      </c>
      <c r="E183" s="301">
        <f>[19]Sheet1!D82</f>
        <v>2727.5</v>
      </c>
      <c r="F183" s="301">
        <f>[19]Sheet1!E82</f>
        <v>2727.5</v>
      </c>
      <c r="G183" s="301">
        <f>'[18]Sheet1 (2)'!$D$111</f>
        <v>1222.56</v>
      </c>
      <c r="H183" s="303">
        <f>G186</f>
        <v>1450.44</v>
      </c>
      <c r="I183" s="303">
        <f>H186</f>
        <v>1451.22</v>
      </c>
      <c r="J183" s="304">
        <f>[19]Sheet1!I82</f>
        <v>1720.9300000000003</v>
      </c>
      <c r="K183" s="304">
        <f>[19]Sheet1!J82</f>
        <v>1331.2900000000004</v>
      </c>
      <c r="L183" s="304">
        <f>[19]Sheet1!K82</f>
        <v>941.65000000000043</v>
      </c>
      <c r="M183" s="312"/>
      <c r="N183" s="312"/>
      <c r="O183" s="312"/>
    </row>
    <row r="184" spans="2:15" x14ac:dyDescent="0.25">
      <c r="B184" s="207"/>
      <c r="C184" s="299" t="s">
        <v>124</v>
      </c>
      <c r="D184" s="301">
        <f>[19]Sheet1!C83</f>
        <v>0</v>
      </c>
      <c r="E184" s="301">
        <f>[19]Sheet1!D83</f>
        <v>0</v>
      </c>
      <c r="F184" s="301">
        <f>[19]Sheet1!E83</f>
        <v>0</v>
      </c>
      <c r="G184" s="301">
        <f>'[18]Sheet1 (2)'!$D$112</f>
        <v>227.88</v>
      </c>
      <c r="H184" s="303">
        <f>'[18]Sheet1 (2)'!$G$112</f>
        <v>37.979999999999997</v>
      </c>
      <c r="I184" s="304">
        <f>[19]Sheet1!H83</f>
        <v>0</v>
      </c>
      <c r="J184" s="304">
        <f>[19]Sheet1!I83</f>
        <v>0</v>
      </c>
      <c r="K184" s="304">
        <f>[19]Sheet1!J83</f>
        <v>0</v>
      </c>
      <c r="L184" s="304">
        <f>[19]Sheet1!K83</f>
        <v>0</v>
      </c>
      <c r="M184" s="312"/>
      <c r="N184" s="312"/>
      <c r="O184" s="312"/>
    </row>
    <row r="185" spans="2:15" x14ac:dyDescent="0.25">
      <c r="B185" s="207"/>
      <c r="C185" s="299" t="s">
        <v>14</v>
      </c>
      <c r="D185" s="301">
        <f>[19]Sheet1!C84</f>
        <v>0</v>
      </c>
      <c r="E185" s="301">
        <f>[19]Sheet1!D84</f>
        <v>64.94</v>
      </c>
      <c r="F185" s="301">
        <f>[19]Sheet1!E84</f>
        <v>162.35</v>
      </c>
      <c r="G185" s="301"/>
      <c r="H185" s="303">
        <f>'[18]Sheet1 (2)'!$G$113</f>
        <v>37.200000000000003</v>
      </c>
      <c r="I185" s="303">
        <f>'[18]Sheet1 (2)'!$H$113</f>
        <v>37.200000000000003</v>
      </c>
      <c r="J185" s="304">
        <f>[19]Sheet1!I84</f>
        <v>389.64</v>
      </c>
      <c r="K185" s="304">
        <f>[19]Sheet1!J84</f>
        <v>389.64</v>
      </c>
      <c r="L185" s="304">
        <f>[19]Sheet1!K84</f>
        <v>389.64</v>
      </c>
      <c r="M185" s="312"/>
      <c r="N185" s="312"/>
      <c r="O185" s="312"/>
    </row>
    <row r="186" spans="2:15" x14ac:dyDescent="0.25">
      <c r="B186" s="207"/>
      <c r="C186" s="299" t="s">
        <v>15</v>
      </c>
      <c r="D186" s="300">
        <f>D183+D184-D185</f>
        <v>2727.5</v>
      </c>
      <c r="E186" s="300">
        <f t="shared" ref="E186:L186" si="89">E183+E184-E185</f>
        <v>2662.56</v>
      </c>
      <c r="F186" s="300">
        <f t="shared" si="89"/>
        <v>2565.15</v>
      </c>
      <c r="G186" s="300">
        <f t="shared" si="89"/>
        <v>1450.44</v>
      </c>
      <c r="H186" s="303">
        <f t="shared" si="89"/>
        <v>1451.22</v>
      </c>
      <c r="I186" s="303">
        <f t="shared" si="89"/>
        <v>1414.02</v>
      </c>
      <c r="J186" s="303">
        <f t="shared" si="89"/>
        <v>1331.2900000000004</v>
      </c>
      <c r="K186" s="303">
        <f t="shared" si="89"/>
        <v>941.65000000000043</v>
      </c>
      <c r="L186" s="303">
        <f t="shared" si="89"/>
        <v>552.01000000000045</v>
      </c>
      <c r="M186" s="312"/>
      <c r="N186" s="312"/>
      <c r="O186" s="312"/>
    </row>
    <row r="187" spans="2:15" x14ac:dyDescent="0.25">
      <c r="B187" s="207"/>
      <c r="C187" s="299" t="s">
        <v>146</v>
      </c>
      <c r="D187" s="300">
        <f t="shared" ref="D187:G187" si="90">AVERAGE(D186,D183)</f>
        <v>2727.5</v>
      </c>
      <c r="E187" s="300">
        <f t="shared" si="90"/>
        <v>2695.0299999999997</v>
      </c>
      <c r="F187" s="300">
        <f t="shared" si="90"/>
        <v>2646.3249999999998</v>
      </c>
      <c r="G187" s="300">
        <f t="shared" si="90"/>
        <v>1336.5</v>
      </c>
      <c r="H187" s="303">
        <f>AVERAGE(H186,H183)</f>
        <v>1450.83</v>
      </c>
      <c r="I187" s="303">
        <f t="shared" ref="I187:L187" si="91">AVERAGE(I186,I183)</f>
        <v>1432.62</v>
      </c>
      <c r="J187" s="303">
        <f t="shared" si="91"/>
        <v>1526.1100000000004</v>
      </c>
      <c r="K187" s="303">
        <f t="shared" si="91"/>
        <v>1136.4700000000005</v>
      </c>
      <c r="L187" s="303">
        <f t="shared" si="91"/>
        <v>746.83000000000038</v>
      </c>
      <c r="M187" s="312"/>
      <c r="N187" s="312"/>
      <c r="O187" s="312"/>
    </row>
    <row r="188" spans="2:15" x14ac:dyDescent="0.25">
      <c r="B188" s="207"/>
      <c r="C188" s="299" t="s">
        <v>16</v>
      </c>
      <c r="D188" s="301">
        <v>9.75</v>
      </c>
      <c r="E188" s="301">
        <v>9.75</v>
      </c>
      <c r="F188" s="301">
        <v>9.75</v>
      </c>
      <c r="G188" s="302">
        <f t="shared" ref="G188:H188" si="92">G189/G187</f>
        <v>9.3475495697717931E-2</v>
      </c>
      <c r="H188" s="305">
        <f t="shared" si="92"/>
        <v>9.8884110015186696E-2</v>
      </c>
      <c r="I188" s="305">
        <v>0.1</v>
      </c>
      <c r="J188" s="304">
        <v>9.75</v>
      </c>
      <c r="K188" s="304">
        <v>9.75</v>
      </c>
      <c r="L188" s="304">
        <v>9.75</v>
      </c>
      <c r="M188" s="312"/>
      <c r="N188" s="312"/>
      <c r="O188" s="312"/>
    </row>
    <row r="189" spans="2:15" x14ac:dyDescent="0.25">
      <c r="B189" s="207"/>
      <c r="C189" s="299" t="s">
        <v>209</v>
      </c>
      <c r="D189" s="300">
        <v>230.16</v>
      </c>
      <c r="E189" s="300">
        <v>130.41999999999999</v>
      </c>
      <c r="F189" s="300">
        <f>F187*F188*6/12/100</f>
        <v>129.00834374999999</v>
      </c>
      <c r="G189" s="300">
        <f>'[18]Sheet1 (2)'!$D$117</f>
        <v>124.93</v>
      </c>
      <c r="H189" s="303">
        <f>'[18]Sheet1 (2)'!$G$117</f>
        <v>143.4640333333333</v>
      </c>
      <c r="I189" s="303">
        <f>'[18]Sheet1 (2)'!$H$117</f>
        <v>146.92349999999999</v>
      </c>
      <c r="J189" s="303">
        <f t="shared" ref="J189" si="93">J187*J188/100</f>
        <v>148.79572500000003</v>
      </c>
      <c r="K189" s="303">
        <f t="shared" ref="K189" si="94">K187*K188/100</f>
        <v>110.80582500000004</v>
      </c>
      <c r="L189" s="303">
        <f t="shared" ref="L189" si="95">L187*L188/100</f>
        <v>72.815925000000036</v>
      </c>
      <c r="M189" s="312"/>
      <c r="N189" s="312"/>
      <c r="O189" s="312"/>
    </row>
    <row r="190" spans="2:15" x14ac:dyDescent="0.25">
      <c r="B190" s="207"/>
      <c r="C190" s="299" t="s">
        <v>212</v>
      </c>
      <c r="D190" s="301"/>
      <c r="E190" s="301"/>
      <c r="F190" s="301"/>
      <c r="G190" s="301"/>
      <c r="H190" s="304"/>
      <c r="I190" s="304"/>
      <c r="J190" s="304"/>
      <c r="K190" s="304"/>
      <c r="L190" s="304"/>
      <c r="M190" s="312"/>
      <c r="N190" s="312"/>
      <c r="O190" s="312"/>
    </row>
    <row r="191" spans="2:15" x14ac:dyDescent="0.25">
      <c r="B191" s="207"/>
      <c r="C191" s="299" t="s">
        <v>213</v>
      </c>
      <c r="D191" s="300">
        <f>D189+D190</f>
        <v>230.16</v>
      </c>
      <c r="E191" s="300">
        <f t="shared" ref="E191:L191" si="96">E189+E190</f>
        <v>130.41999999999999</v>
      </c>
      <c r="F191" s="300">
        <f t="shared" si="96"/>
        <v>129.00834374999999</v>
      </c>
      <c r="G191" s="300">
        <f t="shared" si="96"/>
        <v>124.93</v>
      </c>
      <c r="H191" s="303">
        <f t="shared" si="96"/>
        <v>143.4640333333333</v>
      </c>
      <c r="I191" s="303">
        <f t="shared" si="96"/>
        <v>146.92349999999999</v>
      </c>
      <c r="J191" s="303">
        <f t="shared" si="96"/>
        <v>148.79572500000003</v>
      </c>
      <c r="K191" s="303">
        <f t="shared" si="96"/>
        <v>110.80582500000004</v>
      </c>
      <c r="L191" s="303">
        <f t="shared" si="96"/>
        <v>72.815925000000036</v>
      </c>
      <c r="M191" s="312"/>
      <c r="N191" s="312"/>
      <c r="O191" s="312"/>
    </row>
    <row r="192" spans="2:15" x14ac:dyDescent="0.25">
      <c r="B192" s="207">
        <v>4</v>
      </c>
      <c r="C192" s="316" t="s">
        <v>759</v>
      </c>
      <c r="D192" s="301"/>
      <c r="E192" s="301"/>
      <c r="F192" s="301"/>
      <c r="G192" s="301"/>
      <c r="H192" s="304"/>
      <c r="I192" s="304"/>
      <c r="J192" s="304"/>
      <c r="K192" s="304"/>
      <c r="L192" s="304"/>
      <c r="M192" s="312"/>
      <c r="N192" s="312"/>
      <c r="O192" s="312"/>
    </row>
    <row r="193" spans="2:15" x14ac:dyDescent="0.25">
      <c r="B193" s="207"/>
      <c r="C193" s="299" t="s">
        <v>13</v>
      </c>
      <c r="D193" s="301">
        <f>[19]Sheet1!C92</f>
        <v>0</v>
      </c>
      <c r="E193" s="301">
        <f>[19]Sheet1!D92</f>
        <v>637.04999999999995</v>
      </c>
      <c r="F193" s="301">
        <f>[19]Sheet1!E92</f>
        <v>1021.6099999999999</v>
      </c>
      <c r="G193" s="301">
        <f>'[18]Sheet1 (2)'!$D$111</f>
        <v>1222.56</v>
      </c>
      <c r="H193" s="303">
        <f>G196</f>
        <v>1450.44</v>
      </c>
      <c r="I193" s="303">
        <f>H196</f>
        <v>1451.22</v>
      </c>
      <c r="J193" s="304">
        <f>[19]Sheet1!I92</f>
        <v>1643.03</v>
      </c>
      <c r="K193" s="304">
        <f>[19]Sheet1!J92</f>
        <v>1493.78</v>
      </c>
      <c r="L193" s="304">
        <f>[19]Sheet1!K92</f>
        <v>1344.53</v>
      </c>
      <c r="M193" s="312"/>
      <c r="N193" s="312"/>
      <c r="O193" s="312"/>
    </row>
    <row r="194" spans="2:15" x14ac:dyDescent="0.25">
      <c r="B194" s="207"/>
      <c r="C194" s="299" t="s">
        <v>124</v>
      </c>
      <c r="D194" s="301">
        <f>[19]Sheet1!C93</f>
        <v>637.04999999999995</v>
      </c>
      <c r="E194" s="301">
        <f>[19]Sheet1!D93</f>
        <v>384.56</v>
      </c>
      <c r="F194" s="301">
        <f>[19]Sheet1!E93</f>
        <v>485.02</v>
      </c>
      <c r="G194" s="301">
        <f>'[18]Sheet1 (2)'!$D$112</f>
        <v>227.88</v>
      </c>
      <c r="H194" s="303">
        <f>'[18]Sheet1 (2)'!$G$112</f>
        <v>37.979999999999997</v>
      </c>
      <c r="I194" s="304"/>
      <c r="J194" s="304">
        <f>[19]Sheet1!I93</f>
        <v>0</v>
      </c>
      <c r="K194" s="304">
        <f>[19]Sheet1!J93</f>
        <v>0</v>
      </c>
      <c r="L194" s="304">
        <f>[19]Sheet1!K93</f>
        <v>0</v>
      </c>
      <c r="M194" s="312"/>
      <c r="N194" s="312"/>
      <c r="O194" s="312"/>
    </row>
    <row r="195" spans="2:15" x14ac:dyDescent="0.25">
      <c r="B195" s="207"/>
      <c r="C195" s="299" t="s">
        <v>14</v>
      </c>
      <c r="D195" s="301">
        <f>[19]Sheet1!C94</f>
        <v>0</v>
      </c>
      <c r="E195" s="301">
        <f>[19]Sheet1!D94</f>
        <v>0</v>
      </c>
      <c r="F195" s="301">
        <f>[19]Sheet1!E94</f>
        <v>0</v>
      </c>
      <c r="G195" s="301"/>
      <c r="H195" s="303">
        <f>'[18]Sheet1 (2)'!$G$113</f>
        <v>37.200000000000003</v>
      </c>
      <c r="I195" s="303">
        <f>'[18]Sheet1 (2)'!$H$113</f>
        <v>37.200000000000003</v>
      </c>
      <c r="J195" s="304">
        <f>[19]Sheet1!I94</f>
        <v>149.25</v>
      </c>
      <c r="K195" s="304">
        <f>[19]Sheet1!J94</f>
        <v>149.25</v>
      </c>
      <c r="L195" s="304">
        <f>[19]Sheet1!K94</f>
        <v>149.25</v>
      </c>
      <c r="M195" s="312"/>
      <c r="N195" s="312"/>
      <c r="O195" s="312"/>
    </row>
    <row r="196" spans="2:15" x14ac:dyDescent="0.25">
      <c r="B196" s="207"/>
      <c r="C196" s="299" t="s">
        <v>15</v>
      </c>
      <c r="D196" s="300">
        <f>D193+D194-D195</f>
        <v>637.04999999999995</v>
      </c>
      <c r="E196" s="300">
        <f t="shared" ref="E196:L196" si="97">E193+E194-E195</f>
        <v>1021.6099999999999</v>
      </c>
      <c r="F196" s="300">
        <f t="shared" si="97"/>
        <v>1506.6299999999999</v>
      </c>
      <c r="G196" s="300">
        <f>G193+G194-G195</f>
        <v>1450.44</v>
      </c>
      <c r="H196" s="303">
        <f>H193+H194-H195</f>
        <v>1451.22</v>
      </c>
      <c r="I196" s="303">
        <f>I193+I194-I195</f>
        <v>1414.02</v>
      </c>
      <c r="J196" s="303">
        <f t="shared" si="97"/>
        <v>1493.78</v>
      </c>
      <c r="K196" s="303">
        <f t="shared" si="97"/>
        <v>1344.53</v>
      </c>
      <c r="L196" s="303">
        <f t="shared" si="97"/>
        <v>1195.28</v>
      </c>
      <c r="M196" s="312"/>
      <c r="N196" s="312"/>
      <c r="O196" s="312"/>
    </row>
    <row r="197" spans="2:15" x14ac:dyDescent="0.25">
      <c r="B197" s="207"/>
      <c r="C197" s="299" t="s">
        <v>146</v>
      </c>
      <c r="D197" s="300">
        <f t="shared" ref="D197:F197" si="98">AVERAGE(D196,D193)</f>
        <v>318.52499999999998</v>
      </c>
      <c r="E197" s="300">
        <f t="shared" si="98"/>
        <v>829.32999999999993</v>
      </c>
      <c r="F197" s="300">
        <f t="shared" si="98"/>
        <v>1264.1199999999999</v>
      </c>
      <c r="G197" s="300">
        <f>AVERAGE(G196,G193)</f>
        <v>1336.5</v>
      </c>
      <c r="H197" s="303">
        <f>AVERAGE(H196,H193)</f>
        <v>1450.83</v>
      </c>
      <c r="I197" s="303">
        <f>AVERAGE(I196,I193)</f>
        <v>1432.62</v>
      </c>
      <c r="J197" s="303">
        <f t="shared" ref="J197:L197" si="99">AVERAGE(J196,J193)</f>
        <v>1568.405</v>
      </c>
      <c r="K197" s="303">
        <f t="shared" si="99"/>
        <v>1419.155</v>
      </c>
      <c r="L197" s="303">
        <f t="shared" si="99"/>
        <v>1269.905</v>
      </c>
      <c r="M197" s="312"/>
      <c r="N197" s="312"/>
      <c r="O197" s="312"/>
    </row>
    <row r="198" spans="2:15" x14ac:dyDescent="0.25">
      <c r="B198" s="207"/>
      <c r="C198" s="299" t="s">
        <v>16</v>
      </c>
      <c r="D198" s="301">
        <v>10</v>
      </c>
      <c r="E198" s="301">
        <v>10</v>
      </c>
      <c r="F198" s="301">
        <v>10</v>
      </c>
      <c r="G198" s="301">
        <f>'[18]Sheet1 (2)'!$D$116</f>
        <v>10</v>
      </c>
      <c r="H198" s="304">
        <f>'[18]Sheet1 (2)'!$G$116</f>
        <v>10.25</v>
      </c>
      <c r="I198" s="304">
        <f>'[18]Sheet1 (2)'!$H$116</f>
        <v>10.25</v>
      </c>
      <c r="J198" s="304">
        <v>10</v>
      </c>
      <c r="K198" s="304">
        <v>10</v>
      </c>
      <c r="L198" s="304">
        <v>10</v>
      </c>
      <c r="M198" s="312"/>
      <c r="N198" s="312"/>
      <c r="O198" s="312"/>
    </row>
    <row r="199" spans="2:15" x14ac:dyDescent="0.25">
      <c r="B199" s="207"/>
      <c r="C199" s="299" t="s">
        <v>209</v>
      </c>
      <c r="D199" s="300">
        <f>[19]Sheet1!C98</f>
        <v>21.65</v>
      </c>
      <c r="E199" s="300">
        <f>[19]Sheet1!D98</f>
        <v>43.45</v>
      </c>
      <c r="F199" s="300">
        <f>F197*F198*6/12/100</f>
        <v>63.205999999999996</v>
      </c>
      <c r="G199" s="300">
        <f>'[18]Sheet1 (2)'!$D$117</f>
        <v>124.93</v>
      </c>
      <c r="H199" s="303">
        <f>'[18]Sheet1 (2)'!$G$117</f>
        <v>143.4640333333333</v>
      </c>
      <c r="I199" s="303">
        <f>'[18]Sheet1 (2)'!$H$117</f>
        <v>146.92349999999999</v>
      </c>
      <c r="J199" s="303">
        <f t="shared" ref="J199" si="100">J197*J198/100</f>
        <v>156.84049999999999</v>
      </c>
      <c r="K199" s="303">
        <f t="shared" ref="K199" si="101">K197*K198/100</f>
        <v>141.91549999999998</v>
      </c>
      <c r="L199" s="303">
        <f t="shared" ref="L199" si="102">L197*L198/100</f>
        <v>126.9905</v>
      </c>
      <c r="M199" s="312"/>
      <c r="N199" s="312"/>
      <c r="O199" s="312"/>
    </row>
    <row r="200" spans="2:15" x14ac:dyDescent="0.25">
      <c r="B200" s="207"/>
      <c r="C200" s="299" t="s">
        <v>212</v>
      </c>
      <c r="D200" s="301"/>
      <c r="E200" s="301"/>
      <c r="F200" s="301"/>
      <c r="G200" s="301"/>
      <c r="H200" s="304"/>
      <c r="I200" s="304"/>
      <c r="J200" s="304"/>
      <c r="K200" s="304"/>
      <c r="L200" s="304"/>
      <c r="M200" s="312"/>
      <c r="N200" s="312"/>
      <c r="O200" s="312"/>
    </row>
    <row r="201" spans="2:15" x14ac:dyDescent="0.25">
      <c r="B201" s="207"/>
      <c r="C201" s="299" t="s">
        <v>213</v>
      </c>
      <c r="D201" s="300">
        <f>D199+D200</f>
        <v>21.65</v>
      </c>
      <c r="E201" s="300">
        <f t="shared" ref="E201:L201" si="103">E199+E200</f>
        <v>43.45</v>
      </c>
      <c r="F201" s="300">
        <f t="shared" si="103"/>
        <v>63.205999999999996</v>
      </c>
      <c r="G201" s="300">
        <f>G199+G200</f>
        <v>124.93</v>
      </c>
      <c r="H201" s="303">
        <f>H199+H200</f>
        <v>143.4640333333333</v>
      </c>
      <c r="I201" s="303">
        <f>I199+I200</f>
        <v>146.92349999999999</v>
      </c>
      <c r="J201" s="303">
        <f t="shared" si="103"/>
        <v>156.84049999999999</v>
      </c>
      <c r="K201" s="303">
        <f t="shared" si="103"/>
        <v>141.91549999999998</v>
      </c>
      <c r="L201" s="303">
        <f t="shared" si="103"/>
        <v>126.9905</v>
      </c>
      <c r="M201" s="312"/>
      <c r="N201" s="312"/>
      <c r="O201" s="312"/>
    </row>
    <row r="202" spans="2:15" x14ac:dyDescent="0.25">
      <c r="B202" s="207"/>
      <c r="C202" s="316" t="s">
        <v>760</v>
      </c>
      <c r="D202" s="300"/>
      <c r="E202" s="300"/>
      <c r="F202" s="300"/>
      <c r="G202" s="300"/>
      <c r="H202" s="303"/>
      <c r="I202" s="303"/>
      <c r="J202" s="303"/>
      <c r="K202" s="303"/>
      <c r="L202" s="303"/>
      <c r="M202" s="312"/>
      <c r="N202" s="312"/>
      <c r="O202" s="312"/>
    </row>
    <row r="203" spans="2:15" x14ac:dyDescent="0.25">
      <c r="B203" s="207"/>
      <c r="C203" s="299" t="s">
        <v>13</v>
      </c>
      <c r="D203" s="301">
        <f>[19]Sheet1!C102</f>
        <v>0</v>
      </c>
      <c r="E203" s="301">
        <f>[19]Sheet1!D102</f>
        <v>0</v>
      </c>
      <c r="F203" s="301">
        <f>[19]Sheet1!E102</f>
        <v>0</v>
      </c>
      <c r="G203" s="301">
        <f>'[18]Sheet1 (2)'!$D$121</f>
        <v>458.33</v>
      </c>
      <c r="H203" s="303">
        <f>G207</f>
        <v>435.41499999999996</v>
      </c>
      <c r="I203" s="303">
        <f>H206</f>
        <v>372.92499999999995</v>
      </c>
      <c r="J203" s="304">
        <f>[19]Sheet1!I102</f>
        <v>858.33</v>
      </c>
      <c r="K203" s="304">
        <f>[19]Sheet1!J102</f>
        <v>808.33</v>
      </c>
      <c r="L203" s="304">
        <f>[19]Sheet1!K102</f>
        <v>758.33</v>
      </c>
      <c r="M203" s="312"/>
      <c r="N203" s="312"/>
      <c r="O203" s="312"/>
    </row>
    <row r="204" spans="2:15" x14ac:dyDescent="0.25">
      <c r="B204" s="207"/>
      <c r="C204" s="299" t="s">
        <v>124</v>
      </c>
      <c r="D204" s="301">
        <f>[19]Sheet1!C103</f>
        <v>0</v>
      </c>
      <c r="E204" s="301">
        <f>[19]Sheet1!D103</f>
        <v>500</v>
      </c>
      <c r="F204" s="301">
        <f>[19]Sheet1!E103</f>
        <v>500</v>
      </c>
      <c r="G204" s="301"/>
      <c r="H204" s="304"/>
      <c r="I204" s="304"/>
      <c r="J204" s="304">
        <f>[19]Sheet1!I103</f>
        <v>0</v>
      </c>
      <c r="K204" s="304">
        <f>[19]Sheet1!J103</f>
        <v>0</v>
      </c>
      <c r="L204" s="304">
        <f>[19]Sheet1!K103</f>
        <v>0</v>
      </c>
      <c r="M204" s="312"/>
      <c r="N204" s="312"/>
      <c r="O204" s="312"/>
    </row>
    <row r="205" spans="2:15" x14ac:dyDescent="0.25">
      <c r="B205" s="207"/>
      <c r="C205" s="299" t="s">
        <v>14</v>
      </c>
      <c r="D205" s="301">
        <f>[19]Sheet1!C104</f>
        <v>0</v>
      </c>
      <c r="E205" s="301">
        <f>[19]Sheet1!D104</f>
        <v>12.5</v>
      </c>
      <c r="F205" s="301">
        <f>[19]Sheet1!E104</f>
        <v>29.17</v>
      </c>
      <c r="G205" s="301">
        <f>'[18]Sheet1 (2)'!$D$123</f>
        <v>45.83</v>
      </c>
      <c r="H205" s="303">
        <f>'[18]Sheet1 (2)'!$G$123</f>
        <v>62.489999999999995</v>
      </c>
      <c r="I205" s="303">
        <f>'[18]Sheet1 (2)'!$H$123</f>
        <v>62.489999999999995</v>
      </c>
      <c r="J205" s="304">
        <f>[19]Sheet1!I104</f>
        <v>50</v>
      </c>
      <c r="K205" s="304">
        <f>[19]Sheet1!J104</f>
        <v>50</v>
      </c>
      <c r="L205" s="304">
        <f>[19]Sheet1!K104</f>
        <v>50</v>
      </c>
      <c r="M205" s="312"/>
      <c r="N205" s="312"/>
      <c r="O205" s="312"/>
    </row>
    <row r="206" spans="2:15" x14ac:dyDescent="0.25">
      <c r="B206" s="207"/>
      <c r="C206" s="299" t="s">
        <v>15</v>
      </c>
      <c r="D206" s="300">
        <f>D203+D204-D205</f>
        <v>0</v>
      </c>
      <c r="E206" s="300">
        <f t="shared" ref="E206:L206" si="104">E203+E204-E205</f>
        <v>487.5</v>
      </c>
      <c r="F206" s="300">
        <f t="shared" si="104"/>
        <v>470.83</v>
      </c>
      <c r="G206" s="300">
        <f>G203+G204-G205</f>
        <v>412.5</v>
      </c>
      <c r="H206" s="303">
        <f>H203+H204-H205</f>
        <v>372.92499999999995</v>
      </c>
      <c r="I206" s="303">
        <f>I203+I204-I205</f>
        <v>310.43499999999995</v>
      </c>
      <c r="J206" s="303">
        <f t="shared" si="104"/>
        <v>808.33</v>
      </c>
      <c r="K206" s="303">
        <f t="shared" si="104"/>
        <v>758.33</v>
      </c>
      <c r="L206" s="303">
        <f t="shared" si="104"/>
        <v>708.33</v>
      </c>
      <c r="M206" s="312"/>
      <c r="N206" s="312"/>
      <c r="O206" s="312"/>
    </row>
    <row r="207" spans="2:15" x14ac:dyDescent="0.25">
      <c r="B207" s="207"/>
      <c r="C207" s="299" t="s">
        <v>146</v>
      </c>
      <c r="D207" s="300">
        <f t="shared" ref="D207:F207" si="105">AVERAGE(D206,D203)</f>
        <v>0</v>
      </c>
      <c r="E207" s="300">
        <f t="shared" si="105"/>
        <v>243.75</v>
      </c>
      <c r="F207" s="300">
        <f t="shared" si="105"/>
        <v>235.41499999999999</v>
      </c>
      <c r="G207" s="300">
        <f>AVERAGE(G206,G203)</f>
        <v>435.41499999999996</v>
      </c>
      <c r="H207" s="303">
        <f>AVERAGE(H206,H203)</f>
        <v>404.16999999999996</v>
      </c>
      <c r="I207" s="303">
        <f>AVERAGE(I206,I203)</f>
        <v>341.67999999999995</v>
      </c>
      <c r="J207" s="303">
        <f t="shared" ref="J207:L207" si="106">AVERAGE(J206,J203)</f>
        <v>833.33</v>
      </c>
      <c r="K207" s="303">
        <f t="shared" si="106"/>
        <v>783.33</v>
      </c>
      <c r="L207" s="303">
        <f t="shared" si="106"/>
        <v>733.33</v>
      </c>
      <c r="M207" s="312"/>
      <c r="N207" s="312"/>
      <c r="O207" s="312"/>
    </row>
    <row r="208" spans="2:15" x14ac:dyDescent="0.25">
      <c r="B208" s="207"/>
      <c r="C208" s="299" t="s">
        <v>16</v>
      </c>
      <c r="D208" s="301">
        <v>9.5</v>
      </c>
      <c r="E208" s="301">
        <v>9.5</v>
      </c>
      <c r="F208" s="301">
        <v>9.5</v>
      </c>
      <c r="G208" s="301">
        <v>10</v>
      </c>
      <c r="H208" s="304">
        <v>10</v>
      </c>
      <c r="I208" s="304">
        <v>10</v>
      </c>
      <c r="J208" s="304">
        <v>9.5</v>
      </c>
      <c r="K208" s="304">
        <v>9.5</v>
      </c>
      <c r="L208" s="304">
        <v>9.5</v>
      </c>
      <c r="M208" s="312"/>
      <c r="N208" s="312"/>
      <c r="O208" s="312"/>
    </row>
    <row r="209" spans="2:15" x14ac:dyDescent="0.25">
      <c r="B209" s="207"/>
      <c r="C209" s="299" t="s">
        <v>209</v>
      </c>
      <c r="D209" s="300">
        <f>[19]Sheet1!C108</f>
        <v>0</v>
      </c>
      <c r="E209" s="300">
        <f>[19]Sheet1!D108</f>
        <v>14.08</v>
      </c>
      <c r="F209" s="300">
        <f>F207*F208*6/12/100</f>
        <v>11.1822125</v>
      </c>
      <c r="G209" s="300">
        <f>'[18]Sheet1 (2)'!$D$127</f>
        <v>39.770000000000003</v>
      </c>
      <c r="H209" s="303">
        <f>'[18]Sheet1 (2)'!$G$127</f>
        <v>41.362666666666669</v>
      </c>
      <c r="I209" s="303">
        <f>'[18]Sheet1 (2)'!$H$127</f>
        <v>25.627499999999998</v>
      </c>
      <c r="J209" s="303">
        <f t="shared" ref="J209:L209" si="107">J207*J208/100</f>
        <v>79.166350000000008</v>
      </c>
      <c r="K209" s="303">
        <f t="shared" si="107"/>
        <v>74.416350000000008</v>
      </c>
      <c r="L209" s="303">
        <f t="shared" si="107"/>
        <v>69.666350000000008</v>
      </c>
      <c r="M209" s="312"/>
      <c r="N209" s="312"/>
      <c r="O209" s="312"/>
    </row>
    <row r="210" spans="2:15" x14ac:dyDescent="0.25">
      <c r="B210" s="207"/>
      <c r="C210" s="299" t="s">
        <v>212</v>
      </c>
      <c r="D210" s="301"/>
      <c r="E210" s="301"/>
      <c r="F210" s="301"/>
      <c r="G210" s="301"/>
      <c r="H210" s="304"/>
      <c r="I210" s="304"/>
      <c r="J210" s="304"/>
      <c r="K210" s="304"/>
      <c r="L210" s="304"/>
      <c r="M210" s="312"/>
      <c r="N210" s="312"/>
      <c r="O210" s="312"/>
    </row>
    <row r="211" spans="2:15" x14ac:dyDescent="0.25">
      <c r="B211" s="207"/>
      <c r="C211" s="299" t="s">
        <v>213</v>
      </c>
      <c r="D211" s="300">
        <f>D209+D210</f>
        <v>0</v>
      </c>
      <c r="E211" s="300">
        <f t="shared" ref="E211:L211" si="108">E209+E210</f>
        <v>14.08</v>
      </c>
      <c r="F211" s="300">
        <f t="shared" si="108"/>
        <v>11.1822125</v>
      </c>
      <c r="G211" s="300">
        <f>G209+G210</f>
        <v>39.770000000000003</v>
      </c>
      <c r="H211" s="303">
        <f>H209+H210</f>
        <v>41.362666666666669</v>
      </c>
      <c r="I211" s="303">
        <f>I209+I210</f>
        <v>25.627499999999998</v>
      </c>
      <c r="J211" s="303">
        <f t="shared" si="108"/>
        <v>79.166350000000008</v>
      </c>
      <c r="K211" s="303">
        <f t="shared" si="108"/>
        <v>74.416350000000008</v>
      </c>
      <c r="L211" s="303">
        <f t="shared" si="108"/>
        <v>69.666350000000008</v>
      </c>
      <c r="M211" s="312"/>
      <c r="N211" s="312"/>
      <c r="O211" s="312"/>
    </row>
    <row r="212" spans="2:15" x14ac:dyDescent="0.25">
      <c r="B212" s="207"/>
      <c r="C212" s="316" t="s">
        <v>761</v>
      </c>
      <c r="D212" s="300"/>
      <c r="E212" s="300"/>
      <c r="F212" s="300"/>
      <c r="G212" s="300"/>
      <c r="H212" s="303"/>
      <c r="I212" s="303"/>
      <c r="J212" s="303"/>
      <c r="K212" s="303"/>
      <c r="L212" s="303"/>
      <c r="M212" s="312"/>
      <c r="N212" s="312"/>
      <c r="O212" s="312"/>
    </row>
    <row r="213" spans="2:15" x14ac:dyDescent="0.25">
      <c r="B213" s="207"/>
      <c r="C213" s="299" t="s">
        <v>13</v>
      </c>
      <c r="D213" s="301">
        <f>[19]Sheet1!C112</f>
        <v>0</v>
      </c>
      <c r="E213" s="301">
        <f>[19]Sheet1!D112</f>
        <v>490.5</v>
      </c>
      <c r="F213" s="301">
        <f>[19]Sheet1!E112</f>
        <v>490.5</v>
      </c>
      <c r="G213" s="301">
        <f>'[18]Sheet1 (2)'!$D$131</f>
        <v>416.25</v>
      </c>
      <c r="H213" s="304"/>
      <c r="I213" s="304"/>
      <c r="J213" s="304">
        <f>[19]Sheet1!I112</f>
        <v>4562</v>
      </c>
      <c r="K213" s="304">
        <f>[19]Sheet1!J112</f>
        <v>4562</v>
      </c>
      <c r="L213" s="304">
        <f>[19]Sheet1!K112</f>
        <v>4062</v>
      </c>
      <c r="M213" s="312"/>
      <c r="N213" s="312"/>
      <c r="O213" s="312"/>
    </row>
    <row r="214" spans="2:15" x14ac:dyDescent="0.25">
      <c r="B214" s="207"/>
      <c r="C214" s="299" t="s">
        <v>124</v>
      </c>
      <c r="D214" s="301">
        <f>[19]Sheet1!C113</f>
        <v>490.5</v>
      </c>
      <c r="E214" s="301">
        <f>[19]Sheet1!D113</f>
        <v>2009.5</v>
      </c>
      <c r="F214" s="301">
        <f>[19]Sheet1!E113</f>
        <v>2062</v>
      </c>
      <c r="G214" s="301">
        <f>'[18]Sheet1 (2)'!$D$132</f>
        <v>585.70000000000005</v>
      </c>
      <c r="H214" s="304"/>
      <c r="I214" s="304"/>
      <c r="J214" s="304">
        <f>[19]Sheet1!I113</f>
        <v>0</v>
      </c>
      <c r="K214" s="304">
        <f>[19]Sheet1!J113</f>
        <v>0</v>
      </c>
      <c r="L214" s="304">
        <f>[19]Sheet1!K113</f>
        <v>0</v>
      </c>
      <c r="M214" s="312"/>
      <c r="N214" s="312"/>
      <c r="O214" s="312"/>
    </row>
    <row r="215" spans="2:15" x14ac:dyDescent="0.25">
      <c r="B215" s="207"/>
      <c r="C215" s="299" t="s">
        <v>14</v>
      </c>
      <c r="D215" s="301">
        <f>[19]Sheet1!C114</f>
        <v>0</v>
      </c>
      <c r="E215" s="301">
        <f>[19]Sheet1!D114</f>
        <v>0</v>
      </c>
      <c r="F215" s="301">
        <f>[19]Sheet1!E114</f>
        <v>0</v>
      </c>
      <c r="G215" s="301">
        <f>'[18]Sheet1 (2)'!$D$133</f>
        <v>503.23</v>
      </c>
      <c r="H215" s="304"/>
      <c r="I215" s="304"/>
      <c r="J215" s="304">
        <f>[19]Sheet1!I114</f>
        <v>0</v>
      </c>
      <c r="K215" s="304">
        <f>[19]Sheet1!J114</f>
        <v>500</v>
      </c>
      <c r="L215" s="304">
        <f>[19]Sheet1!K114</f>
        <v>2000</v>
      </c>
      <c r="M215" s="312"/>
      <c r="N215" s="312"/>
      <c r="O215" s="312"/>
    </row>
    <row r="216" spans="2:15" x14ac:dyDescent="0.25">
      <c r="B216" s="207"/>
      <c r="C216" s="299" t="s">
        <v>15</v>
      </c>
      <c r="D216" s="300">
        <f>D213+D214-D215</f>
        <v>490.5</v>
      </c>
      <c r="E216" s="300">
        <f t="shared" ref="E216:L216" si="109">E213+E214-E215</f>
        <v>2500</v>
      </c>
      <c r="F216" s="300">
        <f t="shared" si="109"/>
        <v>2552.5</v>
      </c>
      <c r="G216" s="300">
        <f t="shared" si="109"/>
        <v>498.72</v>
      </c>
      <c r="H216" s="303"/>
      <c r="I216" s="303"/>
      <c r="J216" s="303">
        <f t="shared" si="109"/>
        <v>4562</v>
      </c>
      <c r="K216" s="303">
        <f t="shared" si="109"/>
        <v>4062</v>
      </c>
      <c r="L216" s="303">
        <f t="shared" si="109"/>
        <v>2062</v>
      </c>
      <c r="M216" s="312"/>
      <c r="N216" s="312"/>
      <c r="O216" s="312"/>
    </row>
    <row r="217" spans="2:15" x14ac:dyDescent="0.25">
      <c r="B217" s="207"/>
      <c r="C217" s="299" t="s">
        <v>146</v>
      </c>
      <c r="D217" s="300">
        <f t="shared" ref="D217:G217" si="110">AVERAGE(D216,D213)</f>
        <v>245.25</v>
      </c>
      <c r="E217" s="300">
        <f t="shared" si="110"/>
        <v>1495.25</v>
      </c>
      <c r="F217" s="300">
        <f t="shared" si="110"/>
        <v>1521.5</v>
      </c>
      <c r="G217" s="300">
        <f t="shared" si="110"/>
        <v>457.48500000000001</v>
      </c>
      <c r="H217" s="303"/>
      <c r="I217" s="303"/>
      <c r="J217" s="303">
        <f t="shared" ref="J217:L217" si="111">AVERAGE(J216,J213)</f>
        <v>4562</v>
      </c>
      <c r="K217" s="303">
        <f t="shared" si="111"/>
        <v>4312</v>
      </c>
      <c r="L217" s="303">
        <f t="shared" si="111"/>
        <v>3062</v>
      </c>
      <c r="M217" s="312"/>
      <c r="N217" s="312"/>
      <c r="O217" s="312"/>
    </row>
    <row r="218" spans="2:15" x14ac:dyDescent="0.25">
      <c r="B218" s="207"/>
      <c r="C218" s="299" t="s">
        <v>16</v>
      </c>
      <c r="D218" s="301">
        <v>10</v>
      </c>
      <c r="E218" s="301">
        <v>10</v>
      </c>
      <c r="F218" s="301">
        <v>10</v>
      </c>
      <c r="G218" s="301">
        <v>10</v>
      </c>
      <c r="H218" s="304"/>
      <c r="I218" s="304"/>
      <c r="J218" s="304">
        <v>10</v>
      </c>
      <c r="K218" s="304">
        <v>10</v>
      </c>
      <c r="L218" s="304">
        <v>10</v>
      </c>
      <c r="M218" s="312"/>
      <c r="N218" s="312"/>
      <c r="O218" s="312"/>
    </row>
    <row r="219" spans="2:15" x14ac:dyDescent="0.25">
      <c r="B219" s="207"/>
      <c r="C219" s="299" t="s">
        <v>209</v>
      </c>
      <c r="D219" s="300">
        <f>[19]Sheet1!C118</f>
        <v>2.06</v>
      </c>
      <c r="E219" s="300">
        <f>[19]Sheet1!D118</f>
        <v>25</v>
      </c>
      <c r="F219" s="300">
        <f>F217*F218*6/12/100</f>
        <v>76.075000000000003</v>
      </c>
      <c r="G219" s="300">
        <f>'[18]Sheet1 (2)'!$D$137</f>
        <v>46.18</v>
      </c>
      <c r="H219" s="303"/>
      <c r="I219" s="303"/>
      <c r="J219" s="303">
        <f t="shared" ref="J219:L219" si="112">J217*J218/100</f>
        <v>456.2</v>
      </c>
      <c r="K219" s="303">
        <f t="shared" si="112"/>
        <v>431.2</v>
      </c>
      <c r="L219" s="303">
        <f t="shared" si="112"/>
        <v>306.2</v>
      </c>
      <c r="M219" s="312"/>
      <c r="N219" s="312"/>
      <c r="O219" s="312"/>
    </row>
    <row r="220" spans="2:15" x14ac:dyDescent="0.25">
      <c r="B220" s="207"/>
      <c r="C220" s="299" t="s">
        <v>212</v>
      </c>
      <c r="D220" s="301"/>
      <c r="E220" s="301"/>
      <c r="F220" s="301"/>
      <c r="G220" s="301"/>
      <c r="H220" s="304"/>
      <c r="I220" s="304"/>
      <c r="J220" s="304"/>
      <c r="K220" s="304"/>
      <c r="L220" s="304"/>
      <c r="M220" s="312"/>
      <c r="N220" s="312"/>
      <c r="O220" s="312"/>
    </row>
    <row r="221" spans="2:15" x14ac:dyDescent="0.25">
      <c r="B221" s="207"/>
      <c r="C221" s="299" t="s">
        <v>213</v>
      </c>
      <c r="D221" s="300">
        <f>D219+D220</f>
        <v>2.06</v>
      </c>
      <c r="E221" s="300">
        <f t="shared" ref="E221:L221" si="113">E219+E220</f>
        <v>25</v>
      </c>
      <c r="F221" s="300">
        <f t="shared" si="113"/>
        <v>76.075000000000003</v>
      </c>
      <c r="G221" s="300">
        <f t="shared" si="113"/>
        <v>46.18</v>
      </c>
      <c r="H221" s="303"/>
      <c r="I221" s="303"/>
      <c r="J221" s="303">
        <f t="shared" si="113"/>
        <v>456.2</v>
      </c>
      <c r="K221" s="303">
        <f t="shared" si="113"/>
        <v>431.2</v>
      </c>
      <c r="L221" s="303">
        <f t="shared" si="113"/>
        <v>306.2</v>
      </c>
      <c r="M221" s="312"/>
      <c r="N221" s="312"/>
      <c r="O221" s="312"/>
    </row>
    <row r="222" spans="2:15" x14ac:dyDescent="0.25">
      <c r="B222" s="208"/>
      <c r="C222" s="316" t="s">
        <v>762</v>
      </c>
      <c r="D222" s="300"/>
      <c r="E222" s="300"/>
      <c r="F222" s="300"/>
      <c r="G222" s="300"/>
      <c r="H222" s="303"/>
      <c r="I222" s="303"/>
      <c r="J222" s="303"/>
      <c r="K222" s="303"/>
      <c r="L222" s="303"/>
      <c r="M222" s="312"/>
      <c r="N222" s="312"/>
      <c r="O222" s="312"/>
    </row>
    <row r="223" spans="2:15" x14ac:dyDescent="0.25">
      <c r="B223" s="208"/>
      <c r="C223" s="299" t="s">
        <v>13</v>
      </c>
      <c r="D223" s="301">
        <f>[19]Sheet1!C142</f>
        <v>2716.91</v>
      </c>
      <c r="E223" s="301">
        <f>[19]Sheet1!D142</f>
        <v>2716.91</v>
      </c>
      <c r="F223" s="301">
        <f>[19]Sheet1!E142</f>
        <v>2716.91</v>
      </c>
      <c r="G223" s="301">
        <f>'[18]Sheet1 (2)'!$D$161</f>
        <v>2505.84</v>
      </c>
      <c r="H223" s="303">
        <f>G226</f>
        <v>2201.21</v>
      </c>
      <c r="I223" s="303">
        <f>H226</f>
        <v>1876.67</v>
      </c>
      <c r="J223" s="304">
        <f>[19]Sheet1!I142</f>
        <v>1709.63</v>
      </c>
      <c r="K223" s="304">
        <f>[19]Sheet1!J142</f>
        <v>1321.5500000000002</v>
      </c>
      <c r="L223" s="304">
        <f>[19]Sheet1!K142</f>
        <v>933.47000000000025</v>
      </c>
      <c r="M223" s="312"/>
      <c r="N223" s="312"/>
      <c r="O223" s="312"/>
    </row>
    <row r="224" spans="2:15" x14ac:dyDescent="0.25">
      <c r="B224" s="208"/>
      <c r="C224" s="299" t="s">
        <v>124</v>
      </c>
      <c r="D224" s="301">
        <f>[19]Sheet1!C143</f>
        <v>0</v>
      </c>
      <c r="E224" s="301">
        <f>[19]Sheet1!D143</f>
        <v>0</v>
      </c>
      <c r="F224" s="301">
        <f>[19]Sheet1!E143</f>
        <v>0</v>
      </c>
      <c r="G224" s="301">
        <f>[19]Sheet1!F143</f>
        <v>0</v>
      </c>
      <c r="H224" s="304">
        <f>[19]Sheet1!G143</f>
        <v>0</v>
      </c>
      <c r="I224" s="304">
        <f>[19]Sheet1!H143</f>
        <v>0</v>
      </c>
      <c r="J224" s="304">
        <f>[19]Sheet1!I143</f>
        <v>0</v>
      </c>
      <c r="K224" s="304">
        <f>[19]Sheet1!J143</f>
        <v>0</v>
      </c>
      <c r="L224" s="304">
        <f>[19]Sheet1!K143</f>
        <v>0</v>
      </c>
      <c r="M224" s="312"/>
      <c r="N224" s="312"/>
      <c r="O224" s="312"/>
    </row>
    <row r="225" spans="2:15" x14ac:dyDescent="0.25">
      <c r="B225" s="208"/>
      <c r="C225" s="299" t="s">
        <v>14</v>
      </c>
      <c r="D225" s="301">
        <f>[19]Sheet1!C144</f>
        <v>0</v>
      </c>
      <c r="E225" s="301">
        <f>[19]Sheet1!D144</f>
        <v>92.04</v>
      </c>
      <c r="F225" s="301">
        <f>[19]Sheet1!E144</f>
        <v>139.08000000000001</v>
      </c>
      <c r="G225" s="301">
        <f>'[18]Sheet1 (2)'!$D$163</f>
        <v>304.63</v>
      </c>
      <c r="H225" s="303">
        <f>'[18]Sheet1 (2)'!$G$163</f>
        <v>324.54000000000002</v>
      </c>
      <c r="I225" s="303">
        <f>'[18]Sheet1 (2)'!$H$163</f>
        <v>324.54000000000002</v>
      </c>
      <c r="J225" s="304">
        <f>[19]Sheet1!I144</f>
        <v>388.08</v>
      </c>
      <c r="K225" s="304">
        <f>[19]Sheet1!J144</f>
        <v>388.08</v>
      </c>
      <c r="L225" s="304">
        <f>[19]Sheet1!K144</f>
        <v>388.08</v>
      </c>
      <c r="M225" s="312"/>
      <c r="N225" s="312"/>
      <c r="O225" s="312"/>
    </row>
    <row r="226" spans="2:15" x14ac:dyDescent="0.25">
      <c r="B226" s="208"/>
      <c r="C226" s="299" t="s">
        <v>15</v>
      </c>
      <c r="D226" s="300">
        <f>D223+D224-D225</f>
        <v>2716.91</v>
      </c>
      <c r="E226" s="300">
        <f t="shared" ref="E226:L226" si="114">E223+E224-E225</f>
        <v>2624.87</v>
      </c>
      <c r="F226" s="300">
        <f t="shared" si="114"/>
        <v>2577.83</v>
      </c>
      <c r="G226" s="300">
        <f t="shared" si="114"/>
        <v>2201.21</v>
      </c>
      <c r="H226" s="303">
        <f t="shared" si="114"/>
        <v>1876.67</v>
      </c>
      <c r="I226" s="303">
        <f t="shared" si="114"/>
        <v>1552.13</v>
      </c>
      <c r="J226" s="303">
        <f t="shared" si="114"/>
        <v>1321.5500000000002</v>
      </c>
      <c r="K226" s="303">
        <f t="shared" si="114"/>
        <v>933.47000000000025</v>
      </c>
      <c r="L226" s="303">
        <f t="shared" si="114"/>
        <v>545.39000000000033</v>
      </c>
      <c r="M226" s="312"/>
      <c r="N226" s="312"/>
      <c r="O226" s="312"/>
    </row>
    <row r="227" spans="2:15" x14ac:dyDescent="0.25">
      <c r="B227" s="208"/>
      <c r="C227" s="299" t="s">
        <v>146</v>
      </c>
      <c r="D227" s="300">
        <f t="shared" ref="D227:G227" si="115">AVERAGE(D226,D223)</f>
        <v>2716.91</v>
      </c>
      <c r="E227" s="300">
        <f t="shared" si="115"/>
        <v>2670.89</v>
      </c>
      <c r="F227" s="300">
        <f t="shared" si="115"/>
        <v>2647.37</v>
      </c>
      <c r="G227" s="300">
        <f t="shared" si="115"/>
        <v>2353.5250000000001</v>
      </c>
      <c r="H227" s="303">
        <f>AVERAGE(H226,H223)</f>
        <v>2038.94</v>
      </c>
      <c r="I227" s="303">
        <f t="shared" ref="I227:L227" si="116">AVERAGE(I226,I223)</f>
        <v>1714.4</v>
      </c>
      <c r="J227" s="303">
        <f t="shared" si="116"/>
        <v>1515.5900000000001</v>
      </c>
      <c r="K227" s="303">
        <f t="shared" si="116"/>
        <v>1127.5100000000002</v>
      </c>
      <c r="L227" s="303">
        <f t="shared" si="116"/>
        <v>739.43000000000029</v>
      </c>
      <c r="M227" s="312"/>
      <c r="N227" s="312"/>
      <c r="O227" s="312"/>
    </row>
    <row r="228" spans="2:15" x14ac:dyDescent="0.25">
      <c r="B228" s="208"/>
      <c r="C228" s="299" t="s">
        <v>16</v>
      </c>
      <c r="D228" s="301">
        <v>9.75</v>
      </c>
      <c r="E228" s="301">
        <v>9.75</v>
      </c>
      <c r="F228" s="301">
        <v>9.75</v>
      </c>
      <c r="G228" s="301">
        <v>9.75</v>
      </c>
      <c r="H228" s="304">
        <v>9.75</v>
      </c>
      <c r="I228" s="304">
        <v>9.75</v>
      </c>
      <c r="J228" s="304">
        <v>9.75</v>
      </c>
      <c r="K228" s="304">
        <v>9.75</v>
      </c>
      <c r="L228" s="304">
        <v>9.75</v>
      </c>
      <c r="M228" s="312"/>
      <c r="N228" s="312"/>
      <c r="O228" s="312"/>
    </row>
    <row r="229" spans="2:15" x14ac:dyDescent="0.25">
      <c r="B229" s="208"/>
      <c r="C229" s="299" t="s">
        <v>209</v>
      </c>
      <c r="D229" s="300">
        <f>[19]Sheet1!C148</f>
        <v>229.16</v>
      </c>
      <c r="E229" s="300">
        <f>[19]Sheet1!D148</f>
        <v>133.03</v>
      </c>
      <c r="F229" s="300">
        <f>F227*F228*6/12/100</f>
        <v>129.05928749999998</v>
      </c>
      <c r="G229" s="300">
        <f>'[18]Sheet1 (2)'!$D$167</f>
        <v>234.82</v>
      </c>
      <c r="H229" s="303">
        <f>'[18]Sheet1 (2)'!$G$167</f>
        <v>204.36333333333334</v>
      </c>
      <c r="I229" s="303">
        <f>'[18]Sheet1 (2)'!$H$167</f>
        <v>138.98600000000002</v>
      </c>
      <c r="J229" s="303">
        <f t="shared" ref="J229:L229" si="117">J227*J228/100</f>
        <v>147.77002500000003</v>
      </c>
      <c r="K229" s="303">
        <f t="shared" si="117"/>
        <v>109.93222500000002</v>
      </c>
      <c r="L229" s="303">
        <f t="shared" si="117"/>
        <v>72.09442500000003</v>
      </c>
      <c r="M229" s="312"/>
      <c r="N229" s="312"/>
      <c r="O229" s="312"/>
    </row>
    <row r="230" spans="2:15" x14ac:dyDescent="0.25">
      <c r="B230" s="208"/>
      <c r="C230" s="299" t="s">
        <v>212</v>
      </c>
      <c r="D230" s="301"/>
      <c r="E230" s="301"/>
      <c r="F230" s="301"/>
      <c r="G230" s="301"/>
      <c r="H230" s="304"/>
      <c r="I230" s="304"/>
      <c r="J230" s="304"/>
      <c r="K230" s="304"/>
      <c r="L230" s="304"/>
      <c r="M230" s="312"/>
      <c r="N230" s="312"/>
      <c r="O230" s="312"/>
    </row>
    <row r="231" spans="2:15" x14ac:dyDescent="0.25">
      <c r="B231" s="208"/>
      <c r="C231" s="299" t="s">
        <v>213</v>
      </c>
      <c r="D231" s="300">
        <f>D229+D230</f>
        <v>229.16</v>
      </c>
      <c r="E231" s="300">
        <f t="shared" ref="E231:L231" si="118">E229+E230</f>
        <v>133.03</v>
      </c>
      <c r="F231" s="300">
        <f t="shared" si="118"/>
        <v>129.05928749999998</v>
      </c>
      <c r="G231" s="300">
        <f t="shared" si="118"/>
        <v>234.82</v>
      </c>
      <c r="H231" s="303">
        <f t="shared" si="118"/>
        <v>204.36333333333334</v>
      </c>
      <c r="I231" s="303">
        <f t="shared" si="118"/>
        <v>138.98600000000002</v>
      </c>
      <c r="J231" s="303">
        <f t="shared" si="118"/>
        <v>147.77002500000003</v>
      </c>
      <c r="K231" s="303">
        <f t="shared" si="118"/>
        <v>109.93222500000002</v>
      </c>
      <c r="L231" s="303">
        <f t="shared" si="118"/>
        <v>72.09442500000003</v>
      </c>
      <c r="M231" s="312"/>
      <c r="N231" s="312"/>
      <c r="O231" s="312"/>
    </row>
    <row r="232" spans="2:15" x14ac:dyDescent="0.25">
      <c r="B232" s="208"/>
      <c r="C232" s="316" t="s">
        <v>763</v>
      </c>
      <c r="D232" s="300"/>
      <c r="E232" s="300"/>
      <c r="F232" s="300"/>
      <c r="G232" s="300"/>
      <c r="H232" s="303"/>
      <c r="I232" s="303"/>
      <c r="J232" s="303"/>
      <c r="K232" s="303"/>
      <c r="L232" s="303"/>
      <c r="M232" s="312"/>
      <c r="N232" s="312"/>
      <c r="O232" s="312"/>
    </row>
    <row r="233" spans="2:15" x14ac:dyDescent="0.25">
      <c r="B233" s="208"/>
      <c r="C233" s="299" t="s">
        <v>13</v>
      </c>
      <c r="D233" s="301">
        <f>[19]Sheet1!C152</f>
        <v>0</v>
      </c>
      <c r="E233" s="301">
        <f>[19]Sheet1!D152</f>
        <v>637.04999999999995</v>
      </c>
      <c r="F233" s="301">
        <f>[19]Sheet1!E152</f>
        <v>637.04999999999995</v>
      </c>
      <c r="G233" s="301">
        <f>'[18]Sheet1 (2)'!$D$171</f>
        <v>1222.57</v>
      </c>
      <c r="H233" s="304">
        <f>[19]Sheet1!G152</f>
        <v>1506.6299999999999</v>
      </c>
      <c r="I233" s="303">
        <f>H236</f>
        <v>1470.1799999999998</v>
      </c>
      <c r="J233" s="304">
        <f>[19]Sheet1!I152</f>
        <v>1643.03</v>
      </c>
      <c r="K233" s="304">
        <f>[19]Sheet1!J152</f>
        <v>1493.78</v>
      </c>
      <c r="L233" s="304">
        <f>[19]Sheet1!K152</f>
        <v>1344.53</v>
      </c>
      <c r="M233" s="312"/>
      <c r="N233" s="312"/>
      <c r="O233" s="312"/>
    </row>
    <row r="234" spans="2:15" x14ac:dyDescent="0.25">
      <c r="B234" s="208"/>
      <c r="C234" s="299" t="s">
        <v>124</v>
      </c>
      <c r="D234" s="301">
        <f>[19]Sheet1!C153</f>
        <v>637.04999999999995</v>
      </c>
      <c r="E234" s="301">
        <f>[19]Sheet1!D153</f>
        <v>384.56</v>
      </c>
      <c r="F234" s="301">
        <f>[19]Sheet1!E153</f>
        <v>485.02</v>
      </c>
      <c r="G234" s="301">
        <f>'[18]Sheet1 (2)'!$D$172</f>
        <v>227.88</v>
      </c>
      <c r="H234" s="303">
        <f>'[18]Sheet1 (2)'!$G$172</f>
        <v>37.979999999999997</v>
      </c>
      <c r="I234" s="303">
        <f>'[18]Sheet1 (2)'!$H$172</f>
        <v>0</v>
      </c>
      <c r="J234" s="304">
        <f>[19]Sheet1!I153</f>
        <v>0</v>
      </c>
      <c r="K234" s="304">
        <f>[19]Sheet1!J153</f>
        <v>0</v>
      </c>
      <c r="L234" s="304">
        <f>[19]Sheet1!K153</f>
        <v>0</v>
      </c>
      <c r="M234" s="312"/>
      <c r="N234" s="312"/>
      <c r="O234" s="312"/>
    </row>
    <row r="235" spans="2:15" x14ac:dyDescent="0.25">
      <c r="B235" s="208"/>
      <c r="C235" s="299" t="s">
        <v>14</v>
      </c>
      <c r="D235" s="301">
        <f>[19]Sheet1!C154</f>
        <v>0</v>
      </c>
      <c r="E235" s="301">
        <f>[19]Sheet1!D154</f>
        <v>0</v>
      </c>
      <c r="F235" s="301">
        <f>[19]Sheet1!E154</f>
        <v>0</v>
      </c>
      <c r="G235" s="301">
        <f>[19]Sheet1!F154</f>
        <v>0</v>
      </c>
      <c r="H235" s="303">
        <f>'[18]Sheet1 (2)'!$G$173</f>
        <v>74.429999999999993</v>
      </c>
      <c r="I235" s="303">
        <f>'[18]Sheet1 (2)'!$H$173</f>
        <v>74.429999999999993</v>
      </c>
      <c r="J235" s="304">
        <f>[19]Sheet1!I154</f>
        <v>149.25</v>
      </c>
      <c r="K235" s="304">
        <f>[19]Sheet1!J154</f>
        <v>149.25</v>
      </c>
      <c r="L235" s="304">
        <f>[19]Sheet1!K154</f>
        <v>149.25</v>
      </c>
      <c r="M235" s="312"/>
      <c r="N235" s="312"/>
      <c r="O235" s="312"/>
    </row>
    <row r="236" spans="2:15" x14ac:dyDescent="0.25">
      <c r="B236" s="208"/>
      <c r="C236" s="299" t="s">
        <v>15</v>
      </c>
      <c r="D236" s="300">
        <f>D233+D234-D235</f>
        <v>637.04999999999995</v>
      </c>
      <c r="E236" s="300">
        <f t="shared" ref="E236:L236" si="119">E233+E234-E235</f>
        <v>1021.6099999999999</v>
      </c>
      <c r="F236" s="300">
        <f t="shared" si="119"/>
        <v>1122.07</v>
      </c>
      <c r="G236" s="300">
        <f t="shared" si="119"/>
        <v>1450.4499999999998</v>
      </c>
      <c r="H236" s="303">
        <f t="shared" si="119"/>
        <v>1470.1799999999998</v>
      </c>
      <c r="I236" s="303">
        <f t="shared" si="119"/>
        <v>1395.7499999999998</v>
      </c>
      <c r="J236" s="303">
        <f t="shared" si="119"/>
        <v>1493.78</v>
      </c>
      <c r="K236" s="303">
        <f t="shared" si="119"/>
        <v>1344.53</v>
      </c>
      <c r="L236" s="303">
        <f t="shared" si="119"/>
        <v>1195.28</v>
      </c>
      <c r="M236" s="312"/>
      <c r="N236" s="312"/>
      <c r="O236" s="312"/>
    </row>
    <row r="237" spans="2:15" x14ac:dyDescent="0.25">
      <c r="B237" s="208"/>
      <c r="C237" s="299" t="s">
        <v>146</v>
      </c>
      <c r="D237" s="300">
        <f t="shared" ref="D237:G237" si="120">AVERAGE(D236,D233)</f>
        <v>318.52499999999998</v>
      </c>
      <c r="E237" s="300">
        <f t="shared" si="120"/>
        <v>829.32999999999993</v>
      </c>
      <c r="F237" s="300">
        <f t="shared" si="120"/>
        <v>879.56</v>
      </c>
      <c r="G237" s="300">
        <f t="shared" si="120"/>
        <v>1336.5099999999998</v>
      </c>
      <c r="H237" s="303">
        <f>AVERAGE(H236,H233)</f>
        <v>1488.4049999999997</v>
      </c>
      <c r="I237" s="303">
        <f t="shared" ref="I237:L237" si="121">AVERAGE(I236,I233)</f>
        <v>1432.9649999999997</v>
      </c>
      <c r="J237" s="303">
        <f t="shared" si="121"/>
        <v>1568.405</v>
      </c>
      <c r="K237" s="303">
        <f t="shared" si="121"/>
        <v>1419.155</v>
      </c>
      <c r="L237" s="303">
        <f t="shared" si="121"/>
        <v>1269.905</v>
      </c>
      <c r="M237" s="312"/>
      <c r="N237" s="312"/>
      <c r="O237" s="312"/>
    </row>
    <row r="238" spans="2:15" x14ac:dyDescent="0.25">
      <c r="B238" s="208"/>
      <c r="C238" s="299" t="s">
        <v>16</v>
      </c>
      <c r="D238" s="301">
        <v>9.75</v>
      </c>
      <c r="E238" s="301">
        <v>9.75</v>
      </c>
      <c r="F238" s="301">
        <v>9.75</v>
      </c>
      <c r="G238" s="301">
        <f>'[18]Sheet1 (2)'!$D$176</f>
        <v>10</v>
      </c>
      <c r="H238" s="304">
        <f>'[18]Sheet1 (2)'!$G$176</f>
        <v>10.25</v>
      </c>
      <c r="I238" s="304">
        <f>'[18]Sheet1 (2)'!$H$176</f>
        <v>10.25</v>
      </c>
      <c r="J238" s="304">
        <v>9.75</v>
      </c>
      <c r="K238" s="304">
        <v>9.75</v>
      </c>
      <c r="L238" s="304">
        <v>9.75</v>
      </c>
      <c r="M238" s="312"/>
      <c r="N238" s="312"/>
      <c r="O238" s="312"/>
    </row>
    <row r="239" spans="2:15" x14ac:dyDescent="0.25">
      <c r="B239" s="208"/>
      <c r="C239" s="299" t="s">
        <v>209</v>
      </c>
      <c r="D239" s="300">
        <f>[19]Sheet1!C158</f>
        <v>17.8</v>
      </c>
      <c r="E239" s="300">
        <f>[19]Sheet1!D158</f>
        <v>46.06</v>
      </c>
      <c r="F239" s="300">
        <f>F237*F238*6/12/100</f>
        <v>42.878549999999997</v>
      </c>
      <c r="G239" s="300">
        <f>'[18]Sheet1 (2)'!$D$177</f>
        <v>128.12</v>
      </c>
      <c r="H239" s="303">
        <f>'[18]Sheet1 (2)'!$G$177</f>
        <v>148.74799999999999</v>
      </c>
      <c r="I239" s="303">
        <f>'[18]Sheet1 (2)'!$H$177</f>
        <v>137.38331250000002</v>
      </c>
      <c r="J239" s="303">
        <f t="shared" ref="J239:L239" si="122">J237*J238/100</f>
        <v>152.9194875</v>
      </c>
      <c r="K239" s="303">
        <f t="shared" si="122"/>
        <v>138.36761250000001</v>
      </c>
      <c r="L239" s="303">
        <f t="shared" si="122"/>
        <v>123.8157375</v>
      </c>
      <c r="M239" s="312"/>
      <c r="N239" s="312"/>
      <c r="O239" s="312"/>
    </row>
    <row r="240" spans="2:15" x14ac:dyDescent="0.25">
      <c r="B240" s="208"/>
      <c r="C240" s="299" t="s">
        <v>212</v>
      </c>
      <c r="D240" s="301"/>
      <c r="E240" s="301"/>
      <c r="F240" s="301"/>
      <c r="G240" s="301"/>
      <c r="H240" s="304"/>
      <c r="I240" s="304"/>
      <c r="J240" s="304"/>
      <c r="K240" s="304"/>
      <c r="L240" s="304"/>
      <c r="M240" s="312"/>
      <c r="N240" s="312"/>
      <c r="O240" s="312"/>
    </row>
    <row r="241" spans="2:15" x14ac:dyDescent="0.25">
      <c r="B241" s="208"/>
      <c r="C241" s="299" t="s">
        <v>213</v>
      </c>
      <c r="D241" s="300">
        <f>D239+D240</f>
        <v>17.8</v>
      </c>
      <c r="E241" s="300">
        <f t="shared" ref="E241:L241" si="123">E239+E240</f>
        <v>46.06</v>
      </c>
      <c r="F241" s="300">
        <f t="shared" si="123"/>
        <v>42.878549999999997</v>
      </c>
      <c r="G241" s="300">
        <f t="shared" si="123"/>
        <v>128.12</v>
      </c>
      <c r="H241" s="303">
        <f t="shared" si="123"/>
        <v>148.74799999999999</v>
      </c>
      <c r="I241" s="303">
        <f t="shared" si="123"/>
        <v>137.38331250000002</v>
      </c>
      <c r="J241" s="303">
        <f t="shared" si="123"/>
        <v>152.9194875</v>
      </c>
      <c r="K241" s="303">
        <f t="shared" si="123"/>
        <v>138.36761250000001</v>
      </c>
      <c r="L241" s="303">
        <f t="shared" si="123"/>
        <v>123.8157375</v>
      </c>
      <c r="M241" s="312"/>
      <c r="N241" s="312"/>
      <c r="O241" s="312"/>
    </row>
    <row r="242" spans="2:15" x14ac:dyDescent="0.25">
      <c r="B242" s="208"/>
      <c r="C242" s="316" t="s">
        <v>764</v>
      </c>
      <c r="D242" s="300"/>
      <c r="E242" s="300"/>
      <c r="F242" s="300"/>
      <c r="G242" s="300"/>
      <c r="H242" s="303"/>
      <c r="I242" s="303"/>
      <c r="J242" s="303"/>
      <c r="K242" s="303"/>
      <c r="L242" s="303"/>
      <c r="M242" s="312"/>
      <c r="N242" s="312"/>
      <c r="O242" s="312"/>
    </row>
    <row r="243" spans="2:15" x14ac:dyDescent="0.25">
      <c r="B243" s="208"/>
      <c r="C243" s="299" t="s">
        <v>13</v>
      </c>
      <c r="D243" s="301">
        <f>[19]Sheet1!C162</f>
        <v>0</v>
      </c>
      <c r="E243" s="301">
        <f>[19]Sheet1!D162</f>
        <v>1000</v>
      </c>
      <c r="F243" s="301">
        <f>[19]Sheet1!E162</f>
        <v>1000</v>
      </c>
      <c r="G243" s="300">
        <f>D246</f>
        <v>1000</v>
      </c>
      <c r="H243" s="303">
        <f>G246</f>
        <v>999.08000000000015</v>
      </c>
      <c r="I243" s="303">
        <f>H246</f>
        <v>999.08000000000015</v>
      </c>
      <c r="J243" s="303">
        <f>I246</f>
        <v>999.08000000000015</v>
      </c>
      <c r="K243" s="303">
        <f>J246</f>
        <v>999.08000000000015</v>
      </c>
      <c r="L243" s="304">
        <f>[19]Sheet1!K162</f>
        <v>1000</v>
      </c>
      <c r="M243" s="312"/>
      <c r="N243" s="312"/>
      <c r="O243" s="312"/>
    </row>
    <row r="244" spans="2:15" x14ac:dyDescent="0.25">
      <c r="B244" s="208"/>
      <c r="C244" s="299" t="s">
        <v>124</v>
      </c>
      <c r="D244" s="301">
        <f>[19]Sheet1!C163</f>
        <v>1000</v>
      </c>
      <c r="E244" s="301">
        <f>[19]Sheet1!D163</f>
        <v>1000</v>
      </c>
      <c r="F244" s="301">
        <f>[19]Sheet1!E163</f>
        <v>607.88</v>
      </c>
      <c r="G244" s="301">
        <f>[19]Sheet1!F163</f>
        <v>607.88</v>
      </c>
      <c r="H244" s="304">
        <f>[19]Sheet1!G163</f>
        <v>0</v>
      </c>
      <c r="I244" s="304">
        <f>[19]Sheet1!H163</f>
        <v>0</v>
      </c>
      <c r="J244" s="304">
        <f>[19]Sheet1!I163</f>
        <v>0</v>
      </c>
      <c r="K244" s="304">
        <f>[19]Sheet1!J163</f>
        <v>0</v>
      </c>
      <c r="L244" s="304">
        <f>[19]Sheet1!K163</f>
        <v>0</v>
      </c>
      <c r="M244" s="312"/>
      <c r="N244" s="312"/>
      <c r="O244" s="312"/>
    </row>
    <row r="245" spans="2:15" x14ac:dyDescent="0.25">
      <c r="B245" s="208"/>
      <c r="C245" s="299" t="s">
        <v>14</v>
      </c>
      <c r="D245" s="301">
        <f>[19]Sheet1!C164</f>
        <v>0</v>
      </c>
      <c r="E245" s="301">
        <f>[19]Sheet1!D164</f>
        <v>0</v>
      </c>
      <c r="F245" s="301">
        <f>[19]Sheet1!E164</f>
        <v>608.79999999999995</v>
      </c>
      <c r="G245" s="301">
        <f>[19]Sheet1!F164</f>
        <v>608.79999999999995</v>
      </c>
      <c r="H245" s="304">
        <f>[19]Sheet1!G164</f>
        <v>0</v>
      </c>
      <c r="I245" s="304">
        <f>[19]Sheet1!H164</f>
        <v>0</v>
      </c>
      <c r="J245" s="304">
        <f>[19]Sheet1!I164</f>
        <v>0</v>
      </c>
      <c r="K245" s="304">
        <v>999.08</v>
      </c>
      <c r="L245" s="304">
        <f>[19]Sheet1!K164</f>
        <v>0</v>
      </c>
      <c r="M245" s="312"/>
      <c r="N245" s="312"/>
      <c r="O245" s="312"/>
    </row>
    <row r="246" spans="2:15" x14ac:dyDescent="0.25">
      <c r="B246" s="208"/>
      <c r="C246" s="299" t="s">
        <v>15</v>
      </c>
      <c r="D246" s="300">
        <f>D243+D244-D245</f>
        <v>1000</v>
      </c>
      <c r="E246" s="300">
        <f t="shared" ref="E246:L246" si="124">E243+E244-E245</f>
        <v>2000</v>
      </c>
      <c r="F246" s="300">
        <f t="shared" si="124"/>
        <v>999.08000000000015</v>
      </c>
      <c r="G246" s="300">
        <f t="shared" si="124"/>
        <v>999.08000000000015</v>
      </c>
      <c r="H246" s="303">
        <f t="shared" si="124"/>
        <v>999.08000000000015</v>
      </c>
      <c r="I246" s="303">
        <f t="shared" si="124"/>
        <v>999.08000000000015</v>
      </c>
      <c r="J246" s="303">
        <f t="shared" si="124"/>
        <v>999.08000000000015</v>
      </c>
      <c r="K246" s="303">
        <f>K243+K244-K245</f>
        <v>0</v>
      </c>
      <c r="L246" s="303">
        <f t="shared" si="124"/>
        <v>1000</v>
      </c>
      <c r="M246" s="312"/>
      <c r="N246" s="312"/>
      <c r="O246" s="312"/>
    </row>
    <row r="247" spans="2:15" x14ac:dyDescent="0.25">
      <c r="B247" s="208"/>
      <c r="C247" s="299" t="s">
        <v>146</v>
      </c>
      <c r="D247" s="300">
        <f t="shared" ref="D247:G247" si="125">AVERAGE(D246,D243)</f>
        <v>500</v>
      </c>
      <c r="E247" s="300">
        <f t="shared" si="125"/>
        <v>1500</v>
      </c>
      <c r="F247" s="300">
        <f t="shared" si="125"/>
        <v>999.54000000000008</v>
      </c>
      <c r="G247" s="300">
        <f t="shared" si="125"/>
        <v>999.54000000000008</v>
      </c>
      <c r="H247" s="303">
        <f>AVERAGE(H246,H243)</f>
        <v>999.08000000000015</v>
      </c>
      <c r="I247" s="303">
        <f t="shared" ref="I247:L247" si="126">AVERAGE(I246,I243)</f>
        <v>999.08000000000015</v>
      </c>
      <c r="J247" s="303">
        <f t="shared" si="126"/>
        <v>999.08000000000015</v>
      </c>
      <c r="K247" s="303">
        <f t="shared" si="126"/>
        <v>499.54000000000008</v>
      </c>
      <c r="L247" s="303">
        <f t="shared" si="126"/>
        <v>1000</v>
      </c>
      <c r="M247" s="312"/>
      <c r="N247" s="312"/>
      <c r="O247" s="312"/>
    </row>
    <row r="248" spans="2:15" x14ac:dyDescent="0.25">
      <c r="B248" s="208"/>
      <c r="C248" s="299" t="s">
        <v>16</v>
      </c>
      <c r="D248" s="301">
        <v>9.75</v>
      </c>
      <c r="E248" s="301">
        <v>9.75</v>
      </c>
      <c r="F248" s="301">
        <v>9.75</v>
      </c>
      <c r="G248" s="301">
        <v>9.75</v>
      </c>
      <c r="H248" s="304">
        <v>9.75</v>
      </c>
      <c r="I248" s="304">
        <v>9.75</v>
      </c>
      <c r="J248" s="304">
        <v>9.75</v>
      </c>
      <c r="K248" s="304">
        <v>9.75</v>
      </c>
      <c r="L248" s="304">
        <v>9.75</v>
      </c>
      <c r="M248" s="312"/>
      <c r="N248" s="312"/>
      <c r="O248" s="312"/>
    </row>
    <row r="249" spans="2:15" x14ac:dyDescent="0.25">
      <c r="B249" s="207"/>
      <c r="C249" s="299" t="s">
        <v>209</v>
      </c>
      <c r="D249" s="300">
        <f>[19]Sheet1!C168</f>
        <v>1.69</v>
      </c>
      <c r="E249" s="300">
        <f>[19]Sheet1!D168</f>
        <v>50</v>
      </c>
      <c r="F249" s="300">
        <f>F247*F248*6/12/100</f>
        <v>48.727575000000009</v>
      </c>
      <c r="G249" s="300">
        <f>E249+F249</f>
        <v>98.727575000000002</v>
      </c>
      <c r="H249" s="303">
        <f>H247*H248/100</f>
        <v>97.410300000000007</v>
      </c>
      <c r="I249" s="303">
        <f>I247*I248/100</f>
        <v>97.410300000000007</v>
      </c>
      <c r="J249" s="303">
        <f t="shared" ref="J249:L249" si="127">J247*J248/100</f>
        <v>97.410300000000007</v>
      </c>
      <c r="K249" s="303">
        <f t="shared" si="127"/>
        <v>48.705150000000003</v>
      </c>
      <c r="L249" s="303">
        <f t="shared" si="127"/>
        <v>97.5</v>
      </c>
      <c r="M249" s="312"/>
      <c r="N249" s="312"/>
      <c r="O249" s="312"/>
    </row>
    <row r="250" spans="2:15" x14ac:dyDescent="0.25">
      <c r="B250" s="207"/>
      <c r="C250" s="299" t="s">
        <v>212</v>
      </c>
      <c r="D250" s="301"/>
      <c r="E250" s="301"/>
      <c r="F250" s="301"/>
      <c r="G250" s="301"/>
      <c r="H250" s="304"/>
      <c r="I250" s="304"/>
      <c r="J250" s="304"/>
      <c r="K250" s="304"/>
      <c r="L250" s="304"/>
      <c r="M250" s="312"/>
      <c r="N250" s="312"/>
      <c r="O250" s="312"/>
    </row>
    <row r="251" spans="2:15" x14ac:dyDescent="0.25">
      <c r="B251" s="207"/>
      <c r="C251" s="299" t="s">
        <v>213</v>
      </c>
      <c r="D251" s="300">
        <f>D249+D250</f>
        <v>1.69</v>
      </c>
      <c r="E251" s="300">
        <f t="shared" ref="E251:L251" si="128">E249+E250</f>
        <v>50</v>
      </c>
      <c r="F251" s="300">
        <f t="shared" si="128"/>
        <v>48.727575000000009</v>
      </c>
      <c r="G251" s="300">
        <f t="shared" si="128"/>
        <v>98.727575000000002</v>
      </c>
      <c r="H251" s="303">
        <f t="shared" si="128"/>
        <v>97.410300000000007</v>
      </c>
      <c r="I251" s="303">
        <f t="shared" si="128"/>
        <v>97.410300000000007</v>
      </c>
      <c r="J251" s="303">
        <f t="shared" si="128"/>
        <v>97.410300000000007</v>
      </c>
      <c r="K251" s="303">
        <f t="shared" si="128"/>
        <v>48.705150000000003</v>
      </c>
      <c r="L251" s="303">
        <f t="shared" si="128"/>
        <v>97.5</v>
      </c>
      <c r="M251" s="312"/>
      <c r="N251" s="312"/>
      <c r="O251" s="312"/>
    </row>
    <row r="252" spans="2:15" x14ac:dyDescent="0.25">
      <c r="B252" s="208"/>
      <c r="C252" s="316" t="s">
        <v>764</v>
      </c>
      <c r="D252" s="300"/>
      <c r="E252" s="300"/>
      <c r="F252" s="300"/>
      <c r="G252" s="300"/>
      <c r="H252" s="303"/>
      <c r="I252" s="303"/>
      <c r="J252" s="303"/>
      <c r="K252" s="303"/>
      <c r="L252" s="303"/>
      <c r="M252" s="312"/>
      <c r="N252" s="312"/>
      <c r="O252" s="312"/>
    </row>
    <row r="253" spans="2:15" x14ac:dyDescent="0.25">
      <c r="B253" s="208"/>
      <c r="C253" s="299" t="s">
        <v>13</v>
      </c>
      <c r="D253" s="301">
        <f>[19]Sheet1!C172</f>
        <v>860.98</v>
      </c>
      <c r="E253" s="301">
        <f>[19]Sheet1!D172</f>
        <v>272.38</v>
      </c>
      <c r="F253" s="301">
        <f>[19]Sheet1!E172</f>
        <v>272.38</v>
      </c>
      <c r="G253" s="301">
        <f>'[18]Sheet1 (2)'!$D$181</f>
        <v>1998.39</v>
      </c>
      <c r="H253" s="303">
        <f>G256</f>
        <v>3993.63</v>
      </c>
      <c r="I253" s="304">
        <f>[19]Sheet1!H172</f>
        <v>0</v>
      </c>
      <c r="J253" s="304">
        <f>[19]Sheet1!I172</f>
        <v>0</v>
      </c>
      <c r="K253" s="304">
        <f>[19]Sheet1!J172</f>
        <v>0</v>
      </c>
      <c r="L253" s="304">
        <f>[19]Sheet1!K172</f>
        <v>0</v>
      </c>
      <c r="M253" s="312"/>
      <c r="N253" s="312"/>
      <c r="O253" s="312"/>
    </row>
    <row r="254" spans="2:15" x14ac:dyDescent="0.25">
      <c r="B254" s="208"/>
      <c r="C254" s="299" t="s">
        <v>124</v>
      </c>
      <c r="D254" s="301">
        <f>[19]Sheet1!C173</f>
        <v>0</v>
      </c>
      <c r="E254" s="301">
        <f>[19]Sheet1!D173</f>
        <v>0</v>
      </c>
      <c r="F254" s="301">
        <f>[19]Sheet1!E173</f>
        <v>0</v>
      </c>
      <c r="G254" s="300">
        <f>'[18]Sheet1 (2)'!$D$182</f>
        <v>4984</v>
      </c>
      <c r="H254" s="303">
        <f>'[18]Sheet1 (2)'!$G$182</f>
        <v>2355.1799999999998</v>
      </c>
      <c r="I254" s="304">
        <f>[19]Sheet1!H173</f>
        <v>0</v>
      </c>
      <c r="J254" s="304">
        <f>[19]Sheet1!I173</f>
        <v>0</v>
      </c>
      <c r="K254" s="304">
        <f>[19]Sheet1!J173</f>
        <v>0</v>
      </c>
      <c r="L254" s="304">
        <f>[19]Sheet1!K173</f>
        <v>0</v>
      </c>
      <c r="M254" s="312"/>
      <c r="N254" s="312"/>
      <c r="O254" s="312"/>
    </row>
    <row r="255" spans="2:15" x14ac:dyDescent="0.25">
      <c r="B255" s="208"/>
      <c r="C255" s="299" t="s">
        <v>14</v>
      </c>
      <c r="D255" s="301">
        <f>[19]Sheet1!C174</f>
        <v>588.6</v>
      </c>
      <c r="E255" s="301">
        <f>[19]Sheet1!D174</f>
        <v>131.58000000000001</v>
      </c>
      <c r="F255" s="301">
        <f>[19]Sheet1!E174</f>
        <v>140.79999999999998</v>
      </c>
      <c r="G255" s="301">
        <f>'[18]Sheet1 (2)'!$D$183</f>
        <v>2988.76</v>
      </c>
      <c r="H255" s="303">
        <f>'[18]Sheet1 (2)'!$G$183</f>
        <v>3751.74</v>
      </c>
      <c r="I255" s="304">
        <f>[19]Sheet1!H174</f>
        <v>0</v>
      </c>
      <c r="J255" s="304">
        <f>[19]Sheet1!I174</f>
        <v>0</v>
      </c>
      <c r="K255" s="304">
        <f>[19]Sheet1!J174</f>
        <v>0</v>
      </c>
      <c r="L255" s="304">
        <f>[19]Sheet1!K174</f>
        <v>0</v>
      </c>
      <c r="M255" s="312"/>
      <c r="N255" s="312"/>
      <c r="O255" s="312"/>
    </row>
    <row r="256" spans="2:15" x14ac:dyDescent="0.25">
      <c r="B256" s="208"/>
      <c r="C256" s="299" t="s">
        <v>15</v>
      </c>
      <c r="D256" s="300">
        <f>D253+D254-D255</f>
        <v>272.38</v>
      </c>
      <c r="E256" s="300">
        <f t="shared" ref="E256:L256" si="129">E253+E254-E255</f>
        <v>140.79999999999998</v>
      </c>
      <c r="F256" s="300">
        <f t="shared" si="129"/>
        <v>131.58000000000001</v>
      </c>
      <c r="G256" s="300">
        <f t="shared" si="129"/>
        <v>3993.63</v>
      </c>
      <c r="H256" s="303">
        <f t="shared" si="129"/>
        <v>2597.0699999999997</v>
      </c>
      <c r="I256" s="303">
        <f t="shared" si="129"/>
        <v>0</v>
      </c>
      <c r="J256" s="303">
        <f t="shared" si="129"/>
        <v>0</v>
      </c>
      <c r="K256" s="303">
        <f t="shared" si="129"/>
        <v>0</v>
      </c>
      <c r="L256" s="303">
        <f t="shared" si="129"/>
        <v>0</v>
      </c>
      <c r="M256" s="312"/>
      <c r="N256" s="312"/>
      <c r="O256" s="312"/>
    </row>
    <row r="257" spans="2:15" x14ac:dyDescent="0.25">
      <c r="B257" s="208"/>
      <c r="C257" s="299" t="s">
        <v>146</v>
      </c>
      <c r="D257" s="300">
        <f t="shared" ref="D257:G257" si="130">AVERAGE(D256,D253)</f>
        <v>566.68000000000006</v>
      </c>
      <c r="E257" s="300">
        <f t="shared" si="130"/>
        <v>206.58999999999997</v>
      </c>
      <c r="F257" s="300">
        <f t="shared" si="130"/>
        <v>201.98000000000002</v>
      </c>
      <c r="G257" s="300">
        <f t="shared" si="130"/>
        <v>2996.01</v>
      </c>
      <c r="H257" s="303">
        <f>AVERAGE(H256,H253)</f>
        <v>3295.35</v>
      </c>
      <c r="I257" s="303">
        <f t="shared" ref="I257:L257" si="131">AVERAGE(I256,I253)</f>
        <v>0</v>
      </c>
      <c r="J257" s="303">
        <f t="shared" si="131"/>
        <v>0</v>
      </c>
      <c r="K257" s="303">
        <f t="shared" si="131"/>
        <v>0</v>
      </c>
      <c r="L257" s="303">
        <f t="shared" si="131"/>
        <v>0</v>
      </c>
      <c r="M257" s="312"/>
      <c r="N257" s="312"/>
      <c r="O257" s="312"/>
    </row>
    <row r="258" spans="2:15" x14ac:dyDescent="0.25">
      <c r="B258" s="208"/>
      <c r="C258" s="299" t="s">
        <v>16</v>
      </c>
      <c r="D258" s="301">
        <v>9.9499999999999993</v>
      </c>
      <c r="E258" s="301">
        <v>9.9499999999999993</v>
      </c>
      <c r="F258" s="301">
        <v>9.9499999999999993</v>
      </c>
      <c r="G258" s="301">
        <f>'[18]Sheet1 (2)'!$D$186</f>
        <v>10</v>
      </c>
      <c r="H258" s="304">
        <v>9.9499999999999993</v>
      </c>
      <c r="I258" s="304">
        <v>9.9499999999999993</v>
      </c>
      <c r="J258" s="304">
        <v>9.9499999999999993</v>
      </c>
      <c r="K258" s="304">
        <v>9.9499999999999993</v>
      </c>
      <c r="L258" s="304">
        <v>9.9499999999999993</v>
      </c>
      <c r="M258" s="312"/>
      <c r="N258" s="312"/>
      <c r="O258" s="312"/>
    </row>
    <row r="259" spans="2:15" x14ac:dyDescent="0.25">
      <c r="B259" s="208"/>
      <c r="C259" s="299" t="s">
        <v>209</v>
      </c>
      <c r="D259" s="300">
        <f>[19]Sheet1!C178</f>
        <v>50.82</v>
      </c>
      <c r="E259" s="300">
        <f>[19]Sheet1!D178</f>
        <v>10.36</v>
      </c>
      <c r="F259" s="300">
        <f>F257*F258*6/12/100</f>
        <v>10.048505</v>
      </c>
      <c r="G259" s="300">
        <f>'[18]Sheet1 (2)'!$D$187</f>
        <v>332.31</v>
      </c>
      <c r="H259" s="303">
        <f>'[18]Sheet1 (2)'!$G$187</f>
        <v>338.06866666666673</v>
      </c>
      <c r="I259" s="303">
        <f>I257*I258/100</f>
        <v>0</v>
      </c>
      <c r="J259" s="303">
        <f t="shared" ref="J259:L259" si="132">J257*J258/100</f>
        <v>0</v>
      </c>
      <c r="K259" s="303">
        <f t="shared" si="132"/>
        <v>0</v>
      </c>
      <c r="L259" s="303">
        <f t="shared" si="132"/>
        <v>0</v>
      </c>
      <c r="M259" s="312"/>
      <c r="N259" s="312"/>
      <c r="O259" s="312"/>
    </row>
    <row r="260" spans="2:15" x14ac:dyDescent="0.25">
      <c r="B260" s="208"/>
      <c r="C260" s="299" t="s">
        <v>212</v>
      </c>
      <c r="D260" s="301"/>
      <c r="E260" s="301"/>
      <c r="F260" s="301"/>
      <c r="G260" s="301"/>
      <c r="H260" s="304"/>
      <c r="I260" s="304"/>
      <c r="J260" s="304"/>
      <c r="K260" s="304"/>
      <c r="L260" s="304"/>
      <c r="M260" s="312"/>
      <c r="N260" s="312"/>
      <c r="O260" s="312"/>
    </row>
    <row r="261" spans="2:15" x14ac:dyDescent="0.25">
      <c r="B261" s="208"/>
      <c r="C261" s="299" t="s">
        <v>213</v>
      </c>
      <c r="D261" s="300">
        <f>D259+D260</f>
        <v>50.82</v>
      </c>
      <c r="E261" s="300">
        <f t="shared" ref="E261:L261" si="133">E259+E260</f>
        <v>10.36</v>
      </c>
      <c r="F261" s="300">
        <f t="shared" si="133"/>
        <v>10.048505</v>
      </c>
      <c r="G261" s="300">
        <f t="shared" si="133"/>
        <v>332.31</v>
      </c>
      <c r="H261" s="303">
        <f t="shared" si="133"/>
        <v>338.06866666666673</v>
      </c>
      <c r="I261" s="303">
        <f t="shared" si="133"/>
        <v>0</v>
      </c>
      <c r="J261" s="303">
        <f t="shared" si="133"/>
        <v>0</v>
      </c>
      <c r="K261" s="303">
        <f t="shared" si="133"/>
        <v>0</v>
      </c>
      <c r="L261" s="303">
        <f t="shared" si="133"/>
        <v>0</v>
      </c>
      <c r="M261" s="312"/>
      <c r="N261" s="312"/>
      <c r="O261" s="312"/>
    </row>
    <row r="262" spans="2:15" x14ac:dyDescent="0.25">
      <c r="B262" s="208"/>
      <c r="C262" s="316" t="s">
        <v>814</v>
      </c>
      <c r="D262" s="300"/>
      <c r="E262" s="300"/>
      <c r="F262" s="300"/>
      <c r="G262" s="300"/>
      <c r="H262" s="303"/>
      <c r="I262" s="303"/>
      <c r="J262" s="303"/>
      <c r="K262" s="303"/>
      <c r="L262" s="303"/>
      <c r="M262" s="312"/>
      <c r="N262" s="312"/>
      <c r="O262" s="312"/>
    </row>
    <row r="263" spans="2:15" x14ac:dyDescent="0.25">
      <c r="B263" s="208"/>
      <c r="C263" s="299" t="s">
        <v>13</v>
      </c>
      <c r="D263" s="301">
        <f>[19]Sheet1!C182</f>
        <v>924.02</v>
      </c>
      <c r="E263" s="301">
        <f>[19]Sheet1!D182</f>
        <v>924.02</v>
      </c>
      <c r="F263" s="301">
        <f>[19]Sheet1!E182</f>
        <v>924.02</v>
      </c>
      <c r="G263" s="301">
        <f>[19]Sheet1!F182</f>
        <v>924.02</v>
      </c>
      <c r="H263" s="304">
        <f>[19]Sheet1!G182</f>
        <v>924.02</v>
      </c>
      <c r="I263" s="304">
        <f>[19]Sheet1!H182</f>
        <v>924.02</v>
      </c>
      <c r="J263" s="304">
        <f>[19]Sheet1!I182</f>
        <v>924.02</v>
      </c>
      <c r="K263" s="304">
        <f>[19]Sheet1!J182</f>
        <v>924.02</v>
      </c>
      <c r="L263" s="304">
        <f>[19]Sheet1!K182</f>
        <v>924.02</v>
      </c>
      <c r="M263" s="312"/>
      <c r="N263" s="312"/>
      <c r="O263" s="312"/>
    </row>
    <row r="264" spans="2:15" x14ac:dyDescent="0.25">
      <c r="B264" s="208"/>
      <c r="C264" s="299" t="s">
        <v>124</v>
      </c>
      <c r="D264" s="301">
        <f>[19]Sheet1!C183</f>
        <v>0</v>
      </c>
      <c r="E264" s="301">
        <f>[19]Sheet1!D183</f>
        <v>0</v>
      </c>
      <c r="F264" s="301">
        <f>[19]Sheet1!E183</f>
        <v>0</v>
      </c>
      <c r="G264" s="301">
        <f>[19]Sheet1!F183</f>
        <v>0</v>
      </c>
      <c r="H264" s="304">
        <f>[19]Sheet1!G183</f>
        <v>0</v>
      </c>
      <c r="I264" s="304">
        <f>[19]Sheet1!H183</f>
        <v>0</v>
      </c>
      <c r="J264" s="304">
        <f>[19]Sheet1!I183</f>
        <v>0</v>
      </c>
      <c r="K264" s="304">
        <f>[19]Sheet1!J183</f>
        <v>0</v>
      </c>
      <c r="L264" s="304">
        <f>[19]Sheet1!K183</f>
        <v>0</v>
      </c>
      <c r="M264" s="312"/>
      <c r="N264" s="312"/>
      <c r="O264" s="312"/>
    </row>
    <row r="265" spans="2:15" x14ac:dyDescent="0.25">
      <c r="B265" s="208"/>
      <c r="C265" s="299" t="s">
        <v>14</v>
      </c>
      <c r="D265" s="301">
        <f>[19]Sheet1!C184</f>
        <v>0</v>
      </c>
      <c r="E265" s="301">
        <f>[19]Sheet1!D184</f>
        <v>0</v>
      </c>
      <c r="F265" s="301">
        <f>[19]Sheet1!E184</f>
        <v>0</v>
      </c>
      <c r="G265" s="301">
        <f>[19]Sheet1!F184</f>
        <v>0</v>
      </c>
      <c r="H265" s="304">
        <f>[19]Sheet1!G184</f>
        <v>0</v>
      </c>
      <c r="I265" s="304">
        <f>[19]Sheet1!H184</f>
        <v>0</v>
      </c>
      <c r="J265" s="304">
        <f>[19]Sheet1!I184</f>
        <v>0</v>
      </c>
      <c r="K265" s="304">
        <f>[19]Sheet1!J184</f>
        <v>0</v>
      </c>
      <c r="L265" s="304">
        <f>[19]Sheet1!K184</f>
        <v>924.02</v>
      </c>
      <c r="M265" s="312"/>
      <c r="N265" s="312"/>
      <c r="O265" s="312"/>
    </row>
    <row r="266" spans="2:15" x14ac:dyDescent="0.25">
      <c r="B266" s="208"/>
      <c r="C266" s="299" t="s">
        <v>15</v>
      </c>
      <c r="D266" s="300">
        <f>D263+D264-D265</f>
        <v>924.02</v>
      </c>
      <c r="E266" s="300">
        <f t="shared" ref="E266:L266" si="134">E263+E264-E265</f>
        <v>924.02</v>
      </c>
      <c r="F266" s="300">
        <f t="shared" si="134"/>
        <v>924.02</v>
      </c>
      <c r="G266" s="300">
        <f t="shared" si="134"/>
        <v>924.02</v>
      </c>
      <c r="H266" s="303">
        <f t="shared" si="134"/>
        <v>924.02</v>
      </c>
      <c r="I266" s="303">
        <f t="shared" si="134"/>
        <v>924.02</v>
      </c>
      <c r="J266" s="303">
        <f t="shared" si="134"/>
        <v>924.02</v>
      </c>
      <c r="K266" s="303">
        <f t="shared" si="134"/>
        <v>924.02</v>
      </c>
      <c r="L266" s="303">
        <f t="shared" si="134"/>
        <v>0</v>
      </c>
      <c r="M266" s="312"/>
      <c r="N266" s="312"/>
      <c r="O266" s="312"/>
    </row>
    <row r="267" spans="2:15" x14ac:dyDescent="0.25">
      <c r="B267" s="207"/>
      <c r="C267" s="299" t="s">
        <v>146</v>
      </c>
      <c r="D267" s="300">
        <f t="shared" ref="D267:G267" si="135">AVERAGE(D266,D263)</f>
        <v>924.02</v>
      </c>
      <c r="E267" s="300">
        <f t="shared" si="135"/>
        <v>924.02</v>
      </c>
      <c r="F267" s="300">
        <f t="shared" si="135"/>
        <v>924.02</v>
      </c>
      <c r="G267" s="300">
        <f t="shared" si="135"/>
        <v>924.02</v>
      </c>
      <c r="H267" s="303">
        <f>AVERAGE(H266,H263)</f>
        <v>924.02</v>
      </c>
      <c r="I267" s="303">
        <f t="shared" ref="I267:K267" si="136">AVERAGE(I266,I263)</f>
        <v>924.02</v>
      </c>
      <c r="J267" s="303">
        <f t="shared" si="136"/>
        <v>924.02</v>
      </c>
      <c r="K267" s="303">
        <f t="shared" si="136"/>
        <v>924.02</v>
      </c>
      <c r="L267" s="303">
        <f>AVERAGE(L266,L263)</f>
        <v>462.01</v>
      </c>
      <c r="M267" s="312"/>
      <c r="N267" s="312"/>
      <c r="O267" s="312"/>
    </row>
    <row r="268" spans="2:15" x14ac:dyDescent="0.25">
      <c r="B268" s="207"/>
      <c r="C268" s="299" t="s">
        <v>16</v>
      </c>
      <c r="D268" s="301">
        <v>9.9499999999999993</v>
      </c>
      <c r="E268" s="301">
        <v>9.9499999999999993</v>
      </c>
      <c r="F268" s="301">
        <v>9.9499999999999993</v>
      </c>
      <c r="G268" s="301">
        <v>9.9499999999999993</v>
      </c>
      <c r="H268" s="304">
        <v>9.9499999999999993</v>
      </c>
      <c r="I268" s="304">
        <v>9.9499999999999993</v>
      </c>
      <c r="J268" s="304">
        <v>9.9499999999999993</v>
      </c>
      <c r="K268" s="304">
        <v>9.9499999999999993</v>
      </c>
      <c r="L268" s="304">
        <v>9.9499999999999993</v>
      </c>
      <c r="M268" s="312"/>
      <c r="N268" s="312"/>
      <c r="O268" s="312"/>
    </row>
    <row r="269" spans="2:15" x14ac:dyDescent="0.25">
      <c r="B269" s="207"/>
      <c r="C269" s="299" t="s">
        <v>209</v>
      </c>
      <c r="D269" s="300">
        <f>[19]Sheet1!C188</f>
        <v>92.06</v>
      </c>
      <c r="E269" s="300">
        <f>[19]Sheet1!D188</f>
        <v>46.03</v>
      </c>
      <c r="F269" s="300">
        <f>F267*F268*6/12/100</f>
        <v>45.969994999999997</v>
      </c>
      <c r="G269" s="300">
        <f>E269+F269</f>
        <v>91.999994999999998</v>
      </c>
      <c r="H269" s="303">
        <f>H267*H268/100</f>
        <v>91.939989999999995</v>
      </c>
      <c r="I269" s="303">
        <f>I267*I268/100</f>
        <v>91.939989999999995</v>
      </c>
      <c r="J269" s="303">
        <f t="shared" ref="J269:L269" si="137">J267*J268/100</f>
        <v>91.939989999999995</v>
      </c>
      <c r="K269" s="303">
        <f t="shared" si="137"/>
        <v>91.939989999999995</v>
      </c>
      <c r="L269" s="303">
        <f t="shared" si="137"/>
        <v>45.969994999999997</v>
      </c>
      <c r="M269" s="312"/>
      <c r="N269" s="312"/>
      <c r="O269" s="312"/>
    </row>
    <row r="270" spans="2:15" x14ac:dyDescent="0.25">
      <c r="B270" s="207"/>
      <c r="C270" s="299" t="s">
        <v>212</v>
      </c>
      <c r="D270" s="301"/>
      <c r="E270" s="301"/>
      <c r="F270" s="301"/>
      <c r="G270" s="301"/>
      <c r="H270" s="304"/>
      <c r="I270" s="304"/>
      <c r="J270" s="304"/>
      <c r="K270" s="304"/>
      <c r="L270" s="304"/>
      <c r="M270" s="312"/>
      <c r="N270" s="312"/>
      <c r="O270" s="312"/>
    </row>
    <row r="271" spans="2:15" x14ac:dyDescent="0.25">
      <c r="B271" s="18"/>
      <c r="C271" s="299" t="s">
        <v>213</v>
      </c>
      <c r="D271" s="300">
        <f>D269+D270</f>
        <v>92.06</v>
      </c>
      <c r="E271" s="300">
        <f t="shared" ref="E271:L271" si="138">E269+E270</f>
        <v>46.03</v>
      </c>
      <c r="F271" s="300">
        <f t="shared" si="138"/>
        <v>45.969994999999997</v>
      </c>
      <c r="G271" s="300">
        <f t="shared" si="138"/>
        <v>91.999994999999998</v>
      </c>
      <c r="H271" s="303">
        <f t="shared" si="138"/>
        <v>91.939989999999995</v>
      </c>
      <c r="I271" s="303">
        <f t="shared" si="138"/>
        <v>91.939989999999995</v>
      </c>
      <c r="J271" s="303">
        <f t="shared" si="138"/>
        <v>91.939989999999995</v>
      </c>
      <c r="K271" s="303">
        <f t="shared" si="138"/>
        <v>91.939989999999995</v>
      </c>
      <c r="L271" s="303">
        <f t="shared" si="138"/>
        <v>45.969994999999997</v>
      </c>
      <c r="M271" s="312"/>
      <c r="N271" s="312"/>
      <c r="O271" s="312"/>
    </row>
    <row r="272" spans="2:15" x14ac:dyDescent="0.25">
      <c r="B272" s="12"/>
      <c r="C272" s="316" t="s">
        <v>108</v>
      </c>
      <c r="D272" s="301"/>
      <c r="E272" s="301"/>
      <c r="F272" s="301"/>
      <c r="G272" s="301"/>
      <c r="H272" s="304"/>
      <c r="I272" s="304"/>
      <c r="J272" s="304"/>
      <c r="K272" s="304"/>
      <c r="L272" s="304"/>
      <c r="M272" s="312"/>
      <c r="N272" s="312"/>
      <c r="O272" s="312"/>
    </row>
    <row r="273" spans="2:15" x14ac:dyDescent="0.25">
      <c r="B273" s="18"/>
      <c r="C273" s="299" t="s">
        <v>13</v>
      </c>
      <c r="D273" s="301">
        <f>D163+D173+D183+D193+D203+D213+D223+D233+D243+D253+D263</f>
        <v>8327.6200000000008</v>
      </c>
      <c r="E273" s="301">
        <f t="shared" ref="E273:L273" si="139">E163+E173+E183+E193+E203+E213+E223+E233+E243+E253+E263</f>
        <v>10307.870000000001</v>
      </c>
      <c r="F273" s="301">
        <f t="shared" si="139"/>
        <v>10692.429999999998</v>
      </c>
      <c r="G273" s="300">
        <f>G163+G173+G183+G203+G213+G223+G233+G243+G253+G263</f>
        <v>11223.59</v>
      </c>
      <c r="H273" s="303">
        <f>G276</f>
        <v>13918.02</v>
      </c>
      <c r="I273" s="303">
        <f>H276</f>
        <v>11141.79</v>
      </c>
      <c r="J273" s="304">
        <f t="shared" si="139"/>
        <v>14164.27</v>
      </c>
      <c r="K273" s="304">
        <f t="shared" si="139"/>
        <v>12981.050000000003</v>
      </c>
      <c r="L273" s="304">
        <f t="shared" si="139"/>
        <v>11320.250000000002</v>
      </c>
      <c r="M273" s="312"/>
      <c r="N273" s="312"/>
      <c r="O273" s="312"/>
    </row>
    <row r="274" spans="2:15" x14ac:dyDescent="0.25">
      <c r="B274" s="18"/>
      <c r="C274" s="299" t="s">
        <v>124</v>
      </c>
      <c r="D274" s="301">
        <f t="shared" ref="D274:L275" si="140">D164+D174+D184+D194+D204+D214+D224+D234+D244+D254+D264</f>
        <v>2964.6</v>
      </c>
      <c r="E274" s="301">
        <f t="shared" si="140"/>
        <v>4278.62</v>
      </c>
      <c r="F274" s="301">
        <f t="shared" si="140"/>
        <v>4139.92</v>
      </c>
      <c r="G274" s="300">
        <f>G164+G174+G184+G204+G214+G224+G234+G244+G254+G264</f>
        <v>7883.34</v>
      </c>
      <c r="H274" s="303">
        <f t="shared" ref="H274:I274" si="141">H164+H174+H184+H204+H214+H224+H234+H244+H254+H264</f>
        <v>2431.14</v>
      </c>
      <c r="I274" s="303">
        <f t="shared" si="141"/>
        <v>0</v>
      </c>
      <c r="J274" s="304">
        <f t="shared" si="140"/>
        <v>0</v>
      </c>
      <c r="K274" s="304">
        <f t="shared" si="140"/>
        <v>0</v>
      </c>
      <c r="L274" s="304">
        <f t="shared" si="140"/>
        <v>0</v>
      </c>
      <c r="M274" s="312"/>
      <c r="N274" s="312"/>
      <c r="O274" s="312"/>
    </row>
    <row r="275" spans="2:15" x14ac:dyDescent="0.25">
      <c r="B275" s="18"/>
      <c r="C275" s="299" t="s">
        <v>14</v>
      </c>
      <c r="D275" s="301">
        <f t="shared" si="140"/>
        <v>984.35</v>
      </c>
      <c r="E275" s="301">
        <f t="shared" si="140"/>
        <v>508.73</v>
      </c>
      <c r="F275" s="301">
        <f t="shared" si="140"/>
        <v>1402.11</v>
      </c>
      <c r="G275" s="300">
        <f>G165+G175+G185+G205+G215+G225+G235+G245+G255+G265</f>
        <v>5188.91</v>
      </c>
      <c r="H275" s="303">
        <f t="shared" ref="H275:I275" si="142">H165+H175+H185+H205+H215+H225+H235+H245+H255+H265</f>
        <v>5207.37</v>
      </c>
      <c r="I275" s="303">
        <f t="shared" si="142"/>
        <v>572.69999999999993</v>
      </c>
      <c r="J275" s="304">
        <f t="shared" si="140"/>
        <v>1183.22</v>
      </c>
      <c r="K275" s="304">
        <f t="shared" si="140"/>
        <v>2660.7999999999997</v>
      </c>
      <c r="L275" s="304">
        <f t="shared" si="140"/>
        <v>4057.24</v>
      </c>
      <c r="M275" s="312"/>
      <c r="N275" s="312"/>
      <c r="O275" s="312"/>
    </row>
    <row r="276" spans="2:15" x14ac:dyDescent="0.25">
      <c r="B276" s="18"/>
      <c r="C276" s="299" t="s">
        <v>15</v>
      </c>
      <c r="D276" s="300">
        <f>D273+D274-D275</f>
        <v>10307.870000000001</v>
      </c>
      <c r="E276" s="300">
        <f t="shared" ref="E276:L276" si="143">E273+E274-E275</f>
        <v>14077.760000000002</v>
      </c>
      <c r="F276" s="300">
        <f t="shared" si="143"/>
        <v>13430.239999999998</v>
      </c>
      <c r="G276" s="300">
        <f t="shared" si="143"/>
        <v>13918.02</v>
      </c>
      <c r="H276" s="303">
        <f>H273+H274-H275</f>
        <v>11141.79</v>
      </c>
      <c r="I276" s="303">
        <f>I273+I274-I275</f>
        <v>10569.09</v>
      </c>
      <c r="J276" s="303">
        <f t="shared" si="143"/>
        <v>12981.050000000001</v>
      </c>
      <c r="K276" s="303">
        <f t="shared" si="143"/>
        <v>10320.250000000004</v>
      </c>
      <c r="L276" s="303">
        <f t="shared" si="143"/>
        <v>7263.010000000002</v>
      </c>
      <c r="M276" s="312"/>
      <c r="N276" s="312"/>
      <c r="O276" s="312"/>
    </row>
    <row r="277" spans="2:15" x14ac:dyDescent="0.25">
      <c r="B277" s="18"/>
      <c r="C277" s="299" t="s">
        <v>146</v>
      </c>
      <c r="D277" s="300">
        <f t="shared" ref="D277:L277" si="144">AVERAGE(D276,D273)</f>
        <v>9317.7450000000008</v>
      </c>
      <c r="E277" s="300">
        <f t="shared" si="144"/>
        <v>12192.815000000002</v>
      </c>
      <c r="F277" s="300">
        <f t="shared" si="144"/>
        <v>12061.334999999999</v>
      </c>
      <c r="G277" s="300">
        <f t="shared" si="144"/>
        <v>12570.805</v>
      </c>
      <c r="H277" s="303">
        <f t="shared" si="144"/>
        <v>12529.905000000001</v>
      </c>
      <c r="I277" s="303">
        <f t="shared" si="144"/>
        <v>10855.44</v>
      </c>
      <c r="J277" s="303">
        <f t="shared" si="144"/>
        <v>13572.66</v>
      </c>
      <c r="K277" s="303">
        <f t="shared" si="144"/>
        <v>11650.650000000003</v>
      </c>
      <c r="L277" s="303">
        <f t="shared" si="144"/>
        <v>9291.630000000001</v>
      </c>
      <c r="M277" s="312"/>
      <c r="N277" s="312"/>
      <c r="O277" s="312"/>
    </row>
    <row r="278" spans="2:15" x14ac:dyDescent="0.25">
      <c r="B278" s="18"/>
      <c r="C278" s="299" t="s">
        <v>16</v>
      </c>
      <c r="D278" s="302">
        <f>D281/D277</f>
        <v>8.0977747298300165E-2</v>
      </c>
      <c r="E278" s="302">
        <f>E281/E277*2</f>
        <v>8.9646238378914125E-2</v>
      </c>
      <c r="F278" s="302">
        <f>F281/F277*2</f>
        <v>9.9557831450664477E-2</v>
      </c>
      <c r="G278" s="302">
        <f>G281/G277</f>
        <v>0.10452851428369143</v>
      </c>
      <c r="H278" s="305">
        <f t="shared" ref="H278:L278" si="145">H281/H277</f>
        <v>0.12121069398903396</v>
      </c>
      <c r="I278" s="305">
        <f t="shared" si="145"/>
        <v>8.0270093750230295E-2</v>
      </c>
      <c r="J278" s="305">
        <f t="shared" si="145"/>
        <v>9.872342470083241E-2</v>
      </c>
      <c r="K278" s="305">
        <f t="shared" si="145"/>
        <v>9.8770916429555419E-2</v>
      </c>
      <c r="L278" s="305">
        <f t="shared" si="145"/>
        <v>9.8585370112671294E-2</v>
      </c>
      <c r="M278" s="312"/>
      <c r="N278" s="312"/>
      <c r="O278" s="312"/>
    </row>
    <row r="279" spans="2:15" x14ac:dyDescent="0.25">
      <c r="B279" s="18"/>
      <c r="C279" s="299" t="s">
        <v>209</v>
      </c>
      <c r="D279" s="300">
        <f t="shared" ref="D279:L279" si="146">D169+D179+D189+D199+D209+D219+D229+D239+D249+D259+D269</f>
        <v>754.53</v>
      </c>
      <c r="E279" s="300">
        <f t="shared" si="146"/>
        <v>546.52</v>
      </c>
      <c r="F279" s="300">
        <f t="shared" si="146"/>
        <v>600.40017850000004</v>
      </c>
      <c r="G279" s="300">
        <f t="shared" ref="G279" si="147">G169+G179+G189+G209+G219+G229+G239+G249+G259+G269</f>
        <v>1314.0075699999998</v>
      </c>
      <c r="H279" s="303">
        <f>'[18]Sheet1 (2)'!$G$262</f>
        <v>1518.7584806666666</v>
      </c>
      <c r="I279" s="303">
        <f>'[18]Sheet1 (2)'!$H$262</f>
        <v>871.3671865</v>
      </c>
      <c r="J279" s="303">
        <f t="shared" si="146"/>
        <v>1339.9394775000001</v>
      </c>
      <c r="K279" s="303">
        <f t="shared" si="146"/>
        <v>1150.7453775000001</v>
      </c>
      <c r="L279" s="303">
        <f t="shared" si="146"/>
        <v>916.01878250000004</v>
      </c>
      <c r="M279" s="312"/>
      <c r="N279" s="312"/>
      <c r="O279" s="312"/>
    </row>
    <row r="280" spans="2:15" x14ac:dyDescent="0.25">
      <c r="B280" s="18"/>
      <c r="C280" s="299" t="s">
        <v>212</v>
      </c>
      <c r="D280" s="301"/>
      <c r="E280" s="301"/>
      <c r="F280" s="301"/>
      <c r="G280" s="301"/>
      <c r="H280" s="304"/>
      <c r="I280" s="304"/>
      <c r="J280" s="304"/>
      <c r="K280" s="304"/>
      <c r="L280" s="304"/>
      <c r="M280" s="312"/>
      <c r="N280" s="312"/>
      <c r="O280" s="312"/>
    </row>
    <row r="281" spans="2:15" x14ac:dyDescent="0.25">
      <c r="B281" s="18"/>
      <c r="C281" s="299" t="s">
        <v>213</v>
      </c>
      <c r="D281" s="300">
        <f>D279+D280</f>
        <v>754.53</v>
      </c>
      <c r="E281" s="300">
        <f t="shared" ref="E281:L281" si="148">E279+E280</f>
        <v>546.52</v>
      </c>
      <c r="F281" s="300">
        <f t="shared" si="148"/>
        <v>600.40017850000004</v>
      </c>
      <c r="G281" s="300">
        <f t="shared" si="148"/>
        <v>1314.0075699999998</v>
      </c>
      <c r="H281" s="303">
        <f t="shared" si="148"/>
        <v>1518.7584806666666</v>
      </c>
      <c r="I281" s="303">
        <f t="shared" si="148"/>
        <v>871.3671865</v>
      </c>
      <c r="J281" s="303">
        <f t="shared" si="148"/>
        <v>1339.9394775000001</v>
      </c>
      <c r="K281" s="303">
        <f t="shared" si="148"/>
        <v>1150.7453775000001</v>
      </c>
      <c r="L281" s="303">
        <f t="shared" si="148"/>
        <v>916.01878250000004</v>
      </c>
      <c r="M281" s="312"/>
      <c r="N281" s="312"/>
      <c r="O281" s="312"/>
    </row>
    <row r="283" spans="2:15" hidden="1" x14ac:dyDescent="0.25">
      <c r="B283" s="24" t="s">
        <v>597</v>
      </c>
      <c r="H283" s="27"/>
    </row>
    <row r="284" spans="2:15" hidden="1" x14ac:dyDescent="0.25">
      <c r="B284" s="25" t="s">
        <v>35</v>
      </c>
      <c r="C284" s="15" t="s">
        <v>208</v>
      </c>
      <c r="D284" s="16"/>
      <c r="E284" s="16"/>
      <c r="F284" s="16"/>
      <c r="G284" s="16"/>
      <c r="H284" s="16"/>
      <c r="I284" s="16"/>
      <c r="J284" s="16"/>
      <c r="K284" s="16"/>
      <c r="L284" s="16"/>
    </row>
    <row r="285" spans="2:15" hidden="1" x14ac:dyDescent="0.25">
      <c r="O285" s="17" t="s">
        <v>4</v>
      </c>
    </row>
    <row r="286" spans="2:15" s="5" customFormat="1" ht="15" hidden="1" customHeight="1" x14ac:dyDescent="0.25">
      <c r="B286" s="413" t="s">
        <v>140</v>
      </c>
      <c r="C286" s="416" t="s">
        <v>18</v>
      </c>
      <c r="D286" s="418" t="s">
        <v>160</v>
      </c>
      <c r="E286" s="419"/>
      <c r="F286" s="420"/>
      <c r="G286" s="418" t="s">
        <v>641</v>
      </c>
      <c r="H286" s="419"/>
      <c r="I286" s="419"/>
      <c r="J286" s="420"/>
      <c r="K286" s="421" t="s">
        <v>153</v>
      </c>
      <c r="L286" s="421"/>
      <c r="M286" s="421"/>
      <c r="N286" s="421"/>
      <c r="O286" s="421"/>
    </row>
    <row r="287" spans="2:15" s="5" customFormat="1" ht="27.6" hidden="1" x14ac:dyDescent="0.25">
      <c r="B287" s="414"/>
      <c r="C287" s="416"/>
      <c r="D287" s="7" t="s">
        <v>224</v>
      </c>
      <c r="E287" s="7" t="s">
        <v>169</v>
      </c>
      <c r="F287" s="7" t="s">
        <v>141</v>
      </c>
      <c r="G287" s="7" t="s">
        <v>224</v>
      </c>
      <c r="H287" s="7" t="s">
        <v>163</v>
      </c>
      <c r="I287" s="7" t="s">
        <v>164</v>
      </c>
      <c r="J287" s="7" t="s">
        <v>168</v>
      </c>
      <c r="K287" s="7" t="s">
        <v>154</v>
      </c>
      <c r="L287" s="7" t="s">
        <v>155</v>
      </c>
      <c r="M287" s="7" t="s">
        <v>156</v>
      </c>
      <c r="N287" s="7" t="s">
        <v>157</v>
      </c>
      <c r="O287" s="7" t="s">
        <v>158</v>
      </c>
    </row>
    <row r="288" spans="2:15" s="5" customFormat="1" hidden="1" x14ac:dyDescent="0.25">
      <c r="B288" s="415"/>
      <c r="C288" s="417"/>
      <c r="D288" s="7" t="s">
        <v>10</v>
      </c>
      <c r="E288" s="7" t="s">
        <v>12</v>
      </c>
      <c r="F288" s="7" t="s">
        <v>162</v>
      </c>
      <c r="G288" s="7" t="s">
        <v>10</v>
      </c>
      <c r="H288" s="7" t="s">
        <v>3</v>
      </c>
      <c r="I288" s="7" t="s">
        <v>5</v>
      </c>
      <c r="J288" s="7" t="s">
        <v>5</v>
      </c>
      <c r="K288" s="7" t="s">
        <v>8</v>
      </c>
      <c r="L288" s="7" t="s">
        <v>8</v>
      </c>
      <c r="M288" s="7" t="s">
        <v>8</v>
      </c>
      <c r="N288" s="7" t="s">
        <v>8</v>
      </c>
      <c r="O288" s="7" t="s">
        <v>8</v>
      </c>
    </row>
    <row r="289" spans="2:15" hidden="1" x14ac:dyDescent="0.25">
      <c r="B289" s="51">
        <v>1</v>
      </c>
      <c r="C289" s="18" t="s">
        <v>125</v>
      </c>
      <c r="D289" s="1"/>
      <c r="E289" s="82"/>
      <c r="F289" s="140">
        <f>E289-D289</f>
        <v>0</v>
      </c>
      <c r="G289" s="13"/>
      <c r="H289" s="82"/>
      <c r="I289" s="82"/>
      <c r="J289" s="142">
        <f>F296</f>
        <v>0</v>
      </c>
      <c r="K289" s="82">
        <f>J296</f>
        <v>0</v>
      </c>
      <c r="L289" s="82">
        <f>K296</f>
        <v>0</v>
      </c>
      <c r="M289" s="82">
        <f>L296</f>
        <v>0</v>
      </c>
      <c r="N289" s="82">
        <f>M296</f>
        <v>0</v>
      </c>
      <c r="O289" s="82">
        <f>N296</f>
        <v>0</v>
      </c>
    </row>
    <row r="290" spans="2:15" hidden="1" x14ac:dyDescent="0.25">
      <c r="B290" s="12">
        <f>B289+1</f>
        <v>2</v>
      </c>
      <c r="C290" s="18" t="s">
        <v>126</v>
      </c>
      <c r="D290" s="1"/>
      <c r="E290" s="82"/>
      <c r="F290" s="140">
        <f t="shared" ref="F290:F301" si="149">E290-D290</f>
        <v>0</v>
      </c>
      <c r="G290" s="13"/>
      <c r="H290" s="82"/>
      <c r="I290" s="82"/>
      <c r="J290" s="142">
        <f t="shared" ref="J290:J301" si="150">H290+I290</f>
        <v>0</v>
      </c>
      <c r="K290" s="82"/>
      <c r="L290" s="82"/>
      <c r="M290" s="82"/>
      <c r="N290" s="82"/>
      <c r="O290" s="82"/>
    </row>
    <row r="291" spans="2:15" hidden="1" x14ac:dyDescent="0.25">
      <c r="B291" s="12">
        <f t="shared" ref="B291:B301" si="151">B290+1</f>
        <v>3</v>
      </c>
      <c r="C291" s="20" t="s">
        <v>127</v>
      </c>
      <c r="D291" s="1"/>
      <c r="E291" s="82">
        <f>E289-E290</f>
        <v>0</v>
      </c>
      <c r="F291" s="140">
        <f t="shared" si="149"/>
        <v>0</v>
      </c>
      <c r="G291" s="13"/>
      <c r="H291" s="82">
        <f>H289-H290</f>
        <v>0</v>
      </c>
      <c r="I291" s="82">
        <f>I289-I290</f>
        <v>0</v>
      </c>
      <c r="J291" s="142">
        <f t="shared" si="150"/>
        <v>0</v>
      </c>
      <c r="K291" s="82">
        <f>K289-K290</f>
        <v>0</v>
      </c>
      <c r="L291" s="82">
        <f>L289-L290</f>
        <v>0</v>
      </c>
      <c r="M291" s="82">
        <f>M289-M290</f>
        <v>0</v>
      </c>
      <c r="N291" s="82">
        <f>N289-N290</f>
        <v>0</v>
      </c>
      <c r="O291" s="82">
        <f>O289-O290</f>
        <v>0</v>
      </c>
    </row>
    <row r="292" spans="2:15" ht="27.6" hidden="1" x14ac:dyDescent="0.25">
      <c r="B292" s="12">
        <f t="shared" si="151"/>
        <v>4</v>
      </c>
      <c r="C292" s="68" t="s">
        <v>128</v>
      </c>
      <c r="D292" s="69"/>
      <c r="E292" s="147"/>
      <c r="F292" s="140">
        <f t="shared" si="149"/>
        <v>0</v>
      </c>
      <c r="G292" s="20"/>
      <c r="H292" s="147"/>
      <c r="I292" s="147"/>
      <c r="J292" s="142">
        <f t="shared" si="150"/>
        <v>0</v>
      </c>
      <c r="K292" s="147"/>
      <c r="L292" s="147"/>
      <c r="M292" s="147"/>
      <c r="N292" s="147"/>
      <c r="O292" s="147"/>
    </row>
    <row r="293" spans="2:15" s="24" customFormat="1" ht="27.6" hidden="1" x14ac:dyDescent="0.25">
      <c r="B293" s="12">
        <f t="shared" si="151"/>
        <v>5</v>
      </c>
      <c r="C293" s="29" t="s">
        <v>143</v>
      </c>
      <c r="D293" s="69"/>
      <c r="E293" s="82"/>
      <c r="F293" s="140">
        <f t="shared" si="149"/>
        <v>0</v>
      </c>
      <c r="G293" s="20"/>
      <c r="H293" s="82"/>
      <c r="I293" s="82"/>
      <c r="J293" s="142">
        <f t="shared" si="150"/>
        <v>0</v>
      </c>
      <c r="K293" s="82"/>
      <c r="L293" s="82"/>
      <c r="M293" s="82"/>
      <c r="N293" s="82"/>
      <c r="O293" s="82"/>
    </row>
    <row r="294" spans="2:15" ht="27.6" hidden="1" x14ac:dyDescent="0.25">
      <c r="B294" s="12">
        <f t="shared" si="151"/>
        <v>6</v>
      </c>
      <c r="C294" s="68" t="s">
        <v>133</v>
      </c>
      <c r="D294" s="69"/>
      <c r="E294" s="82"/>
      <c r="F294" s="140">
        <f t="shared" si="149"/>
        <v>0</v>
      </c>
      <c r="G294" s="20"/>
      <c r="H294" s="82"/>
      <c r="I294" s="82"/>
      <c r="J294" s="142">
        <f t="shared" si="150"/>
        <v>0</v>
      </c>
      <c r="K294" s="82"/>
      <c r="L294" s="82"/>
      <c r="M294" s="82"/>
      <c r="N294" s="82"/>
      <c r="O294" s="82"/>
    </row>
    <row r="295" spans="2:15" hidden="1" x14ac:dyDescent="0.25">
      <c r="B295" s="12">
        <f t="shared" si="151"/>
        <v>7</v>
      </c>
      <c r="C295" s="18" t="s">
        <v>129</v>
      </c>
      <c r="D295" s="69"/>
      <c r="E295" s="82">
        <f>E291-E292+E293-E294</f>
        <v>0</v>
      </c>
      <c r="F295" s="140">
        <f t="shared" si="149"/>
        <v>0</v>
      </c>
      <c r="G295" s="20"/>
      <c r="H295" s="82">
        <f>H291-H292+H293-H294</f>
        <v>0</v>
      </c>
      <c r="I295" s="82">
        <f>I291-I292+I293-I294</f>
        <v>0</v>
      </c>
      <c r="J295" s="142">
        <f t="shared" si="150"/>
        <v>0</v>
      </c>
      <c r="K295" s="82">
        <f>K291-K292+K293-K294</f>
        <v>0</v>
      </c>
      <c r="L295" s="82">
        <f>L291-L292+L293-L294</f>
        <v>0</v>
      </c>
      <c r="M295" s="82">
        <f>M291-M292+M293-M294</f>
        <v>0</v>
      </c>
      <c r="N295" s="82">
        <f>N291-N292+N293-N294</f>
        <v>0</v>
      </c>
      <c r="O295" s="82">
        <f>O291-O292+O293-O294</f>
        <v>0</v>
      </c>
    </row>
    <row r="296" spans="2:15" hidden="1" x14ac:dyDescent="0.25">
      <c r="B296" s="12">
        <f t="shared" si="151"/>
        <v>8</v>
      </c>
      <c r="C296" s="18" t="s">
        <v>130</v>
      </c>
      <c r="D296" s="69"/>
      <c r="E296" s="82">
        <f>E289-E292+E293-E294</f>
        <v>0</v>
      </c>
      <c r="F296" s="140">
        <f t="shared" si="149"/>
        <v>0</v>
      </c>
      <c r="G296" s="20"/>
      <c r="H296" s="82">
        <f>H289-H292+H293-H294</f>
        <v>0</v>
      </c>
      <c r="I296" s="82">
        <f>I289-I292+I293-I294</f>
        <v>0</v>
      </c>
      <c r="J296" s="142">
        <f t="shared" si="150"/>
        <v>0</v>
      </c>
      <c r="K296" s="82">
        <f>K289-K292+K293-K294</f>
        <v>0</v>
      </c>
      <c r="L296" s="82">
        <f>L289-L292+L293-L294</f>
        <v>0</v>
      </c>
      <c r="M296" s="82">
        <f>M289-M292+M293-M294</f>
        <v>0</v>
      </c>
      <c r="N296" s="82">
        <f>N289-N292+N293-N294</f>
        <v>0</v>
      </c>
      <c r="O296" s="82">
        <f>O289-O292+O293-O294</f>
        <v>0</v>
      </c>
    </row>
    <row r="297" spans="2:15" hidden="1" x14ac:dyDescent="0.25">
      <c r="B297" s="12">
        <f t="shared" si="151"/>
        <v>9</v>
      </c>
      <c r="C297" s="18" t="s">
        <v>145</v>
      </c>
      <c r="D297" s="69"/>
      <c r="E297" s="82">
        <f>AVERAGE(E291,E295)</f>
        <v>0</v>
      </c>
      <c r="F297" s="140">
        <f t="shared" si="149"/>
        <v>0</v>
      </c>
      <c r="G297" s="20"/>
      <c r="H297" s="82">
        <f>AVERAGE(H291,H295)</f>
        <v>0</v>
      </c>
      <c r="I297" s="82">
        <f>AVERAGE(I291,I295)</f>
        <v>0</v>
      </c>
      <c r="J297" s="142">
        <f t="shared" si="150"/>
        <v>0</v>
      </c>
      <c r="K297" s="82">
        <f>AVERAGE(K291,K295)</f>
        <v>0</v>
      </c>
      <c r="L297" s="82">
        <f>AVERAGE(L291,L295)</f>
        <v>0</v>
      </c>
      <c r="M297" s="82">
        <f>AVERAGE(M291,M295)</f>
        <v>0</v>
      </c>
      <c r="N297" s="82">
        <f>AVERAGE(N291,N295)</f>
        <v>0</v>
      </c>
      <c r="O297" s="82">
        <f>AVERAGE(O291,O295)</f>
        <v>0</v>
      </c>
    </row>
    <row r="298" spans="2:15" ht="27.6" hidden="1" x14ac:dyDescent="0.25">
      <c r="B298" s="12">
        <f t="shared" si="151"/>
        <v>10</v>
      </c>
      <c r="C298" s="68" t="s">
        <v>144</v>
      </c>
      <c r="D298" s="69"/>
      <c r="E298" s="82"/>
      <c r="F298" s="140">
        <f t="shared" si="149"/>
        <v>0</v>
      </c>
      <c r="G298" s="20"/>
      <c r="H298" s="82"/>
      <c r="I298" s="82"/>
      <c r="J298" s="142">
        <f t="shared" si="150"/>
        <v>0</v>
      </c>
      <c r="K298" s="82"/>
      <c r="L298" s="82"/>
      <c r="M298" s="82"/>
      <c r="N298" s="82"/>
      <c r="O298" s="82"/>
    </row>
    <row r="299" spans="2:15" hidden="1" x14ac:dyDescent="0.25">
      <c r="B299" s="12">
        <f t="shared" si="151"/>
        <v>11</v>
      </c>
      <c r="C299" s="18" t="s">
        <v>209</v>
      </c>
      <c r="D299" s="69"/>
      <c r="E299" s="82">
        <f>E297*E298</f>
        <v>0</v>
      </c>
      <c r="F299" s="140">
        <f t="shared" si="149"/>
        <v>0</v>
      </c>
      <c r="G299" s="20"/>
      <c r="H299" s="82">
        <f>H297*H298</f>
        <v>0</v>
      </c>
      <c r="I299" s="82">
        <f>I297*I298</f>
        <v>0</v>
      </c>
      <c r="J299" s="142">
        <f t="shared" si="150"/>
        <v>0</v>
      </c>
      <c r="K299" s="82">
        <f>K297*K298</f>
        <v>0</v>
      </c>
      <c r="L299" s="82">
        <f>L297*L298</f>
        <v>0</v>
      </c>
      <c r="M299" s="82">
        <f>M297*M298</f>
        <v>0</v>
      </c>
      <c r="N299" s="82">
        <f>N297*N298</f>
        <v>0</v>
      </c>
      <c r="O299" s="82">
        <f>O297*O298</f>
        <v>0</v>
      </c>
    </row>
    <row r="300" spans="2:15" hidden="1" x14ac:dyDescent="0.25">
      <c r="B300" s="12">
        <f t="shared" si="151"/>
        <v>12</v>
      </c>
      <c r="C300" s="18" t="s">
        <v>212</v>
      </c>
      <c r="D300" s="69"/>
      <c r="E300" s="82"/>
      <c r="F300" s="140">
        <f t="shared" si="149"/>
        <v>0</v>
      </c>
      <c r="G300" s="20"/>
      <c r="H300" s="82"/>
      <c r="I300" s="82"/>
      <c r="J300" s="142">
        <f t="shared" si="150"/>
        <v>0</v>
      </c>
      <c r="K300" s="82"/>
      <c r="L300" s="82"/>
      <c r="M300" s="82"/>
      <c r="N300" s="82"/>
      <c r="O300" s="82"/>
    </row>
    <row r="301" spans="2:15" hidden="1" x14ac:dyDescent="0.25">
      <c r="B301" s="12">
        <f t="shared" si="151"/>
        <v>13</v>
      </c>
      <c r="C301" s="18" t="s">
        <v>213</v>
      </c>
      <c r="D301" s="69"/>
      <c r="E301" s="82">
        <f>E299+E300</f>
        <v>0</v>
      </c>
      <c r="F301" s="140">
        <f t="shared" si="149"/>
        <v>0</v>
      </c>
      <c r="G301" s="20"/>
      <c r="H301" s="82">
        <f>H299+H300</f>
        <v>0</v>
      </c>
      <c r="I301" s="82">
        <f>I299+I300</f>
        <v>0</v>
      </c>
      <c r="J301" s="142">
        <f t="shared" si="150"/>
        <v>0</v>
      </c>
      <c r="K301" s="82">
        <f>K299+K300</f>
        <v>0</v>
      </c>
      <c r="L301" s="82">
        <f>L299+L300</f>
        <v>0</v>
      </c>
      <c r="M301" s="82">
        <f>M299+M300</f>
        <v>0</v>
      </c>
      <c r="N301" s="82">
        <f>N299+N300</f>
        <v>0</v>
      </c>
      <c r="O301" s="82">
        <f>O299+O300</f>
        <v>0</v>
      </c>
    </row>
    <row r="302" spans="2:15" hidden="1" x14ac:dyDescent="0.25"/>
    <row r="303" spans="2:15" hidden="1" x14ac:dyDescent="0.25">
      <c r="B303" s="25" t="s">
        <v>36</v>
      </c>
      <c r="C303" s="15" t="s">
        <v>210</v>
      </c>
    </row>
    <row r="304" spans="2:15" hidden="1" x14ac:dyDescent="0.25">
      <c r="L304" s="17" t="s">
        <v>4</v>
      </c>
    </row>
    <row r="305" spans="2:12" ht="15" hidden="1" customHeight="1" x14ac:dyDescent="0.25">
      <c r="B305" s="413" t="s">
        <v>140</v>
      </c>
      <c r="C305" s="416" t="s">
        <v>18</v>
      </c>
      <c r="D305" s="67" t="s">
        <v>160</v>
      </c>
      <c r="E305" s="418" t="s">
        <v>641</v>
      </c>
      <c r="F305" s="419"/>
      <c r="G305" s="420"/>
      <c r="H305" s="439" t="s">
        <v>153</v>
      </c>
      <c r="I305" s="440"/>
      <c r="J305" s="440"/>
      <c r="K305" s="440"/>
      <c r="L305" s="441"/>
    </row>
    <row r="306" spans="2:12" hidden="1" x14ac:dyDescent="0.25">
      <c r="B306" s="414"/>
      <c r="C306" s="416"/>
      <c r="D306" s="7" t="s">
        <v>169</v>
      </c>
      <c r="E306" s="7" t="s">
        <v>163</v>
      </c>
      <c r="F306" s="7" t="s">
        <v>164</v>
      </c>
      <c r="G306" s="7" t="s">
        <v>168</v>
      </c>
      <c r="H306" s="7" t="s">
        <v>154</v>
      </c>
      <c r="I306" s="7" t="s">
        <v>155</v>
      </c>
      <c r="J306" s="7" t="s">
        <v>156</v>
      </c>
      <c r="K306" s="7" t="s">
        <v>157</v>
      </c>
      <c r="L306" s="7" t="s">
        <v>158</v>
      </c>
    </row>
    <row r="307" spans="2:12" hidden="1" x14ac:dyDescent="0.25">
      <c r="B307" s="415"/>
      <c r="C307" s="417"/>
      <c r="D307" s="7" t="s">
        <v>12</v>
      </c>
      <c r="E307" s="7" t="s">
        <v>3</v>
      </c>
      <c r="F307" s="7" t="s">
        <v>5</v>
      </c>
      <c r="G307" s="7" t="s">
        <v>5</v>
      </c>
      <c r="H307" s="7" t="s">
        <v>8</v>
      </c>
      <c r="I307" s="7" t="s">
        <v>8</v>
      </c>
      <c r="J307" s="7" t="s">
        <v>8</v>
      </c>
      <c r="K307" s="7" t="s">
        <v>8</v>
      </c>
      <c r="L307" s="7" t="s">
        <v>8</v>
      </c>
    </row>
    <row r="308" spans="2:12" hidden="1" x14ac:dyDescent="0.25">
      <c r="B308" s="12">
        <v>1</v>
      </c>
      <c r="C308" s="30" t="s">
        <v>139</v>
      </c>
      <c r="D308" s="18"/>
      <c r="E308" s="18"/>
      <c r="F308" s="18"/>
      <c r="G308" s="18"/>
      <c r="H308" s="18"/>
      <c r="I308" s="18"/>
      <c r="J308" s="18"/>
      <c r="K308" s="18"/>
      <c r="L308" s="18"/>
    </row>
    <row r="309" spans="2:12" hidden="1" x14ac:dyDescent="0.25">
      <c r="B309" s="18"/>
      <c r="C309" s="18" t="s">
        <v>13</v>
      </c>
      <c r="D309" s="18"/>
      <c r="E309" s="18"/>
      <c r="F309" s="18"/>
      <c r="G309" s="18"/>
      <c r="H309" s="18"/>
      <c r="I309" s="18"/>
      <c r="J309" s="18"/>
      <c r="K309" s="18"/>
      <c r="L309" s="18"/>
    </row>
    <row r="310" spans="2:12" hidden="1" x14ac:dyDescent="0.25">
      <c r="B310" s="18"/>
      <c r="C310" s="18" t="s">
        <v>124</v>
      </c>
      <c r="D310" s="18"/>
      <c r="E310" s="18"/>
      <c r="F310" s="18"/>
      <c r="G310" s="18"/>
      <c r="H310" s="18"/>
      <c r="I310" s="18"/>
      <c r="J310" s="18"/>
      <c r="K310" s="18"/>
      <c r="L310" s="18"/>
    </row>
    <row r="311" spans="2:12" hidden="1" x14ac:dyDescent="0.25">
      <c r="B311" s="18"/>
      <c r="C311" s="18" t="s">
        <v>14</v>
      </c>
      <c r="D311" s="18"/>
      <c r="E311" s="18"/>
      <c r="F311" s="18"/>
      <c r="G311" s="18"/>
      <c r="H311" s="18"/>
      <c r="I311" s="18"/>
      <c r="J311" s="18"/>
      <c r="K311" s="18"/>
      <c r="L311" s="18"/>
    </row>
    <row r="312" spans="2:12" hidden="1" x14ac:dyDescent="0.25">
      <c r="B312" s="18"/>
      <c r="C312" s="18" t="s">
        <v>15</v>
      </c>
      <c r="D312" s="140">
        <f t="shared" ref="D312:L312" si="152">D309+D310-D311</f>
        <v>0</v>
      </c>
      <c r="E312" s="140">
        <f t="shared" si="152"/>
        <v>0</v>
      </c>
      <c r="F312" s="140">
        <f t="shared" si="152"/>
        <v>0</v>
      </c>
      <c r="G312" s="140">
        <f t="shared" si="152"/>
        <v>0</v>
      </c>
      <c r="H312" s="140">
        <f t="shared" si="152"/>
        <v>0</v>
      </c>
      <c r="I312" s="140">
        <f t="shared" si="152"/>
        <v>0</v>
      </c>
      <c r="J312" s="140">
        <f t="shared" si="152"/>
        <v>0</v>
      </c>
      <c r="K312" s="140">
        <f t="shared" si="152"/>
        <v>0</v>
      </c>
      <c r="L312" s="140">
        <f t="shared" si="152"/>
        <v>0</v>
      </c>
    </row>
    <row r="313" spans="2:12" hidden="1" x14ac:dyDescent="0.25">
      <c r="B313" s="18"/>
      <c r="C313" s="18" t="s">
        <v>146</v>
      </c>
      <c r="D313" s="140">
        <f>AVERAGE(D312,D309)</f>
        <v>0</v>
      </c>
      <c r="E313" s="140">
        <f t="shared" ref="E313:L313" si="153">AVERAGE(E312,E309)</f>
        <v>0</v>
      </c>
      <c r="F313" s="140">
        <f t="shared" si="153"/>
        <v>0</v>
      </c>
      <c r="G313" s="140">
        <f t="shared" si="153"/>
        <v>0</v>
      </c>
      <c r="H313" s="140">
        <f t="shared" si="153"/>
        <v>0</v>
      </c>
      <c r="I313" s="140">
        <f t="shared" si="153"/>
        <v>0</v>
      </c>
      <c r="J313" s="140">
        <f t="shared" si="153"/>
        <v>0</v>
      </c>
      <c r="K313" s="140">
        <f t="shared" si="153"/>
        <v>0</v>
      </c>
      <c r="L313" s="140">
        <f t="shared" si="153"/>
        <v>0</v>
      </c>
    </row>
    <row r="314" spans="2:12" hidden="1" x14ac:dyDescent="0.25">
      <c r="B314" s="18"/>
      <c r="C314" s="18" t="s">
        <v>16</v>
      </c>
      <c r="D314" s="18"/>
      <c r="E314" s="18"/>
      <c r="F314" s="18"/>
      <c r="G314" s="18"/>
      <c r="H314" s="18"/>
      <c r="I314" s="18"/>
      <c r="J314" s="18"/>
      <c r="K314" s="18"/>
      <c r="L314" s="18"/>
    </row>
    <row r="315" spans="2:12" hidden="1" x14ac:dyDescent="0.25">
      <c r="B315" s="18"/>
      <c r="C315" s="18" t="s">
        <v>209</v>
      </c>
      <c r="D315" s="140">
        <f t="shared" ref="D315:L315" si="154">D313*D314</f>
        <v>0</v>
      </c>
      <c r="E315" s="140">
        <f t="shared" si="154"/>
        <v>0</v>
      </c>
      <c r="F315" s="140">
        <f t="shared" si="154"/>
        <v>0</v>
      </c>
      <c r="G315" s="140">
        <f t="shared" si="154"/>
        <v>0</v>
      </c>
      <c r="H315" s="140">
        <f t="shared" si="154"/>
        <v>0</v>
      </c>
      <c r="I315" s="140">
        <f t="shared" si="154"/>
        <v>0</v>
      </c>
      <c r="J315" s="140">
        <f t="shared" si="154"/>
        <v>0</v>
      </c>
      <c r="K315" s="140">
        <f t="shared" si="154"/>
        <v>0</v>
      </c>
      <c r="L315" s="140">
        <f t="shared" si="154"/>
        <v>0</v>
      </c>
    </row>
    <row r="316" spans="2:12" hidden="1" x14ac:dyDescent="0.25">
      <c r="B316" s="18"/>
      <c r="C316" s="18" t="s">
        <v>212</v>
      </c>
      <c r="D316" s="18"/>
      <c r="E316" s="18"/>
      <c r="F316" s="18"/>
      <c r="G316" s="18"/>
      <c r="H316" s="18"/>
      <c r="I316" s="18"/>
      <c r="J316" s="18"/>
      <c r="K316" s="18"/>
      <c r="L316" s="18"/>
    </row>
    <row r="317" spans="2:12" hidden="1" x14ac:dyDescent="0.25">
      <c r="B317" s="18"/>
      <c r="C317" s="18" t="s">
        <v>213</v>
      </c>
      <c r="D317" s="140">
        <f t="shared" ref="D317:L317" si="155">D315+D316</f>
        <v>0</v>
      </c>
      <c r="E317" s="140">
        <f t="shared" si="155"/>
        <v>0</v>
      </c>
      <c r="F317" s="140">
        <f t="shared" si="155"/>
        <v>0</v>
      </c>
      <c r="G317" s="140">
        <f t="shared" si="155"/>
        <v>0</v>
      </c>
      <c r="H317" s="140">
        <f t="shared" si="155"/>
        <v>0</v>
      </c>
      <c r="I317" s="140">
        <f t="shared" si="155"/>
        <v>0</v>
      </c>
      <c r="J317" s="140">
        <f t="shared" si="155"/>
        <v>0</v>
      </c>
      <c r="K317" s="140">
        <f t="shared" si="155"/>
        <v>0</v>
      </c>
      <c r="L317" s="140">
        <f t="shared" si="155"/>
        <v>0</v>
      </c>
    </row>
    <row r="318" spans="2:12" hidden="1" x14ac:dyDescent="0.25">
      <c r="B318" s="12">
        <v>2</v>
      </c>
      <c r="C318" s="30" t="s">
        <v>138</v>
      </c>
      <c r="D318" s="18"/>
      <c r="E318" s="18"/>
      <c r="F318" s="18"/>
      <c r="G318" s="18"/>
      <c r="H318" s="18"/>
      <c r="I318" s="18"/>
      <c r="J318" s="18"/>
      <c r="K318" s="18"/>
      <c r="L318" s="18"/>
    </row>
    <row r="319" spans="2:12" hidden="1" x14ac:dyDescent="0.25">
      <c r="B319" s="18"/>
      <c r="C319" s="18" t="s">
        <v>13</v>
      </c>
      <c r="D319" s="18"/>
      <c r="E319" s="18"/>
      <c r="F319" s="18"/>
      <c r="G319" s="18"/>
      <c r="H319" s="18"/>
      <c r="I319" s="18"/>
      <c r="J319" s="18"/>
      <c r="K319" s="18"/>
      <c r="L319" s="18"/>
    </row>
    <row r="320" spans="2:12" hidden="1" x14ac:dyDescent="0.25">
      <c r="B320" s="18"/>
      <c r="C320" s="18" t="s">
        <v>124</v>
      </c>
      <c r="D320" s="18"/>
      <c r="E320" s="18"/>
      <c r="F320" s="18"/>
      <c r="G320" s="18"/>
      <c r="H320" s="18"/>
      <c r="I320" s="18"/>
      <c r="J320" s="18"/>
      <c r="K320" s="18"/>
      <c r="L320" s="18"/>
    </row>
    <row r="321" spans="2:12" hidden="1" x14ac:dyDescent="0.25">
      <c r="B321" s="18"/>
      <c r="C321" s="18" t="s">
        <v>14</v>
      </c>
      <c r="D321" s="18"/>
      <c r="E321" s="18"/>
      <c r="F321" s="18"/>
      <c r="G321" s="18"/>
      <c r="H321" s="18"/>
      <c r="I321" s="18"/>
      <c r="J321" s="18"/>
      <c r="K321" s="18"/>
      <c r="L321" s="18"/>
    </row>
    <row r="322" spans="2:12" hidden="1" x14ac:dyDescent="0.25">
      <c r="B322" s="18"/>
      <c r="C322" s="18" t="s">
        <v>15</v>
      </c>
      <c r="D322" s="140">
        <f t="shared" ref="D322:L322" si="156">D319+D320-D321</f>
        <v>0</v>
      </c>
      <c r="E322" s="140">
        <f t="shared" si="156"/>
        <v>0</v>
      </c>
      <c r="F322" s="140">
        <f t="shared" si="156"/>
        <v>0</v>
      </c>
      <c r="G322" s="140">
        <f t="shared" si="156"/>
        <v>0</v>
      </c>
      <c r="H322" s="140">
        <f t="shared" si="156"/>
        <v>0</v>
      </c>
      <c r="I322" s="140">
        <f t="shared" si="156"/>
        <v>0</v>
      </c>
      <c r="J322" s="140">
        <f t="shared" si="156"/>
        <v>0</v>
      </c>
      <c r="K322" s="140">
        <f t="shared" si="156"/>
        <v>0</v>
      </c>
      <c r="L322" s="140">
        <f t="shared" si="156"/>
        <v>0</v>
      </c>
    </row>
    <row r="323" spans="2:12" hidden="1" x14ac:dyDescent="0.25">
      <c r="B323" s="18"/>
      <c r="C323" s="18" t="s">
        <v>146</v>
      </c>
      <c r="D323" s="140">
        <f>AVERAGE(D322,D319)</f>
        <v>0</v>
      </c>
      <c r="E323" s="140">
        <f t="shared" ref="E323:L323" si="157">AVERAGE(E322,E319)</f>
        <v>0</v>
      </c>
      <c r="F323" s="140">
        <f t="shared" si="157"/>
        <v>0</v>
      </c>
      <c r="G323" s="140">
        <f t="shared" si="157"/>
        <v>0</v>
      </c>
      <c r="H323" s="140">
        <f t="shared" si="157"/>
        <v>0</v>
      </c>
      <c r="I323" s="140">
        <f t="shared" si="157"/>
        <v>0</v>
      </c>
      <c r="J323" s="140">
        <f t="shared" si="157"/>
        <v>0</v>
      </c>
      <c r="K323" s="140">
        <f t="shared" si="157"/>
        <v>0</v>
      </c>
      <c r="L323" s="140">
        <f t="shared" si="157"/>
        <v>0</v>
      </c>
    </row>
    <row r="324" spans="2:12" hidden="1" x14ac:dyDescent="0.25">
      <c r="B324" s="18"/>
      <c r="C324" s="18" t="s">
        <v>16</v>
      </c>
      <c r="D324" s="18"/>
      <c r="E324" s="18"/>
      <c r="F324" s="18"/>
      <c r="G324" s="18"/>
      <c r="H324" s="18"/>
      <c r="I324" s="18"/>
      <c r="J324" s="18"/>
      <c r="K324" s="18"/>
      <c r="L324" s="18"/>
    </row>
    <row r="325" spans="2:12" hidden="1" x14ac:dyDescent="0.25">
      <c r="B325" s="18"/>
      <c r="C325" s="18" t="s">
        <v>209</v>
      </c>
      <c r="D325" s="140">
        <f t="shared" ref="D325:L325" si="158">D323*D324</f>
        <v>0</v>
      </c>
      <c r="E325" s="140">
        <f t="shared" si="158"/>
        <v>0</v>
      </c>
      <c r="F325" s="140">
        <f t="shared" si="158"/>
        <v>0</v>
      </c>
      <c r="G325" s="140">
        <f t="shared" si="158"/>
        <v>0</v>
      </c>
      <c r="H325" s="140">
        <f t="shared" si="158"/>
        <v>0</v>
      </c>
      <c r="I325" s="140">
        <f t="shared" si="158"/>
        <v>0</v>
      </c>
      <c r="J325" s="140">
        <f t="shared" si="158"/>
        <v>0</v>
      </c>
      <c r="K325" s="140">
        <f t="shared" si="158"/>
        <v>0</v>
      </c>
      <c r="L325" s="140">
        <f t="shared" si="158"/>
        <v>0</v>
      </c>
    </row>
    <row r="326" spans="2:12" hidden="1" x14ac:dyDescent="0.25">
      <c r="B326" s="18"/>
      <c r="C326" s="18" t="s">
        <v>212</v>
      </c>
      <c r="D326" s="18"/>
      <c r="E326" s="18"/>
      <c r="F326" s="18"/>
      <c r="G326" s="18"/>
      <c r="H326" s="18"/>
      <c r="I326" s="18"/>
      <c r="J326" s="18"/>
      <c r="K326" s="18"/>
      <c r="L326" s="18"/>
    </row>
    <row r="327" spans="2:12" hidden="1" x14ac:dyDescent="0.25">
      <c r="B327" s="18"/>
      <c r="C327" s="18" t="s">
        <v>213</v>
      </c>
      <c r="D327" s="140">
        <f t="shared" ref="D327:L327" si="159">D325+D326</f>
        <v>0</v>
      </c>
      <c r="E327" s="140">
        <f t="shared" si="159"/>
        <v>0</v>
      </c>
      <c r="F327" s="140">
        <f t="shared" si="159"/>
        <v>0</v>
      </c>
      <c r="G327" s="140">
        <f t="shared" si="159"/>
        <v>0</v>
      </c>
      <c r="H327" s="140">
        <f t="shared" si="159"/>
        <v>0</v>
      </c>
      <c r="I327" s="140">
        <f t="shared" si="159"/>
        <v>0</v>
      </c>
      <c r="J327" s="140">
        <f t="shared" si="159"/>
        <v>0</v>
      </c>
      <c r="K327" s="140">
        <f t="shared" si="159"/>
        <v>0</v>
      </c>
      <c r="L327" s="140">
        <f t="shared" si="159"/>
        <v>0</v>
      </c>
    </row>
    <row r="328" spans="2:12" hidden="1" x14ac:dyDescent="0.25">
      <c r="B328" s="18"/>
      <c r="C328" s="18" t="s">
        <v>211</v>
      </c>
      <c r="D328" s="18"/>
      <c r="E328" s="18"/>
      <c r="F328" s="18"/>
      <c r="G328" s="18"/>
      <c r="H328" s="18"/>
      <c r="I328" s="18"/>
      <c r="J328" s="18"/>
      <c r="K328" s="18"/>
      <c r="L328" s="18"/>
    </row>
    <row r="329" spans="2:12" hidden="1" x14ac:dyDescent="0.25">
      <c r="B329" s="12"/>
      <c r="C329" s="30" t="s">
        <v>108</v>
      </c>
      <c r="D329" s="18"/>
      <c r="E329" s="18"/>
      <c r="F329" s="18"/>
      <c r="G329" s="18"/>
      <c r="H329" s="18"/>
      <c r="I329" s="18"/>
      <c r="J329" s="18"/>
      <c r="K329" s="18"/>
      <c r="L329" s="18"/>
    </row>
    <row r="330" spans="2:12" hidden="1" x14ac:dyDescent="0.25">
      <c r="B330" s="18"/>
      <c r="C330" s="18" t="s">
        <v>13</v>
      </c>
      <c r="D330" s="18"/>
      <c r="E330" s="18"/>
      <c r="F330" s="18"/>
      <c r="G330" s="18"/>
      <c r="H330" s="18"/>
      <c r="I330" s="18"/>
      <c r="J330" s="18"/>
      <c r="K330" s="18"/>
      <c r="L330" s="18"/>
    </row>
    <row r="331" spans="2:12" hidden="1" x14ac:dyDescent="0.25">
      <c r="B331" s="18"/>
      <c r="C331" s="18" t="s">
        <v>124</v>
      </c>
      <c r="D331" s="18"/>
      <c r="E331" s="18"/>
      <c r="F331" s="18"/>
      <c r="G331" s="18"/>
      <c r="H331" s="18"/>
      <c r="I331" s="18"/>
      <c r="J331" s="18"/>
      <c r="K331" s="18"/>
      <c r="L331" s="18"/>
    </row>
    <row r="332" spans="2:12" hidden="1" x14ac:dyDescent="0.25">
      <c r="B332" s="18"/>
      <c r="C332" s="18" t="s">
        <v>14</v>
      </c>
      <c r="D332" s="18"/>
      <c r="E332" s="18"/>
      <c r="F332" s="18"/>
      <c r="G332" s="18"/>
      <c r="H332" s="18"/>
      <c r="I332" s="18"/>
      <c r="J332" s="18"/>
      <c r="K332" s="18"/>
      <c r="L332" s="18"/>
    </row>
    <row r="333" spans="2:12" hidden="1" x14ac:dyDescent="0.25">
      <c r="B333" s="18"/>
      <c r="C333" s="18" t="s">
        <v>15</v>
      </c>
      <c r="D333" s="140">
        <f>D330+D331-D332</f>
        <v>0</v>
      </c>
      <c r="E333" s="140">
        <f t="shared" ref="E333:L333" si="160">E330+E331-E332</f>
        <v>0</v>
      </c>
      <c r="F333" s="140">
        <f t="shared" si="160"/>
        <v>0</v>
      </c>
      <c r="G333" s="140">
        <f t="shared" si="160"/>
        <v>0</v>
      </c>
      <c r="H333" s="140">
        <f t="shared" si="160"/>
        <v>0</v>
      </c>
      <c r="I333" s="140">
        <f t="shared" si="160"/>
        <v>0</v>
      </c>
      <c r="J333" s="140">
        <f t="shared" si="160"/>
        <v>0</v>
      </c>
      <c r="K333" s="140">
        <f t="shared" si="160"/>
        <v>0</v>
      </c>
      <c r="L333" s="140">
        <f t="shared" si="160"/>
        <v>0</v>
      </c>
    </row>
    <row r="334" spans="2:12" hidden="1" x14ac:dyDescent="0.25">
      <c r="B334" s="18"/>
      <c r="C334" s="18" t="s">
        <v>146</v>
      </c>
      <c r="D334" s="140">
        <f>AVERAGE(D333,D330)</f>
        <v>0</v>
      </c>
      <c r="E334" s="140">
        <f t="shared" ref="E334:L334" si="161">AVERAGE(E333,E330)</f>
        <v>0</v>
      </c>
      <c r="F334" s="140">
        <f t="shared" si="161"/>
        <v>0</v>
      </c>
      <c r="G334" s="140">
        <f t="shared" si="161"/>
        <v>0</v>
      </c>
      <c r="H334" s="140">
        <f t="shared" si="161"/>
        <v>0</v>
      </c>
      <c r="I334" s="140">
        <f t="shared" si="161"/>
        <v>0</v>
      </c>
      <c r="J334" s="140">
        <f t="shared" si="161"/>
        <v>0</v>
      </c>
      <c r="K334" s="140">
        <f t="shared" si="161"/>
        <v>0</v>
      </c>
      <c r="L334" s="140">
        <f t="shared" si="161"/>
        <v>0</v>
      </c>
    </row>
    <row r="335" spans="2:12" hidden="1" x14ac:dyDescent="0.25">
      <c r="B335" s="18"/>
      <c r="C335" s="18" t="s">
        <v>16</v>
      </c>
      <c r="D335" s="18"/>
      <c r="E335" s="18"/>
      <c r="F335" s="18"/>
      <c r="G335" s="18"/>
      <c r="H335" s="18"/>
      <c r="I335" s="18"/>
      <c r="J335" s="18"/>
      <c r="K335" s="18"/>
      <c r="L335" s="18"/>
    </row>
    <row r="336" spans="2:12" hidden="1" x14ac:dyDescent="0.25">
      <c r="B336" s="18"/>
      <c r="C336" s="18" t="s">
        <v>209</v>
      </c>
      <c r="D336" s="140">
        <f>D334*D335</f>
        <v>0</v>
      </c>
      <c r="E336" s="140">
        <f t="shared" ref="E336:L336" si="162">E334*E335</f>
        <v>0</v>
      </c>
      <c r="F336" s="140">
        <f t="shared" si="162"/>
        <v>0</v>
      </c>
      <c r="G336" s="140">
        <f t="shared" si="162"/>
        <v>0</v>
      </c>
      <c r="H336" s="140">
        <f t="shared" si="162"/>
        <v>0</v>
      </c>
      <c r="I336" s="140">
        <f t="shared" si="162"/>
        <v>0</v>
      </c>
      <c r="J336" s="140">
        <f t="shared" si="162"/>
        <v>0</v>
      </c>
      <c r="K336" s="140">
        <f t="shared" si="162"/>
        <v>0</v>
      </c>
      <c r="L336" s="140">
        <f t="shared" si="162"/>
        <v>0</v>
      </c>
    </row>
    <row r="337" spans="2:12" hidden="1" x14ac:dyDescent="0.25">
      <c r="B337" s="18"/>
      <c r="C337" s="18" t="s">
        <v>212</v>
      </c>
      <c r="D337" s="18"/>
      <c r="E337" s="18"/>
      <c r="F337" s="18"/>
      <c r="G337" s="18"/>
      <c r="H337" s="18"/>
      <c r="I337" s="18"/>
      <c r="J337" s="18"/>
      <c r="K337" s="18"/>
      <c r="L337" s="18"/>
    </row>
    <row r="338" spans="2:12" hidden="1" x14ac:dyDescent="0.25">
      <c r="B338" s="18"/>
      <c r="C338" s="18" t="s">
        <v>213</v>
      </c>
      <c r="D338" s="140">
        <f>D336+D337</f>
        <v>0</v>
      </c>
      <c r="E338" s="140">
        <f t="shared" ref="E338:L338" si="163">E336+E337</f>
        <v>0</v>
      </c>
      <c r="F338" s="140">
        <f t="shared" si="163"/>
        <v>0</v>
      </c>
      <c r="G338" s="140">
        <f t="shared" si="163"/>
        <v>0</v>
      </c>
      <c r="H338" s="140">
        <f t="shared" si="163"/>
        <v>0</v>
      </c>
      <c r="I338" s="140">
        <f t="shared" si="163"/>
        <v>0</v>
      </c>
      <c r="J338" s="140">
        <f t="shared" si="163"/>
        <v>0</v>
      </c>
      <c r="K338" s="140">
        <f t="shared" si="163"/>
        <v>0</v>
      </c>
      <c r="L338" s="140">
        <f t="shared" si="163"/>
        <v>0</v>
      </c>
    </row>
  </sheetData>
  <mergeCells count="36">
    <mergeCell ref="B26:B28"/>
    <mergeCell ref="C26:C28"/>
    <mergeCell ref="E26:G26"/>
    <mergeCell ref="H26:L26"/>
    <mergeCell ref="B7:B9"/>
    <mergeCell ref="C7:C9"/>
    <mergeCell ref="D7:F7"/>
    <mergeCell ref="G7:J7"/>
    <mergeCell ref="K7:O7"/>
    <mergeCell ref="B83:B85"/>
    <mergeCell ref="C83:C85"/>
    <mergeCell ref="E83:G83"/>
    <mergeCell ref="H83:L83"/>
    <mergeCell ref="B140:B142"/>
    <mergeCell ref="C140:C142"/>
    <mergeCell ref="D140:F140"/>
    <mergeCell ref="G140:J140"/>
    <mergeCell ref="K140:O140"/>
    <mergeCell ref="B64:B66"/>
    <mergeCell ref="C64:C66"/>
    <mergeCell ref="D64:F64"/>
    <mergeCell ref="G64:J64"/>
    <mergeCell ref="K64:O64"/>
    <mergeCell ref="B159:B161"/>
    <mergeCell ref="C159:C161"/>
    <mergeCell ref="E159:G159"/>
    <mergeCell ref="H159:L159"/>
    <mergeCell ref="E305:G305"/>
    <mergeCell ref="H305:L305"/>
    <mergeCell ref="B286:B288"/>
    <mergeCell ref="C286:C288"/>
    <mergeCell ref="D286:F286"/>
    <mergeCell ref="G286:J286"/>
    <mergeCell ref="K286:O286"/>
    <mergeCell ref="B305:B307"/>
    <mergeCell ref="C305:C307"/>
  </mergeCells>
  <pageMargins left="1.02362204724409" right="0.23622047244094499" top="0.98425196850393704" bottom="0.98425196850393704" header="0.23622047244094499" footer="0.23622047244094499"/>
  <pageSetup paperSize="9" scale="85" orientation="landscape" r:id="rId1"/>
  <headerFooter alignWithMargins="0"/>
  <rowBreaks count="9" manualBreakCount="9">
    <brk id="22" min="1" max="11" man="1"/>
    <brk id="59" min="1" max="11" man="1"/>
    <brk id="79" min="1" max="11" man="1"/>
    <brk id="115" min="1" max="11" man="1"/>
    <brk id="135" min="1" max="11" man="1"/>
    <brk id="155" min="1" max="11" man="1"/>
    <brk id="191" min="1" max="11" man="1"/>
    <brk id="221" min="1" max="11" man="1"/>
    <brk id="251" min="1" max="11" man="1"/>
  </row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B1:P58"/>
  <sheetViews>
    <sheetView showGridLines="0" zoomScale="66" zoomScaleNormal="90" zoomScaleSheetLayoutView="90" workbookViewId="0">
      <selection activeCell="L49" sqref="L49"/>
    </sheetView>
  </sheetViews>
  <sheetFormatPr defaultColWidth="9.109375" defaultRowHeight="13.8" x14ac:dyDescent="0.25"/>
  <cols>
    <col min="1" max="1" width="4.109375" style="4" customWidth="1"/>
    <col min="2" max="2" width="6.33203125" style="4" customWidth="1"/>
    <col min="3" max="3" width="41" style="4" customWidth="1"/>
    <col min="4" max="4" width="13.6640625" style="4" hidden="1" customWidth="1"/>
    <col min="5" max="5" width="12.5546875" style="4" hidden="1" customWidth="1"/>
    <col min="6" max="6" width="13.44140625" style="4" hidden="1" customWidth="1"/>
    <col min="7" max="7" width="13.6640625" style="4" hidden="1" customWidth="1"/>
    <col min="8" max="8" width="12.5546875" style="4" hidden="1" customWidth="1"/>
    <col min="9" max="9" width="10.6640625" style="4" hidden="1" customWidth="1"/>
    <col min="10" max="10" width="12.5546875" style="4" customWidth="1"/>
    <col min="11" max="11" width="11.88671875" style="4" bestFit="1" customWidth="1"/>
    <col min="12" max="12" width="13.88671875" style="4" bestFit="1" customWidth="1"/>
    <col min="13" max="15" width="11.88671875" style="4" hidden="1" customWidth="1"/>
    <col min="16" max="17" width="11.88671875" style="4" bestFit="1" customWidth="1"/>
    <col min="18" max="18" width="11.6640625" style="4" bestFit="1" customWidth="1"/>
    <col min="19" max="16384" width="9.109375" style="4"/>
  </cols>
  <sheetData>
    <row r="1" spans="2:16" x14ac:dyDescent="0.25">
      <c r="B1" s="15"/>
    </row>
    <row r="2" spans="2:16" x14ac:dyDescent="0.25">
      <c r="E2" s="267" t="s">
        <v>790</v>
      </c>
      <c r="H2" s="267" t="s">
        <v>790</v>
      </c>
      <c r="J2" s="267" t="s">
        <v>790</v>
      </c>
    </row>
    <row r="3" spans="2:16" x14ac:dyDescent="0.25">
      <c r="E3" s="27" t="s">
        <v>449</v>
      </c>
      <c r="H3" s="27" t="s">
        <v>450</v>
      </c>
      <c r="J3" s="27" t="s">
        <v>811</v>
      </c>
    </row>
    <row r="4" spans="2:16" x14ac:dyDescent="0.25">
      <c r="B4" s="153" t="s">
        <v>599</v>
      </c>
      <c r="C4" s="15"/>
      <c r="D4" s="16"/>
      <c r="E4" s="16"/>
      <c r="F4" s="16"/>
      <c r="G4" s="16"/>
      <c r="H4" s="16"/>
      <c r="I4" s="16"/>
      <c r="J4" s="16"/>
      <c r="K4" s="16"/>
      <c r="L4" s="16"/>
    </row>
    <row r="5" spans="2:16" x14ac:dyDescent="0.25">
      <c r="L5" s="24" t="s">
        <v>4</v>
      </c>
      <c r="O5" s="17" t="s">
        <v>4</v>
      </c>
    </row>
    <row r="6" spans="2:16" s="5" customFormat="1" x14ac:dyDescent="0.25">
      <c r="B6" s="413" t="s">
        <v>140</v>
      </c>
      <c r="C6" s="416" t="s">
        <v>18</v>
      </c>
      <c r="D6" s="418" t="s">
        <v>160</v>
      </c>
      <c r="E6" s="419"/>
      <c r="F6" s="420"/>
      <c r="G6" s="418" t="s">
        <v>816</v>
      </c>
      <c r="H6" s="419"/>
      <c r="I6" s="419"/>
      <c r="J6" s="419"/>
      <c r="K6" s="421" t="s">
        <v>153</v>
      </c>
      <c r="L6" s="421"/>
      <c r="M6" s="421"/>
      <c r="N6" s="421"/>
      <c r="O6" s="421"/>
      <c r="P6" s="283"/>
    </row>
    <row r="7" spans="2:16" s="5" customFormat="1" ht="27.6" x14ac:dyDescent="0.25">
      <c r="B7" s="414"/>
      <c r="C7" s="416"/>
      <c r="D7" s="7" t="s">
        <v>224</v>
      </c>
      <c r="E7" s="7" t="s">
        <v>169</v>
      </c>
      <c r="F7" s="7" t="s">
        <v>141</v>
      </c>
      <c r="G7" s="7" t="s">
        <v>224</v>
      </c>
      <c r="H7" s="7" t="s">
        <v>163</v>
      </c>
      <c r="I7" s="7" t="s">
        <v>164</v>
      </c>
      <c r="J7" s="7" t="s">
        <v>168</v>
      </c>
      <c r="K7" s="7" t="s">
        <v>154</v>
      </c>
      <c r="L7" s="7" t="s">
        <v>155</v>
      </c>
      <c r="M7" s="7" t="s">
        <v>156</v>
      </c>
      <c r="N7" s="7" t="s">
        <v>157</v>
      </c>
      <c r="O7" s="7" t="s">
        <v>158</v>
      </c>
    </row>
    <row r="8" spans="2:16" s="5" customFormat="1" ht="27.6" x14ac:dyDescent="0.25">
      <c r="B8" s="415"/>
      <c r="C8" s="417"/>
      <c r="D8" s="7" t="s">
        <v>10</v>
      </c>
      <c r="E8" s="7" t="s">
        <v>12</v>
      </c>
      <c r="F8" s="7" t="s">
        <v>162</v>
      </c>
      <c r="G8" s="7" t="s">
        <v>10</v>
      </c>
      <c r="H8" s="7" t="s">
        <v>3</v>
      </c>
      <c r="I8" s="7" t="s">
        <v>5</v>
      </c>
      <c r="J8" s="7" t="s">
        <v>5</v>
      </c>
      <c r="K8" s="7" t="s">
        <v>8</v>
      </c>
      <c r="L8" s="7" t="s">
        <v>8</v>
      </c>
      <c r="M8" s="7" t="s">
        <v>8</v>
      </c>
      <c r="N8" s="7" t="s">
        <v>8</v>
      </c>
      <c r="O8" s="7" t="s">
        <v>8</v>
      </c>
    </row>
    <row r="9" spans="2:16" x14ac:dyDescent="0.25">
      <c r="B9" s="12">
        <v>1</v>
      </c>
      <c r="C9" s="68" t="s">
        <v>214</v>
      </c>
      <c r="D9" s="291"/>
      <c r="E9" s="324">
        <f>E24+E39</f>
        <v>204.10680658333337</v>
      </c>
      <c r="F9" s="324">
        <f>E9-D9</f>
        <v>204.10680658333337</v>
      </c>
      <c r="G9" s="292"/>
      <c r="H9" s="324">
        <f t="shared" ref="H9:I11" si="0">H24+H39</f>
        <v>0</v>
      </c>
      <c r="I9" s="324">
        <f t="shared" si="0"/>
        <v>0</v>
      </c>
      <c r="J9" s="325">
        <f>'[7]Interest on Working Capital'!$E$4</f>
        <v>231.87583333333336</v>
      </c>
      <c r="K9" s="325">
        <f>'[8]Int on Working cap'!$F$42</f>
        <v>246.11912956645827</v>
      </c>
      <c r="L9" s="325">
        <f>'[8]Int on Working cap'!$G$42</f>
        <v>260.89854957863298</v>
      </c>
      <c r="M9" s="240">
        <f>'[6]Int on Working cap'!G4</f>
        <v>334.64972154645903</v>
      </c>
      <c r="N9" s="240">
        <f>'[6]Int on Working cap'!H4</f>
        <v>358.79616804445766</v>
      </c>
      <c r="O9" s="240">
        <f>'[6]Int on Working cap'!I4</f>
        <v>384.7143877084971</v>
      </c>
    </row>
    <row r="10" spans="2:16" s="24" customFormat="1" x14ac:dyDescent="0.25">
      <c r="B10" s="12">
        <f t="shared" ref="B10:B17" si="1">B9+1</f>
        <v>2</v>
      </c>
      <c r="C10" s="29" t="s">
        <v>215</v>
      </c>
      <c r="D10" s="291"/>
      <c r="E10" s="324">
        <f>E25+E40</f>
        <v>101.55157689098</v>
      </c>
      <c r="F10" s="324">
        <f t="shared" ref="F10:F16" si="2">E10-D10</f>
        <v>101.55157689098</v>
      </c>
      <c r="G10" s="292"/>
      <c r="H10" s="324">
        <f t="shared" si="0"/>
        <v>0</v>
      </c>
      <c r="I10" s="324">
        <f t="shared" si="0"/>
        <v>0</v>
      </c>
      <c r="J10" s="325">
        <f>'[7]Interest on Working Capital'!$E$5</f>
        <v>101.55161761113047</v>
      </c>
      <c r="K10" s="325">
        <f>'[8]Int on Working cap'!$F$43</f>
        <v>110.43809126940057</v>
      </c>
      <c r="L10" s="325">
        <f>'[8]Int on Working cap'!$G$43</f>
        <v>122.42757594638505</v>
      </c>
      <c r="M10" s="240">
        <f>'[6]Int on Working cap'!G5</f>
        <v>134.94350348111254</v>
      </c>
      <c r="N10" s="240">
        <f>'[6]Int on Working cap'!H5</f>
        <v>152.48668530913019</v>
      </c>
      <c r="O10" s="240">
        <f>'[6]Int on Working cap'!I5</f>
        <v>171.49495722150201</v>
      </c>
    </row>
    <row r="11" spans="2:16" x14ac:dyDescent="0.25">
      <c r="B11" s="12">
        <f t="shared" si="1"/>
        <v>3</v>
      </c>
      <c r="C11" s="68" t="s">
        <v>33</v>
      </c>
      <c r="D11" s="291"/>
      <c r="E11" s="324">
        <f>E26+E41</f>
        <v>447.8959901847204</v>
      </c>
      <c r="F11" s="324">
        <f t="shared" si="2"/>
        <v>447.8959901847204</v>
      </c>
      <c r="G11" s="292"/>
      <c r="H11" s="324" t="e">
        <f t="shared" ca="1" si="0"/>
        <v>#REF!</v>
      </c>
      <c r="I11" s="324" t="e">
        <f t="shared" ca="1" si="0"/>
        <v>#REF!</v>
      </c>
      <c r="J11" s="325">
        <f>'[7]Interest on Working Capital'!$E$6</f>
        <v>447.87494066404668</v>
      </c>
      <c r="K11" s="325">
        <f>'[8]Int on Working cap'!$F$44</f>
        <v>479.08082478673686</v>
      </c>
      <c r="L11" s="325">
        <f>'[8]Int on Working cap'!$G$44</f>
        <v>596.0465876619113</v>
      </c>
      <c r="M11" s="240">
        <f>'[6]Int on Working cap'!G6</f>
        <v>644.56259599173904</v>
      </c>
      <c r="N11" s="240">
        <f>'[6]Int on Working cap'!H6</f>
        <v>704.41962714563556</v>
      </c>
      <c r="O11" s="240">
        <f>'[6]Int on Working cap'!I6</f>
        <v>770.43112741579159</v>
      </c>
    </row>
    <row r="12" spans="2:16" x14ac:dyDescent="0.25">
      <c r="B12" s="12"/>
      <c r="C12" s="68" t="s">
        <v>216</v>
      </c>
      <c r="D12" s="291"/>
      <c r="E12" s="324"/>
      <c r="F12" s="324">
        <f t="shared" si="2"/>
        <v>0</v>
      </c>
      <c r="G12" s="292"/>
      <c r="H12" s="324"/>
      <c r="I12" s="324"/>
      <c r="J12" s="325"/>
      <c r="K12" s="325"/>
      <c r="L12" s="325"/>
      <c r="M12" s="240"/>
      <c r="N12" s="240"/>
      <c r="O12" s="240"/>
    </row>
    <row r="13" spans="2:16" x14ac:dyDescent="0.25">
      <c r="B13" s="12">
        <f>B11+1</f>
        <v>4</v>
      </c>
      <c r="C13" s="18" t="s">
        <v>237</v>
      </c>
      <c r="D13" s="291"/>
      <c r="E13" s="324"/>
      <c r="F13" s="324">
        <f t="shared" si="2"/>
        <v>0</v>
      </c>
      <c r="G13" s="292"/>
      <c r="H13" s="324"/>
      <c r="I13" s="324"/>
      <c r="J13" s="325">
        <f>H13+I13</f>
        <v>0</v>
      </c>
      <c r="K13" s="325">
        <f>I13+J13</f>
        <v>0</v>
      </c>
      <c r="L13" s="325">
        <f t="shared" ref="L13:O13" si="3">J13+K13</f>
        <v>0</v>
      </c>
      <c r="M13" s="240">
        <f t="shared" si="3"/>
        <v>0</v>
      </c>
      <c r="N13" s="240">
        <f t="shared" si="3"/>
        <v>0</v>
      </c>
      <c r="O13" s="240">
        <f t="shared" si="3"/>
        <v>0</v>
      </c>
    </row>
    <row r="14" spans="2:16" ht="27.6" x14ac:dyDescent="0.25">
      <c r="B14" s="12">
        <f>B13+1</f>
        <v>5</v>
      </c>
      <c r="C14" s="68" t="s">
        <v>243</v>
      </c>
      <c r="D14" s="291"/>
      <c r="E14" s="324">
        <f>E29+E44</f>
        <v>0</v>
      </c>
      <c r="F14" s="324">
        <f t="shared" si="2"/>
        <v>0</v>
      </c>
      <c r="G14" s="292"/>
      <c r="H14" s="324">
        <f>H29+H44</f>
        <v>0</v>
      </c>
      <c r="I14" s="324">
        <f>I29+I44</f>
        <v>0</v>
      </c>
      <c r="J14" s="325">
        <f>H14+I14</f>
        <v>0</v>
      </c>
      <c r="K14" s="325">
        <f>I14+J14</f>
        <v>0</v>
      </c>
      <c r="L14" s="325">
        <f>J14+K14</f>
        <v>0</v>
      </c>
      <c r="M14" s="240">
        <f t="shared" ref="M14:O14" si="4">K14+L14</f>
        <v>0</v>
      </c>
      <c r="N14" s="240">
        <f t="shared" si="4"/>
        <v>0</v>
      </c>
      <c r="O14" s="240">
        <f t="shared" si="4"/>
        <v>0</v>
      </c>
    </row>
    <row r="15" spans="2:16" x14ac:dyDescent="0.25">
      <c r="B15" s="12">
        <f>B14+1</f>
        <v>6</v>
      </c>
      <c r="C15" s="18" t="s">
        <v>34</v>
      </c>
      <c r="D15" s="291"/>
      <c r="E15" s="324">
        <f>E30+E45</f>
        <v>753.55437365903367</v>
      </c>
      <c r="F15" s="324">
        <f>E15-D15</f>
        <v>753.55437365903367</v>
      </c>
      <c r="G15" s="292"/>
      <c r="H15" s="324" t="e">
        <f ca="1">H30+H45</f>
        <v>#REF!</v>
      </c>
      <c r="I15" s="324" t="e">
        <f ca="1">I30+I45</f>
        <v>#REF!</v>
      </c>
      <c r="J15" s="325">
        <f>SUM(J9:J11)</f>
        <v>781.30239160851056</v>
      </c>
      <c r="K15" s="325">
        <f t="shared" ref="K15:L15" si="5">SUM(K9:K11)</f>
        <v>835.63804562259566</v>
      </c>
      <c r="L15" s="325">
        <f t="shared" si="5"/>
        <v>979.37271318692933</v>
      </c>
      <c r="M15" s="240">
        <f>'[6]Int on Working cap'!G9</f>
        <v>1114.1558210193107</v>
      </c>
      <c r="N15" s="240">
        <f>'[6]Int on Working cap'!H9</f>
        <v>1215.7024804992234</v>
      </c>
      <c r="O15" s="240">
        <f>'[6]Int on Working cap'!I9</f>
        <v>1326.6404723457908</v>
      </c>
    </row>
    <row r="16" spans="2:16" x14ac:dyDescent="0.25">
      <c r="B16" s="12">
        <f t="shared" si="1"/>
        <v>7</v>
      </c>
      <c r="C16" s="18" t="s">
        <v>217</v>
      </c>
      <c r="D16" s="291"/>
      <c r="E16" s="324"/>
      <c r="F16" s="324">
        <f t="shared" si="2"/>
        <v>0</v>
      </c>
      <c r="G16" s="292"/>
      <c r="H16" s="324"/>
      <c r="I16" s="324"/>
      <c r="J16" s="326">
        <f>'[6]Int on Working cap'!D10</f>
        <v>0.105</v>
      </c>
      <c r="K16" s="326">
        <f>'[8]Int on Working cap'!$F$48</f>
        <v>0.10249999999999999</v>
      </c>
      <c r="L16" s="326">
        <f>'[8]Int on Working cap'!$G$48</f>
        <v>0.10249999999999999</v>
      </c>
      <c r="M16" s="269">
        <f>'[6]Int on Working cap'!G10</f>
        <v>0.105</v>
      </c>
      <c r="N16" s="269">
        <f>'[6]Int on Working cap'!H10</f>
        <v>0.105</v>
      </c>
      <c r="O16" s="269">
        <f>'[6]Int on Working cap'!I10</f>
        <v>0.105</v>
      </c>
    </row>
    <row r="17" spans="2:16" x14ac:dyDescent="0.25">
      <c r="B17" s="12">
        <f t="shared" si="1"/>
        <v>8</v>
      </c>
      <c r="C17" s="68" t="s">
        <v>218</v>
      </c>
      <c r="D17" s="291"/>
      <c r="E17" s="324">
        <f>E15*E16</f>
        <v>0</v>
      </c>
      <c r="F17" s="324">
        <f>E17-D17</f>
        <v>0</v>
      </c>
      <c r="G17" s="292"/>
      <c r="H17" s="324" t="e">
        <f ca="1">H15*H16</f>
        <v>#REF!</v>
      </c>
      <c r="I17" s="324" t="e">
        <f ca="1">I15*I16</f>
        <v>#REF!</v>
      </c>
      <c r="J17" s="325">
        <f>'[7]Interest on Working Capital'!$E$11</f>
        <v>82.036751118893605</v>
      </c>
      <c r="K17" s="325">
        <f>K15*K16</f>
        <v>85.652899676316054</v>
      </c>
      <c r="L17" s="325">
        <f>L15*L16</f>
        <v>100.38570310166025</v>
      </c>
      <c r="M17" s="325">
        <f t="shared" ref="M17:O17" si="6">M15*M16</f>
        <v>116.98636120702761</v>
      </c>
      <c r="N17" s="325">
        <f t="shared" si="6"/>
        <v>127.64876045241846</v>
      </c>
      <c r="O17" s="325">
        <f t="shared" si="6"/>
        <v>139.29724959630803</v>
      </c>
    </row>
    <row r="19" spans="2:16" hidden="1" x14ac:dyDescent="0.25">
      <c r="B19" s="153" t="s">
        <v>602</v>
      </c>
      <c r="C19" s="15"/>
      <c r="D19" s="16"/>
      <c r="E19" s="16"/>
      <c r="F19" s="16"/>
      <c r="G19" s="16"/>
      <c r="H19" s="16"/>
      <c r="I19" s="16"/>
      <c r="J19" s="16"/>
      <c r="K19" s="16"/>
      <c r="L19" s="16"/>
    </row>
    <row r="20" spans="2:16" hidden="1" x14ac:dyDescent="0.25">
      <c r="O20" s="17" t="s">
        <v>4</v>
      </c>
    </row>
    <row r="21" spans="2:16" ht="13.95" hidden="1" customHeight="1" x14ac:dyDescent="0.25">
      <c r="B21" s="413" t="s">
        <v>140</v>
      </c>
      <c r="C21" s="416" t="s">
        <v>18</v>
      </c>
      <c r="D21" s="418" t="s">
        <v>160</v>
      </c>
      <c r="E21" s="419"/>
      <c r="F21" s="420"/>
      <c r="G21" s="418" t="s">
        <v>641</v>
      </c>
      <c r="H21" s="419"/>
      <c r="I21" s="419"/>
      <c r="J21" s="419"/>
      <c r="K21" s="421" t="s">
        <v>153</v>
      </c>
      <c r="L21" s="421"/>
      <c r="M21" s="421"/>
      <c r="N21" s="421"/>
      <c r="O21" s="421"/>
      <c r="P21" s="285"/>
    </row>
    <row r="22" spans="2:16" ht="27.6" hidden="1" x14ac:dyDescent="0.25">
      <c r="B22" s="414"/>
      <c r="C22" s="416"/>
      <c r="D22" s="7" t="s">
        <v>224</v>
      </c>
      <c r="E22" s="7" t="s">
        <v>169</v>
      </c>
      <c r="F22" s="7" t="s">
        <v>141</v>
      </c>
      <c r="G22" s="7" t="s">
        <v>224</v>
      </c>
      <c r="H22" s="7" t="s">
        <v>163</v>
      </c>
      <c r="I22" s="7" t="s">
        <v>164</v>
      </c>
      <c r="J22" s="7" t="s">
        <v>168</v>
      </c>
      <c r="K22" s="7" t="s">
        <v>154</v>
      </c>
      <c r="L22" s="7" t="s">
        <v>155</v>
      </c>
      <c r="M22" s="7" t="s">
        <v>156</v>
      </c>
      <c r="N22" s="7" t="s">
        <v>157</v>
      </c>
      <c r="O22" s="7" t="s">
        <v>158</v>
      </c>
    </row>
    <row r="23" spans="2:16" ht="27.6" hidden="1" x14ac:dyDescent="0.25">
      <c r="B23" s="415"/>
      <c r="C23" s="417"/>
      <c r="D23" s="7" t="s">
        <v>10</v>
      </c>
      <c r="E23" s="7" t="s">
        <v>12</v>
      </c>
      <c r="F23" s="7" t="s">
        <v>162</v>
      </c>
      <c r="G23" s="7" t="s">
        <v>10</v>
      </c>
      <c r="H23" s="7" t="s">
        <v>3</v>
      </c>
      <c r="I23" s="7" t="s">
        <v>5</v>
      </c>
      <c r="J23" s="7" t="s">
        <v>5</v>
      </c>
      <c r="K23" s="7" t="s">
        <v>8</v>
      </c>
      <c r="L23" s="7" t="s">
        <v>8</v>
      </c>
      <c r="M23" s="7" t="s">
        <v>8</v>
      </c>
      <c r="N23" s="7" t="s">
        <v>8</v>
      </c>
      <c r="O23" s="7" t="s">
        <v>8</v>
      </c>
    </row>
    <row r="24" spans="2:16" hidden="1" x14ac:dyDescent="0.25">
      <c r="B24" s="12">
        <v>1</v>
      </c>
      <c r="C24" s="68" t="s">
        <v>214</v>
      </c>
      <c r="D24" s="280"/>
      <c r="E24" s="281">
        <f>'F15'!F23/12</f>
        <v>183.78345750000003</v>
      </c>
      <c r="F24" s="281">
        <f>E24</f>
        <v>183.78345750000003</v>
      </c>
      <c r="G24" s="282"/>
      <c r="H24" s="281">
        <f>'F15'!I23/12</f>
        <v>0</v>
      </c>
      <c r="I24" s="281">
        <f>'F15'!J23/12</f>
        <v>0</v>
      </c>
      <c r="J24" s="139">
        <f>J9*90%</f>
        <v>208.68825000000004</v>
      </c>
      <c r="K24" s="134">
        <f>90%*K9</f>
        <v>221.50721660981245</v>
      </c>
      <c r="L24" s="134">
        <f t="shared" ref="L24:O24" si="7">90%*L9</f>
        <v>234.8086946207697</v>
      </c>
      <c r="M24" s="134">
        <f t="shared" si="7"/>
        <v>301.18474939181311</v>
      </c>
      <c r="N24" s="134">
        <f t="shared" si="7"/>
        <v>322.91655124001193</v>
      </c>
      <c r="O24" s="134">
        <f t="shared" si="7"/>
        <v>346.24294893764738</v>
      </c>
    </row>
    <row r="25" spans="2:16" hidden="1" x14ac:dyDescent="0.25">
      <c r="B25" s="12">
        <f t="shared" ref="B25:B32" si="8">B24+1</f>
        <v>2</v>
      </c>
      <c r="C25" s="29" t="s">
        <v>215</v>
      </c>
      <c r="D25" s="280"/>
      <c r="E25" s="281">
        <f>'F17'!F366*1%</f>
        <v>91.396419201881997</v>
      </c>
      <c r="F25" s="281">
        <f t="shared" ref="F25:F32" si="9">E25</f>
        <v>91.396419201881997</v>
      </c>
      <c r="G25" s="282"/>
      <c r="H25" s="281"/>
      <c r="I25" s="281"/>
      <c r="J25" s="139">
        <f t="shared" ref="J25:J26" si="10">J10*90%</f>
        <v>91.396455850017418</v>
      </c>
      <c r="K25" s="134">
        <f t="shared" ref="K25:O29" si="11">90%*K10</f>
        <v>99.394282142460511</v>
      </c>
      <c r="L25" s="134">
        <f t="shared" si="11"/>
        <v>110.18481835174654</v>
      </c>
      <c r="M25" s="134">
        <f t="shared" si="11"/>
        <v>121.44915313300129</v>
      </c>
      <c r="N25" s="134">
        <f t="shared" si="11"/>
        <v>137.23801677821717</v>
      </c>
      <c r="O25" s="134">
        <f t="shared" si="11"/>
        <v>154.34546149935181</v>
      </c>
    </row>
    <row r="26" spans="2:16" hidden="1" x14ac:dyDescent="0.25">
      <c r="B26" s="12">
        <f t="shared" si="8"/>
        <v>3</v>
      </c>
      <c r="C26" s="68" t="s">
        <v>33</v>
      </c>
      <c r="D26" s="280"/>
      <c r="E26" s="281">
        <f>'F1'!F46*45/365</f>
        <v>401.95225480171416</v>
      </c>
      <c r="F26" s="281">
        <f t="shared" si="9"/>
        <v>401.95225480171416</v>
      </c>
      <c r="G26" s="282"/>
      <c r="H26" s="281" t="e">
        <f ca="1">'F1'!I46*45/365</f>
        <v>#REF!</v>
      </c>
      <c r="I26" s="281" t="e">
        <f ca="1">'F1'!J46*45/365</f>
        <v>#REF!</v>
      </c>
      <c r="J26" s="139">
        <f t="shared" si="10"/>
        <v>403.08744659764204</v>
      </c>
      <c r="K26" s="134">
        <f t="shared" si="11"/>
        <v>431.17274230806316</v>
      </c>
      <c r="L26" s="134">
        <f t="shared" si="11"/>
        <v>536.44192889572014</v>
      </c>
      <c r="M26" s="134">
        <f t="shared" si="11"/>
        <v>580.10633639256514</v>
      </c>
      <c r="N26" s="134">
        <f t="shared" si="11"/>
        <v>633.97766443107207</v>
      </c>
      <c r="O26" s="134">
        <f t="shared" si="11"/>
        <v>693.3880146742124</v>
      </c>
    </row>
    <row r="27" spans="2:16" hidden="1" x14ac:dyDescent="0.25">
      <c r="B27" s="12"/>
      <c r="C27" s="68" t="s">
        <v>216</v>
      </c>
      <c r="D27" s="280"/>
      <c r="E27" s="281"/>
      <c r="F27" s="281">
        <f t="shared" si="9"/>
        <v>0</v>
      </c>
      <c r="G27" s="282"/>
      <c r="H27" s="281"/>
      <c r="I27" s="281"/>
      <c r="J27" s="139"/>
      <c r="K27" s="134">
        <f t="shared" si="11"/>
        <v>0</v>
      </c>
      <c r="L27" s="134">
        <f t="shared" si="11"/>
        <v>0</v>
      </c>
      <c r="M27" s="134">
        <f t="shared" si="11"/>
        <v>0</v>
      </c>
      <c r="N27" s="134">
        <f t="shared" si="11"/>
        <v>0</v>
      </c>
      <c r="O27" s="134">
        <f t="shared" si="11"/>
        <v>0</v>
      </c>
    </row>
    <row r="28" spans="2:16" hidden="1" x14ac:dyDescent="0.25">
      <c r="B28" s="12">
        <f>B26+1</f>
        <v>4</v>
      </c>
      <c r="C28" s="18" t="s">
        <v>237</v>
      </c>
      <c r="D28" s="280"/>
      <c r="E28" s="281"/>
      <c r="F28" s="281">
        <f t="shared" si="9"/>
        <v>0</v>
      </c>
      <c r="G28" s="282"/>
      <c r="H28" s="281"/>
      <c r="I28" s="281"/>
      <c r="J28" s="139">
        <f>H28+I28</f>
        <v>0</v>
      </c>
      <c r="K28" s="134">
        <f t="shared" si="11"/>
        <v>0</v>
      </c>
      <c r="L28" s="134">
        <f t="shared" si="11"/>
        <v>0</v>
      </c>
      <c r="M28" s="134">
        <f t="shared" si="11"/>
        <v>0</v>
      </c>
      <c r="N28" s="134">
        <f t="shared" si="11"/>
        <v>0</v>
      </c>
      <c r="O28" s="134">
        <f t="shared" si="11"/>
        <v>0</v>
      </c>
    </row>
    <row r="29" spans="2:16" ht="27.6" hidden="1" x14ac:dyDescent="0.25">
      <c r="B29" s="12">
        <f>B28+1</f>
        <v>5</v>
      </c>
      <c r="C29" s="225" t="s">
        <v>243</v>
      </c>
      <c r="D29" s="280"/>
      <c r="E29" s="281"/>
      <c r="F29" s="281">
        <f t="shared" si="9"/>
        <v>0</v>
      </c>
      <c r="G29" s="282"/>
      <c r="H29" s="281"/>
      <c r="I29" s="281"/>
      <c r="J29" s="139"/>
      <c r="K29" s="134">
        <f t="shared" si="11"/>
        <v>0</v>
      </c>
      <c r="L29" s="134">
        <f t="shared" si="11"/>
        <v>0</v>
      </c>
      <c r="M29" s="134">
        <f t="shared" si="11"/>
        <v>0</v>
      </c>
      <c r="N29" s="134">
        <f t="shared" si="11"/>
        <v>0</v>
      </c>
      <c r="O29" s="134">
        <f t="shared" si="11"/>
        <v>0</v>
      </c>
    </row>
    <row r="30" spans="2:16" hidden="1" x14ac:dyDescent="0.25">
      <c r="B30" s="12">
        <f>B29+1</f>
        <v>6</v>
      </c>
      <c r="C30" s="18" t="s">
        <v>34</v>
      </c>
      <c r="D30" s="280"/>
      <c r="E30" s="281">
        <f>SUM(E24:E26)-E28-E29</f>
        <v>677.13213150359616</v>
      </c>
      <c r="F30" s="281">
        <f t="shared" si="9"/>
        <v>677.13213150359616</v>
      </c>
      <c r="G30" s="282"/>
      <c r="H30" s="281" t="e">
        <f ca="1">SUM(H24:H26)-H28-H29</f>
        <v>#REF!</v>
      </c>
      <c r="I30" s="281" t="e">
        <f ca="1">SUM(I24:I26)-I28-I29</f>
        <v>#REF!</v>
      </c>
      <c r="J30" s="139">
        <f t="shared" ref="J30:O30" si="12">90%*J15</f>
        <v>703.17215244765953</v>
      </c>
      <c r="K30" s="134">
        <f t="shared" si="12"/>
        <v>752.07424106033613</v>
      </c>
      <c r="L30" s="134">
        <f t="shared" si="12"/>
        <v>881.43544186823647</v>
      </c>
      <c r="M30" s="134">
        <f t="shared" si="12"/>
        <v>1002.7402389173797</v>
      </c>
      <c r="N30" s="134">
        <f t="shared" si="12"/>
        <v>1094.132232449301</v>
      </c>
      <c r="O30" s="134">
        <f t="shared" si="12"/>
        <v>1193.9764251112117</v>
      </c>
    </row>
    <row r="31" spans="2:16" hidden="1" x14ac:dyDescent="0.25">
      <c r="B31" s="12">
        <f t="shared" si="8"/>
        <v>7</v>
      </c>
      <c r="C31" s="18" t="s">
        <v>217</v>
      </c>
      <c r="D31" s="280"/>
      <c r="E31" s="281"/>
      <c r="F31" s="281">
        <f t="shared" si="9"/>
        <v>0</v>
      </c>
      <c r="G31" s="282"/>
      <c r="H31" s="281"/>
      <c r="I31" s="281"/>
      <c r="J31" s="239">
        <f>J16</f>
        <v>0.105</v>
      </c>
      <c r="K31" s="215">
        <f>K16</f>
        <v>0.10249999999999999</v>
      </c>
      <c r="L31" s="215">
        <f t="shared" ref="L31:O31" si="13">L16</f>
        <v>0.10249999999999999</v>
      </c>
      <c r="M31" s="215">
        <f t="shared" si="13"/>
        <v>0.105</v>
      </c>
      <c r="N31" s="215">
        <f t="shared" si="13"/>
        <v>0.105</v>
      </c>
      <c r="O31" s="215">
        <f t="shared" si="13"/>
        <v>0.105</v>
      </c>
    </row>
    <row r="32" spans="2:16" hidden="1" x14ac:dyDescent="0.25">
      <c r="B32" s="12">
        <f t="shared" si="8"/>
        <v>8</v>
      </c>
      <c r="C32" s="68" t="s">
        <v>218</v>
      </c>
      <c r="D32" s="280"/>
      <c r="E32" s="281">
        <f>E30*E31</f>
        <v>0</v>
      </c>
      <c r="F32" s="281">
        <f t="shared" si="9"/>
        <v>0</v>
      </c>
      <c r="G32" s="282"/>
      <c r="H32" s="281" t="e">
        <f t="shared" ref="H32:O32" ca="1" si="14">H30*H31</f>
        <v>#REF!</v>
      </c>
      <c r="I32" s="281" t="e">
        <f t="shared" ca="1" si="14"/>
        <v>#REF!</v>
      </c>
      <c r="J32" s="139">
        <f t="shared" si="14"/>
        <v>73.833076007004252</v>
      </c>
      <c r="K32" s="139">
        <f t="shared" si="14"/>
        <v>77.087609708684454</v>
      </c>
      <c r="L32" s="139">
        <f t="shared" si="14"/>
        <v>90.347132791494232</v>
      </c>
      <c r="M32" s="139">
        <f t="shared" si="14"/>
        <v>105.28772508632485</v>
      </c>
      <c r="N32" s="139">
        <f t="shared" si="14"/>
        <v>114.88388440717659</v>
      </c>
      <c r="O32" s="139">
        <f t="shared" si="14"/>
        <v>125.36752463667723</v>
      </c>
    </row>
    <row r="33" spans="2:16" hidden="1" x14ac:dyDescent="0.25"/>
    <row r="34" spans="2:16" hidden="1" x14ac:dyDescent="0.25">
      <c r="B34" s="153" t="s">
        <v>603</v>
      </c>
      <c r="C34" s="15"/>
      <c r="D34" s="16"/>
      <c r="E34" s="16"/>
      <c r="F34" s="16"/>
      <c r="G34" s="16"/>
      <c r="H34" s="16"/>
      <c r="I34" s="16"/>
      <c r="J34" s="16"/>
      <c r="K34" s="16"/>
      <c r="L34" s="16"/>
    </row>
    <row r="35" spans="2:16" hidden="1" x14ac:dyDescent="0.25">
      <c r="O35" s="17" t="s">
        <v>4</v>
      </c>
    </row>
    <row r="36" spans="2:16" ht="13.95" hidden="1" customHeight="1" x14ac:dyDescent="0.25">
      <c r="B36" s="413" t="s">
        <v>140</v>
      </c>
      <c r="C36" s="416" t="s">
        <v>18</v>
      </c>
      <c r="D36" s="418" t="s">
        <v>160</v>
      </c>
      <c r="E36" s="419"/>
      <c r="F36" s="420"/>
      <c r="G36" s="418" t="s">
        <v>641</v>
      </c>
      <c r="H36" s="419"/>
      <c r="I36" s="419"/>
      <c r="J36" s="419"/>
      <c r="K36" s="421" t="s">
        <v>153</v>
      </c>
      <c r="L36" s="421"/>
      <c r="M36" s="421"/>
      <c r="N36" s="421"/>
      <c r="O36" s="421"/>
      <c r="P36" s="285"/>
    </row>
    <row r="37" spans="2:16" ht="27.6" hidden="1" x14ac:dyDescent="0.25">
      <c r="B37" s="414"/>
      <c r="C37" s="416"/>
      <c r="D37" s="7" t="s">
        <v>224</v>
      </c>
      <c r="E37" s="7" t="s">
        <v>169</v>
      </c>
      <c r="F37" s="7" t="s">
        <v>141</v>
      </c>
      <c r="G37" s="7" t="s">
        <v>224</v>
      </c>
      <c r="H37" s="7" t="s">
        <v>163</v>
      </c>
      <c r="I37" s="7" t="s">
        <v>164</v>
      </c>
      <c r="J37" s="7" t="s">
        <v>168</v>
      </c>
      <c r="K37" s="7" t="s">
        <v>154</v>
      </c>
      <c r="L37" s="7" t="s">
        <v>155</v>
      </c>
      <c r="M37" s="7" t="s">
        <v>156</v>
      </c>
      <c r="N37" s="7" t="s">
        <v>157</v>
      </c>
      <c r="O37" s="7" t="s">
        <v>158</v>
      </c>
    </row>
    <row r="38" spans="2:16" ht="27.6" hidden="1" x14ac:dyDescent="0.25">
      <c r="B38" s="415"/>
      <c r="C38" s="417"/>
      <c r="D38" s="7" t="s">
        <v>10</v>
      </c>
      <c r="E38" s="7" t="s">
        <v>12</v>
      </c>
      <c r="F38" s="7" t="s">
        <v>162</v>
      </c>
      <c r="G38" s="7" t="s">
        <v>10</v>
      </c>
      <c r="H38" s="7" t="s">
        <v>3</v>
      </c>
      <c r="I38" s="7" t="s">
        <v>5</v>
      </c>
      <c r="J38" s="7" t="s">
        <v>5</v>
      </c>
      <c r="K38" s="7" t="s">
        <v>8</v>
      </c>
      <c r="L38" s="7" t="s">
        <v>8</v>
      </c>
      <c r="M38" s="7" t="s">
        <v>8</v>
      </c>
      <c r="N38" s="7" t="s">
        <v>8</v>
      </c>
      <c r="O38" s="7" t="s">
        <v>8</v>
      </c>
    </row>
    <row r="39" spans="2:16" hidden="1" x14ac:dyDescent="0.25">
      <c r="B39" s="12">
        <v>1</v>
      </c>
      <c r="C39" s="68" t="s">
        <v>214</v>
      </c>
      <c r="D39" s="280"/>
      <c r="E39" s="281">
        <f>'F15'!F33/12</f>
        <v>20.323349083333337</v>
      </c>
      <c r="F39" s="281">
        <f>E39</f>
        <v>20.323349083333337</v>
      </c>
      <c r="G39" s="282"/>
      <c r="H39" s="281">
        <f>'F15'!I33/12</f>
        <v>0</v>
      </c>
      <c r="I39" s="281">
        <f>'F15'!J33/12</f>
        <v>0</v>
      </c>
      <c r="J39" s="139">
        <f>J9*10%</f>
        <v>23.187583333333336</v>
      </c>
      <c r="K39" s="242">
        <f t="shared" ref="K39:O39" si="15">K9*10%</f>
        <v>24.611912956645828</v>
      </c>
      <c r="L39" s="242">
        <f t="shared" si="15"/>
        <v>26.089854957863299</v>
      </c>
      <c r="M39" s="242">
        <f t="shared" si="15"/>
        <v>33.464972154645906</v>
      </c>
      <c r="N39" s="242">
        <f t="shared" si="15"/>
        <v>35.879616804445767</v>
      </c>
      <c r="O39" s="242">
        <f t="shared" si="15"/>
        <v>38.471438770849716</v>
      </c>
    </row>
    <row r="40" spans="2:16" hidden="1" x14ac:dyDescent="0.25">
      <c r="B40" s="12">
        <f t="shared" ref="B40:B47" si="16">B39+1</f>
        <v>2</v>
      </c>
      <c r="C40" s="29" t="s">
        <v>215</v>
      </c>
      <c r="D40" s="280"/>
      <c r="E40" s="281">
        <f>'F17'!F683*1%</f>
        <v>10.155157689098001</v>
      </c>
      <c r="F40" s="281">
        <f t="shared" ref="F40:F47" si="17">E40</f>
        <v>10.155157689098001</v>
      </c>
      <c r="G40" s="282"/>
      <c r="H40" s="281"/>
      <c r="I40" s="281"/>
      <c r="J40" s="139">
        <f>J10*10%</f>
        <v>10.155161761113048</v>
      </c>
      <c r="K40" s="242">
        <f t="shared" ref="K40:O40" si="18">K10*10%</f>
        <v>11.043809126940058</v>
      </c>
      <c r="L40" s="242">
        <f t="shared" si="18"/>
        <v>12.242757594638505</v>
      </c>
      <c r="M40" s="242">
        <f t="shared" si="18"/>
        <v>13.494350348111254</v>
      </c>
      <c r="N40" s="242">
        <f t="shared" si="18"/>
        <v>15.248668530913021</v>
      </c>
      <c r="O40" s="242">
        <f t="shared" si="18"/>
        <v>17.149495722150203</v>
      </c>
    </row>
    <row r="41" spans="2:16" hidden="1" x14ac:dyDescent="0.25">
      <c r="B41" s="12">
        <f t="shared" si="16"/>
        <v>3</v>
      </c>
      <c r="C41" s="68" t="s">
        <v>33</v>
      </c>
      <c r="D41" s="280"/>
      <c r="E41" s="281">
        <f>'F1'!F70*45/365</f>
        <v>45.943735383006228</v>
      </c>
      <c r="F41" s="281">
        <f t="shared" si="17"/>
        <v>45.943735383006228</v>
      </c>
      <c r="G41" s="282"/>
      <c r="H41" s="281" t="e">
        <f ca="1">'F1'!I70*45/365</f>
        <v>#REF!</v>
      </c>
      <c r="I41" s="281" t="e">
        <f ca="1">'F1'!J70*45/365</f>
        <v>#REF!</v>
      </c>
      <c r="J41" s="139">
        <f>J11*10%</f>
        <v>44.787494066404669</v>
      </c>
      <c r="K41" s="242">
        <f t="shared" ref="K41:O41" si="19">K11*10%</f>
        <v>47.908082478673691</v>
      </c>
      <c r="L41" s="242">
        <f t="shared" si="19"/>
        <v>59.604658766191136</v>
      </c>
      <c r="M41" s="242">
        <f t="shared" si="19"/>
        <v>64.456259599173904</v>
      </c>
      <c r="N41" s="242">
        <f t="shared" si="19"/>
        <v>70.441962714563559</v>
      </c>
      <c r="O41" s="242">
        <f t="shared" si="19"/>
        <v>77.043112741579165</v>
      </c>
    </row>
    <row r="42" spans="2:16" hidden="1" x14ac:dyDescent="0.25">
      <c r="B42" s="12"/>
      <c r="C42" s="68" t="s">
        <v>216</v>
      </c>
      <c r="D42" s="280"/>
      <c r="E42" s="281"/>
      <c r="F42" s="281">
        <f t="shared" si="17"/>
        <v>0</v>
      </c>
      <c r="G42" s="282"/>
      <c r="H42" s="281"/>
      <c r="I42" s="281"/>
      <c r="J42" s="139"/>
      <c r="K42" s="20"/>
      <c r="L42" s="20"/>
      <c r="M42" s="20"/>
      <c r="N42" s="20"/>
      <c r="O42" s="20"/>
    </row>
    <row r="43" spans="2:16" hidden="1" x14ac:dyDescent="0.25">
      <c r="B43" s="12">
        <f>B41+1</f>
        <v>4</v>
      </c>
      <c r="C43" s="18" t="s">
        <v>237</v>
      </c>
      <c r="D43" s="280"/>
      <c r="E43" s="281"/>
      <c r="F43" s="281">
        <f t="shared" si="17"/>
        <v>0</v>
      </c>
      <c r="G43" s="282"/>
      <c r="H43" s="281"/>
      <c r="I43" s="281"/>
      <c r="J43" s="139">
        <f>H43+I43</f>
        <v>0</v>
      </c>
      <c r="K43" s="20"/>
      <c r="L43" s="20"/>
      <c r="M43" s="20"/>
      <c r="N43" s="20"/>
      <c r="O43" s="20"/>
    </row>
    <row r="44" spans="2:16" ht="27.6" hidden="1" x14ac:dyDescent="0.25">
      <c r="B44" s="12">
        <f>B43+1</f>
        <v>5</v>
      </c>
      <c r="C44" s="68" t="s">
        <v>243</v>
      </c>
      <c r="D44" s="280"/>
      <c r="E44" s="281">
        <f>('F14'!G15+'F14'!G20+'F14'!G25+'F12'!F90)*45/365</f>
        <v>0</v>
      </c>
      <c r="F44" s="281">
        <f t="shared" si="17"/>
        <v>0</v>
      </c>
      <c r="G44" s="282"/>
      <c r="H44" s="281">
        <f>('F14'!J15+'F14'!J20+'F14'!J25+'F12'!I90)*45/365</f>
        <v>0</v>
      </c>
      <c r="I44" s="281">
        <f>('F14'!K15+'F14'!K20+'F14'!K25+'F12'!J90)*45/365</f>
        <v>0</v>
      </c>
      <c r="J44" s="139">
        <f>H44+I44</f>
        <v>0</v>
      </c>
      <c r="K44" s="134">
        <f>('F14'!M15+'F14'!M20+'F14'!M25+'F12'!L90)*45/365</f>
        <v>0</v>
      </c>
      <c r="L44" s="134">
        <f>('F14'!N15+'F14'!N20+'F14'!N25+'F12'!M90)*45/365</f>
        <v>0</v>
      </c>
      <c r="M44" s="134">
        <f>('F14'!O15+'F14'!O20+'F14'!O25+'F12'!N90)*45/365</f>
        <v>0</v>
      </c>
      <c r="N44" s="134">
        <f>('F14'!P15+'F14'!P20+'F14'!P25+'F12'!O90)*45/365</f>
        <v>0</v>
      </c>
      <c r="O44" s="134">
        <f>('F14'!Q15+'F14'!Q20+'F14'!Q25+'F12'!P90)*45/365</f>
        <v>0</v>
      </c>
    </row>
    <row r="45" spans="2:16" hidden="1" x14ac:dyDescent="0.25">
      <c r="B45" s="12">
        <f>B44+1</f>
        <v>6</v>
      </c>
      <c r="C45" s="18" t="s">
        <v>34</v>
      </c>
      <c r="D45" s="280"/>
      <c r="E45" s="281">
        <f>SUM(E39:E41)-E43-E44</f>
        <v>76.422242155437573</v>
      </c>
      <c r="F45" s="281">
        <f t="shared" si="17"/>
        <v>76.422242155437573</v>
      </c>
      <c r="G45" s="282"/>
      <c r="H45" s="281" t="e">
        <f ca="1">SUM(H39:H41)-H43-H44</f>
        <v>#REF!</v>
      </c>
      <c r="I45" s="281" t="e">
        <f ca="1">SUM(I39:I41)-I43-I44</f>
        <v>#REF!</v>
      </c>
      <c r="J45" s="139">
        <f t="shared" ref="J45:O45" si="20">10%*J15</f>
        <v>78.130239160851062</v>
      </c>
      <c r="K45" s="242">
        <f t="shared" si="20"/>
        <v>83.563804562259577</v>
      </c>
      <c r="L45" s="242">
        <f t="shared" si="20"/>
        <v>97.937271318692936</v>
      </c>
      <c r="M45" s="242">
        <f t="shared" si="20"/>
        <v>111.41558210193108</v>
      </c>
      <c r="N45" s="242">
        <f t="shared" si="20"/>
        <v>121.57024804992234</v>
      </c>
      <c r="O45" s="242">
        <f t="shared" si="20"/>
        <v>132.6640472345791</v>
      </c>
    </row>
    <row r="46" spans="2:16" hidden="1" x14ac:dyDescent="0.25">
      <c r="B46" s="12">
        <f t="shared" si="16"/>
        <v>7</v>
      </c>
      <c r="C46" s="18" t="s">
        <v>217</v>
      </c>
      <c r="D46" s="280"/>
      <c r="E46" s="281"/>
      <c r="F46" s="281">
        <f t="shared" si="17"/>
        <v>0</v>
      </c>
      <c r="G46" s="282"/>
      <c r="H46" s="281"/>
      <c r="I46" s="281"/>
      <c r="J46" s="239">
        <f>J31</f>
        <v>0.105</v>
      </c>
      <c r="K46" s="241">
        <f>K31</f>
        <v>0.10249999999999999</v>
      </c>
      <c r="L46" s="241">
        <f t="shared" ref="L46:O46" si="21">L31</f>
        <v>0.10249999999999999</v>
      </c>
      <c r="M46" s="241">
        <f t="shared" si="21"/>
        <v>0.105</v>
      </c>
      <c r="N46" s="241">
        <f t="shared" si="21"/>
        <v>0.105</v>
      </c>
      <c r="O46" s="241">
        <f t="shared" si="21"/>
        <v>0.105</v>
      </c>
    </row>
    <row r="47" spans="2:16" hidden="1" x14ac:dyDescent="0.25">
      <c r="B47" s="12">
        <f t="shared" si="16"/>
        <v>8</v>
      </c>
      <c r="C47" s="68" t="s">
        <v>218</v>
      </c>
      <c r="D47" s="280"/>
      <c r="E47" s="281">
        <f>E45*E46</f>
        <v>0</v>
      </c>
      <c r="F47" s="281">
        <f t="shared" si="17"/>
        <v>0</v>
      </c>
      <c r="G47" s="282"/>
      <c r="H47" s="281" t="e">
        <f t="shared" ref="H47:O47" ca="1" si="22">H45*H46</f>
        <v>#REF!</v>
      </c>
      <c r="I47" s="281" t="e">
        <f t="shared" ca="1" si="22"/>
        <v>#REF!</v>
      </c>
      <c r="J47" s="139">
        <f t="shared" si="22"/>
        <v>8.2036751118893605</v>
      </c>
      <c r="K47" s="139">
        <f t="shared" si="22"/>
        <v>8.5652899676316068</v>
      </c>
      <c r="L47" s="139">
        <f t="shared" si="22"/>
        <v>10.038570310166026</v>
      </c>
      <c r="M47" s="139">
        <f t="shared" si="22"/>
        <v>11.698636120702762</v>
      </c>
      <c r="N47" s="139">
        <f t="shared" si="22"/>
        <v>12.764876045241845</v>
      </c>
      <c r="O47" s="139">
        <f t="shared" si="22"/>
        <v>13.929724959630805</v>
      </c>
    </row>
    <row r="51" spans="3:10" ht="18" hidden="1" x14ac:dyDescent="0.35">
      <c r="C51" s="496" t="s">
        <v>793</v>
      </c>
      <c r="D51" s="496"/>
      <c r="E51" s="496"/>
      <c r="F51" s="496"/>
      <c r="G51" s="496"/>
      <c r="H51" s="496"/>
      <c r="I51" s="496"/>
      <c r="J51" s="496"/>
    </row>
    <row r="52" spans="3:10" ht="15.6" hidden="1" x14ac:dyDescent="0.3">
      <c r="C52" s="276" t="s">
        <v>794</v>
      </c>
      <c r="D52" s="276" t="s">
        <v>795</v>
      </c>
      <c r="E52" s="276" t="s">
        <v>796</v>
      </c>
      <c r="F52" s="276" t="s">
        <v>797</v>
      </c>
      <c r="G52" s="276" t="s">
        <v>798</v>
      </c>
      <c r="H52" s="276" t="s">
        <v>799</v>
      </c>
      <c r="I52" s="276" t="s">
        <v>800</v>
      </c>
      <c r="J52" s="276" t="s">
        <v>801</v>
      </c>
    </row>
    <row r="53" spans="3:10" ht="15.6" hidden="1" x14ac:dyDescent="0.3">
      <c r="C53" s="272" t="s">
        <v>802</v>
      </c>
      <c r="D53" s="273">
        <f>'[20]1.5 Int on CSD'!E173</f>
        <v>1136.5541324860001</v>
      </c>
      <c r="E53" s="273">
        <f>'[20]1.5 Int on CSD'!F173</f>
        <v>1318.6960000000001</v>
      </c>
      <c r="F53" s="273">
        <f>'[20]1.5 Int on CSD'!G173</f>
        <v>1416.0936999999999</v>
      </c>
      <c r="G53" s="273"/>
      <c r="H53" s="273"/>
      <c r="I53" s="273"/>
      <c r="J53" s="273"/>
    </row>
    <row r="54" spans="3:10" ht="15.6" hidden="1" x14ac:dyDescent="0.3">
      <c r="C54" s="272" t="s">
        <v>803</v>
      </c>
      <c r="D54" s="273">
        <f>'[20]1.5 Int on CSD'!E174</f>
        <v>182.14186751400007</v>
      </c>
      <c r="E54" s="273">
        <f>'[20]1.5 Int on CSD'!F174</f>
        <v>97.397699999999759</v>
      </c>
      <c r="F54" s="273">
        <f>'[20]1.5 Int on CSD'!G174</f>
        <v>178.17497050921403</v>
      </c>
      <c r="G54" s="273"/>
      <c r="H54" s="273"/>
      <c r="I54" s="273"/>
      <c r="J54" s="273"/>
    </row>
    <row r="55" spans="3:10" ht="15.6" hidden="1" x14ac:dyDescent="0.3">
      <c r="C55" s="272" t="s">
        <v>804</v>
      </c>
      <c r="D55" s="273">
        <f>'[20]1.5 Int on CSD'!E175</f>
        <v>1318.6960000000001</v>
      </c>
      <c r="E55" s="273">
        <f>'[20]1.5 Int on CSD'!F175</f>
        <v>1416.0936999999999</v>
      </c>
      <c r="F55" s="273">
        <f>'[20]1.5 Int on CSD'!G175</f>
        <v>1594.268670509214</v>
      </c>
      <c r="G55" s="273"/>
      <c r="H55" s="273"/>
      <c r="I55" s="273"/>
      <c r="J55" s="273"/>
    </row>
    <row r="56" spans="3:10" ht="15.6" hidden="1" x14ac:dyDescent="0.3">
      <c r="C56" s="272" t="s">
        <v>805</v>
      </c>
      <c r="D56" s="273">
        <f>'[20]1.5 Int on CSD'!E176</f>
        <v>1227.6250662430002</v>
      </c>
      <c r="E56" s="273">
        <f>'[20]1.5 Int on CSD'!F176</f>
        <v>1367.3948500000001</v>
      </c>
      <c r="F56" s="273">
        <f>'[20]1.5 Int on CSD'!G176</f>
        <v>1505.181185254607</v>
      </c>
      <c r="G56" s="273"/>
      <c r="H56" s="273"/>
      <c r="I56" s="273"/>
      <c r="J56" s="273"/>
    </row>
    <row r="57" spans="3:10" ht="15.6" hidden="1" x14ac:dyDescent="0.3">
      <c r="C57" s="272" t="s">
        <v>806</v>
      </c>
      <c r="D57" s="274">
        <f>'[20]1.5 Int on CSD'!E177</f>
        <v>6.2792624653642728E-2</v>
      </c>
      <c r="E57" s="274">
        <f>'[20]1.5 Int on CSD'!F177</f>
        <v>6.7500000000000004E-2</v>
      </c>
      <c r="F57" s="274">
        <f>'[20]1.5 Int on CSD'!G177</f>
        <v>6.7500000000000004E-2</v>
      </c>
      <c r="G57" s="273"/>
      <c r="H57" s="273"/>
      <c r="I57" s="273"/>
      <c r="J57" s="273"/>
    </row>
    <row r="58" spans="3:10" ht="15.6" hidden="1" x14ac:dyDescent="0.3">
      <c r="C58" s="275" t="s">
        <v>807</v>
      </c>
      <c r="D58" s="277">
        <f>'[20]1.5 Int on CSD'!E178</f>
        <v>77.085800000000006</v>
      </c>
      <c r="E58" s="277">
        <f>'[20]1.5 Int on CSD'!F178</f>
        <v>92.29915237500002</v>
      </c>
      <c r="F58" s="277">
        <f>'[20]1.5 Int on CSD'!G178</f>
        <v>101.59973000468598</v>
      </c>
      <c r="G58" s="277">
        <f>'[20]1.5 Int on CSD'!H178</f>
        <v>116.64110863270913</v>
      </c>
      <c r="H58" s="277">
        <f>'[20]1.5 Int on CSD'!I178</f>
        <v>133.90929505855928</v>
      </c>
      <c r="I58" s="277">
        <f>'[20]1.5 Int on CSD'!J178</f>
        <v>153.73395806400785</v>
      </c>
      <c r="J58" s="277">
        <f>'[20]1.5 Int on CSD'!K178</f>
        <v>176.49357239682868</v>
      </c>
    </row>
  </sheetData>
  <mergeCells count="16">
    <mergeCell ref="B6:B8"/>
    <mergeCell ref="C6:C8"/>
    <mergeCell ref="D6:F6"/>
    <mergeCell ref="G6:J6"/>
    <mergeCell ref="K6:O6"/>
    <mergeCell ref="K36:O36"/>
    <mergeCell ref="B21:B23"/>
    <mergeCell ref="C21:C23"/>
    <mergeCell ref="D21:F21"/>
    <mergeCell ref="G21:J21"/>
    <mergeCell ref="K21:O21"/>
    <mergeCell ref="C51:J51"/>
    <mergeCell ref="B36:B38"/>
    <mergeCell ref="C36:C38"/>
    <mergeCell ref="D36:F36"/>
    <mergeCell ref="G36:J36"/>
  </mergeCells>
  <pageMargins left="1.0236220472440944" right="0.23622047244094491" top="0.98425196850393704" bottom="0.98425196850393704" header="0.23622047244094491" footer="0.23622047244094491"/>
  <pageSetup paperSize="9" orientation="landscape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P59"/>
  <sheetViews>
    <sheetView showGridLines="0" topLeftCell="A33" zoomScale="75" zoomScaleNormal="75" zoomScaleSheetLayoutView="90" workbookViewId="0">
      <selection activeCell="T45" sqref="T45"/>
    </sheetView>
  </sheetViews>
  <sheetFormatPr defaultColWidth="9.109375" defaultRowHeight="13.8" x14ac:dyDescent="0.25"/>
  <cols>
    <col min="1" max="1" width="4.109375" style="4" customWidth="1"/>
    <col min="2" max="2" width="6.33203125" style="4" customWidth="1"/>
    <col min="3" max="3" width="56" style="4" customWidth="1"/>
    <col min="4" max="4" width="13.6640625" style="4" hidden="1" customWidth="1"/>
    <col min="5" max="5" width="12.5546875" style="4" hidden="1" customWidth="1"/>
    <col min="6" max="6" width="13.44140625" style="4" hidden="1" customWidth="1"/>
    <col min="7" max="7" width="13.6640625" style="4" hidden="1" customWidth="1"/>
    <col min="8" max="8" width="12.5546875" style="4" hidden="1" customWidth="1"/>
    <col min="9" max="9" width="13.109375" style="4" hidden="1" customWidth="1"/>
    <col min="10" max="12" width="16.44140625" style="4" customWidth="1"/>
    <col min="13" max="15" width="11.88671875" style="4" hidden="1" customWidth="1"/>
    <col min="16" max="17" width="11.88671875" style="4" bestFit="1" customWidth="1"/>
    <col min="18" max="18" width="11.6640625" style="4" bestFit="1" customWidth="1"/>
    <col min="19" max="16384" width="9.109375" style="4"/>
  </cols>
  <sheetData>
    <row r="1" spans="2:16" x14ac:dyDescent="0.25">
      <c r="B1" s="15"/>
    </row>
    <row r="2" spans="2:16" x14ac:dyDescent="0.25">
      <c r="G2" s="24"/>
      <c r="H2" s="267" t="s">
        <v>790</v>
      </c>
      <c r="J2" s="267" t="s">
        <v>790</v>
      </c>
    </row>
    <row r="3" spans="2:16" x14ac:dyDescent="0.25">
      <c r="H3" s="27" t="s">
        <v>451</v>
      </c>
      <c r="J3" s="27" t="s">
        <v>451</v>
      </c>
    </row>
    <row r="4" spans="2:16" x14ac:dyDescent="0.25">
      <c r="B4" s="153" t="s">
        <v>601</v>
      </c>
      <c r="C4" s="15"/>
      <c r="D4" s="16"/>
      <c r="E4" s="16"/>
      <c r="F4" s="16"/>
      <c r="G4" s="16"/>
      <c r="H4" s="16"/>
      <c r="I4" s="16"/>
      <c r="J4" s="16"/>
      <c r="K4" s="16"/>
      <c r="L4" s="16"/>
    </row>
    <row r="5" spans="2:16" x14ac:dyDescent="0.25">
      <c r="L5" s="24" t="s">
        <v>4</v>
      </c>
      <c r="O5" s="17" t="s">
        <v>4</v>
      </c>
    </row>
    <row r="6" spans="2:16" s="5" customFormat="1" ht="31.95" customHeight="1" x14ac:dyDescent="0.25">
      <c r="B6" s="413" t="s">
        <v>140</v>
      </c>
      <c r="C6" s="416" t="s">
        <v>18</v>
      </c>
      <c r="D6" s="418" t="s">
        <v>160</v>
      </c>
      <c r="E6" s="419"/>
      <c r="F6" s="420"/>
      <c r="G6" s="418" t="s">
        <v>816</v>
      </c>
      <c r="H6" s="419"/>
      <c r="I6" s="419"/>
      <c r="J6" s="419"/>
      <c r="K6" s="421" t="s">
        <v>153</v>
      </c>
      <c r="L6" s="421"/>
      <c r="M6" s="421"/>
      <c r="N6" s="421"/>
      <c r="O6" s="421"/>
      <c r="P6" s="283"/>
    </row>
    <row r="7" spans="2:16" s="5" customFormat="1" ht="27.6" x14ac:dyDescent="0.25">
      <c r="B7" s="414"/>
      <c r="C7" s="416"/>
      <c r="D7" s="7" t="s">
        <v>224</v>
      </c>
      <c r="E7" s="7" t="s">
        <v>169</v>
      </c>
      <c r="F7" s="7" t="s">
        <v>141</v>
      </c>
      <c r="G7" s="7" t="s">
        <v>224</v>
      </c>
      <c r="H7" s="7" t="s">
        <v>163</v>
      </c>
      <c r="I7" s="7" t="s">
        <v>164</v>
      </c>
      <c r="J7" s="7" t="s">
        <v>168</v>
      </c>
      <c r="K7" s="7" t="s">
        <v>154</v>
      </c>
      <c r="L7" s="7" t="s">
        <v>155</v>
      </c>
      <c r="M7" s="7" t="s">
        <v>156</v>
      </c>
      <c r="N7" s="7" t="s">
        <v>157</v>
      </c>
      <c r="O7" s="7" t="s">
        <v>158</v>
      </c>
    </row>
    <row r="8" spans="2:16" s="5" customFormat="1" x14ac:dyDescent="0.25">
      <c r="B8" s="415"/>
      <c r="C8" s="417"/>
      <c r="D8" s="7" t="s">
        <v>10</v>
      </c>
      <c r="E8" s="7" t="s">
        <v>12</v>
      </c>
      <c r="F8" s="7" t="s">
        <v>162</v>
      </c>
      <c r="G8" s="7" t="s">
        <v>10</v>
      </c>
      <c r="H8" s="7" t="s">
        <v>3</v>
      </c>
      <c r="I8" s="7" t="s">
        <v>5</v>
      </c>
      <c r="J8" s="7" t="s">
        <v>5</v>
      </c>
      <c r="K8" s="7" t="s">
        <v>8</v>
      </c>
      <c r="L8" s="7" t="s">
        <v>8</v>
      </c>
      <c r="M8" s="7" t="s">
        <v>8</v>
      </c>
      <c r="N8" s="7" t="s">
        <v>8</v>
      </c>
      <c r="O8" s="7" t="s">
        <v>8</v>
      </c>
    </row>
    <row r="9" spans="2:16" x14ac:dyDescent="0.25">
      <c r="B9" s="51">
        <v>1</v>
      </c>
      <c r="C9" s="18" t="s">
        <v>149</v>
      </c>
      <c r="D9" s="1"/>
      <c r="E9" s="82">
        <f>E28+E47</f>
        <v>0</v>
      </c>
      <c r="F9" s="82">
        <f>E9-D9</f>
        <v>0</v>
      </c>
      <c r="G9" s="321"/>
      <c r="H9" s="295">
        <f t="shared" ref="H9:I9" si="0">H28+H47</f>
        <v>0</v>
      </c>
      <c r="I9" s="295">
        <f t="shared" si="0"/>
        <v>0</v>
      </c>
      <c r="J9" s="404">
        <f>[8]RoE!$E$4</f>
        <v>1039.1420468655224</v>
      </c>
      <c r="K9" s="404">
        <f>[8]RoE!$F$4</f>
        <v>1176.2175299650312</v>
      </c>
      <c r="L9" s="404">
        <f>[8]RoE!$G$4</f>
        <v>1375.2520639801273</v>
      </c>
      <c r="M9" s="327">
        <f>[6]RoE!G4</f>
        <v>1602.1613774134621</v>
      </c>
      <c r="N9" s="327">
        <f>[6]RoE!H4</f>
        <v>1924.7574195299017</v>
      </c>
      <c r="O9" s="327">
        <f>[6]RoE!I4</f>
        <v>2281.2846119891924</v>
      </c>
    </row>
    <row r="10" spans="2:16" x14ac:dyDescent="0.25">
      <c r="B10" s="12">
        <f>B9+1</f>
        <v>2</v>
      </c>
      <c r="C10" s="18" t="s">
        <v>150</v>
      </c>
      <c r="D10" s="1"/>
      <c r="E10" s="82">
        <f>E29+E48</f>
        <v>0</v>
      </c>
      <c r="F10" s="82">
        <f t="shared" ref="F10:F21" si="1">E10-D10</f>
        <v>0</v>
      </c>
      <c r="G10" s="321"/>
      <c r="H10" s="295">
        <f t="shared" ref="H10:I10" si="2">H29+H48</f>
        <v>0</v>
      </c>
      <c r="I10" s="295">
        <f t="shared" si="2"/>
        <v>0</v>
      </c>
      <c r="J10" s="404">
        <f>[8]RoE!$E$5</f>
        <v>721.00555506000273</v>
      </c>
      <c r="K10" s="404">
        <f>[8]RoE!$F$5</f>
        <v>1039.245467698448</v>
      </c>
      <c r="L10" s="404">
        <f>[8]RoE!$G$5</f>
        <v>1399.9075805375583</v>
      </c>
      <c r="M10" s="327">
        <f>[6]RoE!G5</f>
        <v>1561.5686828017656</v>
      </c>
      <c r="N10" s="327">
        <f>[6]RoE!H5</f>
        <v>1695.9161912371869</v>
      </c>
      <c r="O10" s="327">
        <f>[6]RoE!I5</f>
        <v>1888.9951792202432</v>
      </c>
    </row>
    <row r="11" spans="2:16" x14ac:dyDescent="0.25">
      <c r="B11" s="12">
        <f t="shared" ref="B11:B21" si="3">B10+1</f>
        <v>3</v>
      </c>
      <c r="C11" s="20" t="s">
        <v>19</v>
      </c>
      <c r="D11" s="1"/>
      <c r="E11" s="140">
        <f>E30+E49</f>
        <v>0</v>
      </c>
      <c r="F11" s="82">
        <f t="shared" si="1"/>
        <v>0</v>
      </c>
      <c r="G11" s="321"/>
      <c r="H11" s="295">
        <f t="shared" ref="H11:I11" si="4">H30+H49</f>
        <v>0</v>
      </c>
      <c r="I11" s="295">
        <f t="shared" si="4"/>
        <v>0</v>
      </c>
      <c r="J11" s="404">
        <f>[8]RoE!$E$6</f>
        <v>180.25138876500068</v>
      </c>
      <c r="K11" s="404">
        <f>[8]RoE!$F$6</f>
        <v>259.811366924612</v>
      </c>
      <c r="L11" s="404">
        <f>[8]RoE!$G$6</f>
        <v>349.97689513438957</v>
      </c>
      <c r="M11" s="327">
        <f>[6]RoE!G6</f>
        <v>390.3921707004414</v>
      </c>
      <c r="N11" s="327">
        <f>[6]RoE!H6</f>
        <v>423.97904780929673</v>
      </c>
      <c r="O11" s="327">
        <f>[6]RoE!I6</f>
        <v>472.24879480506081</v>
      </c>
    </row>
    <row r="12" spans="2:16" ht="27.6" x14ac:dyDescent="0.25">
      <c r="B12" s="12">
        <f t="shared" si="3"/>
        <v>4</v>
      </c>
      <c r="C12" s="68" t="s">
        <v>20</v>
      </c>
      <c r="D12" s="69"/>
      <c r="E12" s="140">
        <f t="shared" ref="E12:E13" si="5">E31+E50</f>
        <v>0</v>
      </c>
      <c r="F12" s="82">
        <f t="shared" si="1"/>
        <v>0</v>
      </c>
      <c r="G12" s="309"/>
      <c r="H12" s="295">
        <f t="shared" ref="H12:I12" si="6">H31+H50</f>
        <v>0</v>
      </c>
      <c r="I12" s="295">
        <f t="shared" si="6"/>
        <v>0</v>
      </c>
      <c r="J12" s="404">
        <f>[8]RoE!$E$7</f>
        <v>43.175905665491769</v>
      </c>
      <c r="K12" s="404">
        <f>[8]RoE!$F$7</f>
        <v>60.776832909515747</v>
      </c>
      <c r="L12" s="404">
        <f>[8]RoE!$G$7</f>
        <v>42.920095536497001</v>
      </c>
      <c r="M12" s="328">
        <f t="shared" ref="M12:O12" ca="1" si="7">M31+M50</f>
        <v>0</v>
      </c>
      <c r="N12" s="328">
        <f t="shared" ca="1" si="7"/>
        <v>0</v>
      </c>
      <c r="O12" s="328">
        <f t="shared" ca="1" si="7"/>
        <v>0</v>
      </c>
    </row>
    <row r="13" spans="2:16" s="24" customFormat="1" x14ac:dyDescent="0.25">
      <c r="B13" s="12">
        <f t="shared" si="3"/>
        <v>5</v>
      </c>
      <c r="C13" s="29" t="s">
        <v>21</v>
      </c>
      <c r="D13" s="69"/>
      <c r="E13" s="140">
        <f t="shared" si="5"/>
        <v>0</v>
      </c>
      <c r="F13" s="82">
        <f t="shared" si="1"/>
        <v>0</v>
      </c>
      <c r="G13" s="309"/>
      <c r="H13" s="295">
        <f t="shared" ref="H13:I13" si="8">H32+H51</f>
        <v>0</v>
      </c>
      <c r="I13" s="295">
        <f t="shared" si="8"/>
        <v>0</v>
      </c>
      <c r="J13" s="404">
        <f>[8]RoE!$E$9</f>
        <v>1176.2175299650312</v>
      </c>
      <c r="K13" s="404">
        <f>[8]RoE!$F$9</f>
        <v>1375.2520639801273</v>
      </c>
      <c r="L13" s="404">
        <f>[8]RoE!$G$9</f>
        <v>1682.3088635780198</v>
      </c>
      <c r="M13" s="327">
        <f>[6]RoE!G9</f>
        <v>1924.7574195299017</v>
      </c>
      <c r="N13" s="327">
        <f>[6]RoE!H9</f>
        <v>2281.2846119891924</v>
      </c>
      <c r="O13" s="327">
        <f>[6]RoE!I9</f>
        <v>2653.653119421775</v>
      </c>
    </row>
    <row r="14" spans="2:16" s="24" customFormat="1" x14ac:dyDescent="0.25">
      <c r="B14" s="12"/>
      <c r="C14" s="70" t="s">
        <v>219</v>
      </c>
      <c r="D14" s="69"/>
      <c r="E14" s="20"/>
      <c r="F14" s="18"/>
      <c r="G14" s="309"/>
      <c r="H14" s="309"/>
      <c r="I14" s="309"/>
      <c r="J14" s="301"/>
      <c r="K14" s="301"/>
      <c r="L14" s="301"/>
      <c r="M14" s="309"/>
      <c r="N14" s="309"/>
      <c r="O14" s="309"/>
    </row>
    <row r="15" spans="2:16" s="24" customFormat="1" x14ac:dyDescent="0.25">
      <c r="B15" s="12">
        <f>B13+1</f>
        <v>6</v>
      </c>
      <c r="C15" s="29" t="s">
        <v>220</v>
      </c>
      <c r="D15" s="69"/>
      <c r="E15" s="20"/>
      <c r="F15" s="82">
        <f t="shared" si="1"/>
        <v>0</v>
      </c>
      <c r="G15" s="309"/>
      <c r="H15" s="309"/>
      <c r="I15" s="309"/>
      <c r="J15" s="405">
        <f>[8]RoE!$E$11</f>
        <v>0.16</v>
      </c>
      <c r="K15" s="405">
        <f>[8]RoE!$F$11</f>
        <v>0.16</v>
      </c>
      <c r="L15" s="405">
        <f>[8]RoE!$G$11</f>
        <v>0.16</v>
      </c>
      <c r="M15" s="329">
        <f>[6]RoE!G11</f>
        <v>0.14000000000000001</v>
      </c>
      <c r="N15" s="329">
        <f>[6]RoE!H11</f>
        <v>0.14000000000000001</v>
      </c>
      <c r="O15" s="329">
        <f>[6]RoE!I11</f>
        <v>0.14000000000000001</v>
      </c>
    </row>
    <row r="16" spans="2:16" s="24" customFormat="1" x14ac:dyDescent="0.25">
      <c r="B16" s="12">
        <f>B15+1</f>
        <v>7</v>
      </c>
      <c r="C16" s="29" t="s">
        <v>221</v>
      </c>
      <c r="D16" s="69"/>
      <c r="E16" s="20"/>
      <c r="F16" s="82">
        <f t="shared" si="1"/>
        <v>0</v>
      </c>
      <c r="G16" s="309"/>
      <c r="H16" s="309"/>
      <c r="I16" s="309"/>
      <c r="J16" s="406">
        <v>0</v>
      </c>
      <c r="K16" s="406">
        <v>0</v>
      </c>
      <c r="L16" s="406">
        <v>0</v>
      </c>
      <c r="M16" s="330">
        <v>0</v>
      </c>
      <c r="N16" s="330">
        <v>0</v>
      </c>
      <c r="O16" s="330">
        <v>0</v>
      </c>
    </row>
    <row r="17" spans="2:16" s="24" customFormat="1" x14ac:dyDescent="0.25">
      <c r="B17" s="12">
        <f>B16+1</f>
        <v>8</v>
      </c>
      <c r="C17" s="21" t="s">
        <v>219</v>
      </c>
      <c r="D17" s="69"/>
      <c r="E17" s="140">
        <f>E15/(1-E16)</f>
        <v>0</v>
      </c>
      <c r="F17" s="82">
        <f t="shared" si="1"/>
        <v>0</v>
      </c>
      <c r="G17" s="309"/>
      <c r="H17" s="295">
        <f>H15/(1-H16)</f>
        <v>0</v>
      </c>
      <c r="I17" s="295">
        <f>I15/(1-I16)</f>
        <v>0</v>
      </c>
      <c r="J17" s="302">
        <f>J15/(1-J16)</f>
        <v>0.16</v>
      </c>
      <c r="K17" s="302">
        <f>K15/(1-K16)</f>
        <v>0.16</v>
      </c>
      <c r="L17" s="302">
        <f>L15/(1-L16)</f>
        <v>0.16</v>
      </c>
      <c r="M17" s="331">
        <f t="shared" ref="M17" si="9">M15/(1-M16)</f>
        <v>0.14000000000000001</v>
      </c>
      <c r="N17" s="331">
        <f t="shared" ref="N17" si="10">N15/(1-N16)</f>
        <v>0.14000000000000001</v>
      </c>
      <c r="O17" s="331">
        <f t="shared" ref="O17" si="11">O15/(1-O16)</f>
        <v>0.14000000000000001</v>
      </c>
    </row>
    <row r="18" spans="2:16" x14ac:dyDescent="0.25">
      <c r="B18" s="12"/>
      <c r="C18" s="70" t="s">
        <v>131</v>
      </c>
      <c r="D18" s="69"/>
      <c r="E18" s="20"/>
      <c r="F18" s="18"/>
      <c r="G18" s="309"/>
      <c r="H18" s="309"/>
      <c r="I18" s="309"/>
      <c r="J18" s="301"/>
      <c r="K18" s="301"/>
      <c r="L18" s="301"/>
      <c r="M18" s="309"/>
      <c r="N18" s="309"/>
      <c r="O18" s="309"/>
    </row>
    <row r="19" spans="2:16" x14ac:dyDescent="0.25">
      <c r="B19" s="12">
        <f>B17+1</f>
        <v>9</v>
      </c>
      <c r="C19" s="68" t="s">
        <v>151</v>
      </c>
      <c r="D19" s="69"/>
      <c r="E19" s="140">
        <f>E38+E57</f>
        <v>0</v>
      </c>
      <c r="F19" s="82">
        <f t="shared" si="1"/>
        <v>0</v>
      </c>
      <c r="G19" s="309"/>
      <c r="H19" s="295">
        <f t="shared" ref="H19:I19" si="12">H38+H57</f>
        <v>0</v>
      </c>
      <c r="I19" s="295">
        <f t="shared" si="12"/>
        <v>0</v>
      </c>
      <c r="J19" s="407">
        <f>[8]RoE!$E$15</f>
        <v>166.2627274984836</v>
      </c>
      <c r="K19" s="407">
        <f>[8]RoE!$F$15</f>
        <v>188.194804794405</v>
      </c>
      <c r="L19" s="407">
        <f>[8]RoE!$G$15</f>
        <v>220.04033023682038</v>
      </c>
      <c r="M19" s="332">
        <f>[6]RoE!G15</f>
        <v>224.3025928378847</v>
      </c>
      <c r="N19" s="332">
        <f>[6]RoE!H15</f>
        <v>269.46603873418627</v>
      </c>
      <c r="O19" s="332">
        <f>[6]RoE!I15</f>
        <v>319.37984567848696</v>
      </c>
    </row>
    <row r="20" spans="2:16" x14ac:dyDescent="0.25">
      <c r="B20" s="12">
        <f t="shared" si="3"/>
        <v>10</v>
      </c>
      <c r="C20" s="68" t="s">
        <v>152</v>
      </c>
      <c r="D20" s="69"/>
      <c r="E20" s="140">
        <f>E39+E58</f>
        <v>0</v>
      </c>
      <c r="F20" s="82">
        <f t="shared" si="1"/>
        <v>0</v>
      </c>
      <c r="G20" s="309"/>
      <c r="H20" s="295">
        <f t="shared" ref="H20:I20" si="13">H39+H58</f>
        <v>0</v>
      </c>
      <c r="I20" s="295">
        <f t="shared" si="13"/>
        <v>0</v>
      </c>
      <c r="J20" s="407">
        <f>[8]RoE!$E$16</f>
        <v>10.966038647960714</v>
      </c>
      <c r="K20" s="407">
        <f>[8]RoE!$F$16</f>
        <v>15.9227627212077</v>
      </c>
      <c r="L20" s="407">
        <f>[8]RoE!$G$16</f>
        <v>24.564543967831405</v>
      </c>
      <c r="M20" s="332">
        <f>[6]RoE!G16</f>
        <v>22.581722948150762</v>
      </c>
      <c r="N20" s="332">
        <f>[6]RoE!H16</f>
        <v>24.956903472150337</v>
      </c>
      <c r="O20" s="332">
        <f>[6]RoE!I16</f>
        <v>26.065795520280812</v>
      </c>
    </row>
    <row r="21" spans="2:16" x14ac:dyDescent="0.25">
      <c r="B21" s="12">
        <f t="shared" si="3"/>
        <v>11</v>
      </c>
      <c r="C21" s="30" t="s">
        <v>132</v>
      </c>
      <c r="D21" s="69"/>
      <c r="E21" s="82">
        <f>E19+E20</f>
        <v>0</v>
      </c>
      <c r="F21" s="82">
        <f t="shared" si="1"/>
        <v>0</v>
      </c>
      <c r="G21" s="309"/>
      <c r="H21" s="295">
        <f>H19+H20</f>
        <v>0</v>
      </c>
      <c r="I21" s="295">
        <f>I19+I20</f>
        <v>0</v>
      </c>
      <c r="J21" s="404">
        <f>J19+J20</f>
        <v>177.22876614644431</v>
      </c>
      <c r="K21" s="404">
        <f>K19+K20</f>
        <v>204.11756751561271</v>
      </c>
      <c r="L21" s="404">
        <f>L19+L20</f>
        <v>244.60487420465179</v>
      </c>
      <c r="M21" s="327">
        <f t="shared" ref="M21:O21" si="14">M19+M20</f>
        <v>246.88431578603547</v>
      </c>
      <c r="N21" s="327">
        <f t="shared" si="14"/>
        <v>294.42294220633659</v>
      </c>
      <c r="O21" s="327">
        <f t="shared" si="14"/>
        <v>345.44564119876776</v>
      </c>
    </row>
    <row r="22" spans="2:16" x14ac:dyDescent="0.25">
      <c r="G22" s="312"/>
      <c r="H22" s="312"/>
      <c r="I22" s="312"/>
      <c r="J22" s="312"/>
      <c r="K22" s="312"/>
      <c r="L22" s="312"/>
      <c r="M22" s="312"/>
      <c r="N22" s="312"/>
      <c r="O22" s="312"/>
    </row>
    <row r="23" spans="2:16" x14ac:dyDescent="0.25">
      <c r="B23" s="153" t="s">
        <v>602</v>
      </c>
      <c r="C23" s="15"/>
      <c r="D23" s="16"/>
      <c r="E23" s="16"/>
      <c r="F23" s="16"/>
      <c r="G23" s="319"/>
      <c r="H23" s="319"/>
      <c r="I23" s="319"/>
      <c r="J23" s="319"/>
      <c r="K23" s="319"/>
      <c r="L23" s="319"/>
      <c r="M23" s="312"/>
      <c r="N23" s="312"/>
      <c r="O23" s="312"/>
    </row>
    <row r="24" spans="2:16" x14ac:dyDescent="0.25">
      <c r="G24" s="312"/>
      <c r="H24" s="312"/>
      <c r="I24" s="312"/>
      <c r="J24" s="312"/>
      <c r="K24" s="312"/>
      <c r="L24" s="24" t="s">
        <v>4</v>
      </c>
      <c r="M24" s="312"/>
      <c r="N24" s="312"/>
      <c r="O24" s="314" t="s">
        <v>4</v>
      </c>
    </row>
    <row r="25" spans="2:16" ht="13.95" customHeight="1" x14ac:dyDescent="0.25">
      <c r="B25" s="413" t="s">
        <v>140</v>
      </c>
      <c r="C25" s="416" t="s">
        <v>18</v>
      </c>
      <c r="D25" s="418" t="s">
        <v>160</v>
      </c>
      <c r="E25" s="419"/>
      <c r="F25" s="420"/>
      <c r="G25" s="418" t="s">
        <v>816</v>
      </c>
      <c r="H25" s="419"/>
      <c r="I25" s="419"/>
      <c r="J25" s="419"/>
      <c r="K25" s="422" t="s">
        <v>153</v>
      </c>
      <c r="L25" s="422"/>
      <c r="M25" s="422"/>
      <c r="N25" s="422"/>
      <c r="O25" s="422"/>
      <c r="P25" s="285"/>
    </row>
    <row r="26" spans="2:16" ht="27.6" x14ac:dyDescent="0.25">
      <c r="B26" s="414"/>
      <c r="C26" s="416"/>
      <c r="D26" s="7" t="s">
        <v>224</v>
      </c>
      <c r="E26" s="7" t="s">
        <v>169</v>
      </c>
      <c r="F26" s="7" t="s">
        <v>141</v>
      </c>
      <c r="G26" s="298" t="s">
        <v>224</v>
      </c>
      <c r="H26" s="298" t="s">
        <v>163</v>
      </c>
      <c r="I26" s="298" t="s">
        <v>164</v>
      </c>
      <c r="J26" s="298" t="s">
        <v>168</v>
      </c>
      <c r="K26" s="298" t="s">
        <v>154</v>
      </c>
      <c r="L26" s="298" t="s">
        <v>155</v>
      </c>
      <c r="M26" s="298" t="s">
        <v>156</v>
      </c>
      <c r="N26" s="298" t="s">
        <v>157</v>
      </c>
      <c r="O26" s="298" t="s">
        <v>158</v>
      </c>
    </row>
    <row r="27" spans="2:16" x14ac:dyDescent="0.25">
      <c r="B27" s="415"/>
      <c r="C27" s="417"/>
      <c r="D27" s="7" t="s">
        <v>10</v>
      </c>
      <c r="E27" s="7" t="s">
        <v>12</v>
      </c>
      <c r="F27" s="7" t="s">
        <v>162</v>
      </c>
      <c r="G27" s="298" t="s">
        <v>10</v>
      </c>
      <c r="H27" s="298" t="s">
        <v>3</v>
      </c>
      <c r="I27" s="298" t="s">
        <v>5</v>
      </c>
      <c r="J27" s="298" t="s">
        <v>5</v>
      </c>
      <c r="K27" s="298" t="s">
        <v>8</v>
      </c>
      <c r="L27" s="298" t="s">
        <v>8</v>
      </c>
      <c r="M27" s="298" t="s">
        <v>8</v>
      </c>
      <c r="N27" s="298" t="s">
        <v>8</v>
      </c>
      <c r="O27" s="298" t="s">
        <v>8</v>
      </c>
    </row>
    <row r="28" spans="2:16" x14ac:dyDescent="0.25">
      <c r="B28" s="51">
        <v>1</v>
      </c>
      <c r="C28" s="18" t="s">
        <v>149</v>
      </c>
      <c r="D28" s="1"/>
      <c r="E28" s="18"/>
      <c r="F28" s="82">
        <f>E28</f>
        <v>0</v>
      </c>
      <c r="G28" s="321"/>
      <c r="H28" s="321"/>
      <c r="I28" s="321"/>
      <c r="J28" s="404">
        <f>90%*J9</f>
        <v>935.22784217897015</v>
      </c>
      <c r="K28" s="404">
        <f t="shared" ref="K28:O28" si="15">90%*K9</f>
        <v>1058.5957769685281</v>
      </c>
      <c r="L28" s="404">
        <f t="shared" si="15"/>
        <v>1237.7268575821147</v>
      </c>
      <c r="M28" s="327">
        <f t="shared" si="15"/>
        <v>1441.945239672116</v>
      </c>
      <c r="N28" s="327">
        <f t="shared" si="15"/>
        <v>1732.2816775769115</v>
      </c>
      <c r="O28" s="327">
        <f t="shared" si="15"/>
        <v>2053.1561507902734</v>
      </c>
    </row>
    <row r="29" spans="2:16" x14ac:dyDescent="0.25">
      <c r="B29" s="12">
        <f>B28+1</f>
        <v>2</v>
      </c>
      <c r="C29" s="18" t="s">
        <v>150</v>
      </c>
      <c r="D29" s="1"/>
      <c r="E29" s="82"/>
      <c r="F29" s="82">
        <f t="shared" ref="F29:F39" si="16">E29</f>
        <v>0</v>
      </c>
      <c r="G29" s="321"/>
      <c r="H29" s="295"/>
      <c r="I29" s="295"/>
      <c r="J29" s="404">
        <f>90%*J10</f>
        <v>648.90499955400253</v>
      </c>
      <c r="K29" s="404">
        <f t="shared" ref="K29:O32" si="17">90%*K10</f>
        <v>935.32092092860319</v>
      </c>
      <c r="L29" s="404">
        <f t="shared" si="17"/>
        <v>1259.9168224838024</v>
      </c>
      <c r="M29" s="327">
        <f t="shared" si="17"/>
        <v>1405.4118145215891</v>
      </c>
      <c r="N29" s="327">
        <f t="shared" si="17"/>
        <v>1526.3245721134683</v>
      </c>
      <c r="O29" s="327">
        <f t="shared" si="17"/>
        <v>1700.0956612982191</v>
      </c>
    </row>
    <row r="30" spans="2:16" x14ac:dyDescent="0.25">
      <c r="B30" s="12">
        <f t="shared" ref="B30:B40" si="18">B29+1</f>
        <v>3</v>
      </c>
      <c r="C30" s="20" t="s">
        <v>19</v>
      </c>
      <c r="D30" s="1"/>
      <c r="E30" s="140">
        <f>E29*25%</f>
        <v>0</v>
      </c>
      <c r="F30" s="82">
        <f t="shared" si="16"/>
        <v>0</v>
      </c>
      <c r="G30" s="321"/>
      <c r="H30" s="295">
        <f>H29*25%</f>
        <v>0</v>
      </c>
      <c r="I30" s="295">
        <f>I29*25%</f>
        <v>0</v>
      </c>
      <c r="J30" s="404">
        <f>90%*J11</f>
        <v>162.22624988850063</v>
      </c>
      <c r="K30" s="404">
        <f t="shared" si="17"/>
        <v>233.8302302321508</v>
      </c>
      <c r="L30" s="404">
        <f t="shared" si="17"/>
        <v>314.97920562095061</v>
      </c>
      <c r="M30" s="327">
        <f t="shared" si="17"/>
        <v>351.35295363039728</v>
      </c>
      <c r="N30" s="327">
        <f t="shared" si="17"/>
        <v>381.58114302836708</v>
      </c>
      <c r="O30" s="327">
        <f t="shared" si="17"/>
        <v>425.02391532455476</v>
      </c>
    </row>
    <row r="31" spans="2:16" ht="27.6" x14ac:dyDescent="0.25">
      <c r="B31" s="12">
        <f t="shared" si="18"/>
        <v>4</v>
      </c>
      <c r="C31" s="68" t="s">
        <v>20</v>
      </c>
      <c r="D31" s="69"/>
      <c r="E31" s="140"/>
      <c r="F31" s="82">
        <f t="shared" si="16"/>
        <v>0</v>
      </c>
      <c r="G31" s="309"/>
      <c r="H31" s="295"/>
      <c r="I31" s="295"/>
      <c r="J31" s="404">
        <f>90%*J12</f>
        <v>38.85831509894259</v>
      </c>
      <c r="K31" s="404">
        <f t="shared" si="17"/>
        <v>54.699149618564171</v>
      </c>
      <c r="L31" s="404">
        <f t="shared" si="17"/>
        <v>38.628085982847303</v>
      </c>
      <c r="M31" s="327">
        <f t="shared" ca="1" si="17"/>
        <v>0</v>
      </c>
      <c r="N31" s="327">
        <f t="shared" ca="1" si="17"/>
        <v>0</v>
      </c>
      <c r="O31" s="327">
        <f t="shared" ca="1" si="17"/>
        <v>0</v>
      </c>
    </row>
    <row r="32" spans="2:16" x14ac:dyDescent="0.25">
      <c r="B32" s="12">
        <f t="shared" si="18"/>
        <v>5</v>
      </c>
      <c r="C32" s="29" t="s">
        <v>21</v>
      </c>
      <c r="D32" s="69"/>
      <c r="E32" s="140">
        <f>E28+E30-E31</f>
        <v>0</v>
      </c>
      <c r="F32" s="82">
        <f t="shared" si="16"/>
        <v>0</v>
      </c>
      <c r="G32" s="309"/>
      <c r="H32" s="295">
        <f t="shared" ref="H32:I32" si="19">H28+H30-H31</f>
        <v>0</v>
      </c>
      <c r="I32" s="295">
        <f t="shared" si="19"/>
        <v>0</v>
      </c>
      <c r="J32" s="404">
        <f>90%*J13</f>
        <v>1058.5957769685281</v>
      </c>
      <c r="K32" s="404">
        <f t="shared" si="17"/>
        <v>1237.7268575821147</v>
      </c>
      <c r="L32" s="404">
        <f t="shared" si="17"/>
        <v>1514.0779772202179</v>
      </c>
      <c r="M32" s="327">
        <f t="shared" si="17"/>
        <v>1732.2816775769115</v>
      </c>
      <c r="N32" s="327">
        <f t="shared" si="17"/>
        <v>2053.1561507902734</v>
      </c>
      <c r="O32" s="327">
        <f t="shared" si="17"/>
        <v>2388.2878074795976</v>
      </c>
    </row>
    <row r="33" spans="2:16" x14ac:dyDescent="0.25">
      <c r="B33" s="12"/>
      <c r="C33" s="70" t="s">
        <v>219</v>
      </c>
      <c r="D33" s="69"/>
      <c r="E33" s="20"/>
      <c r="F33" s="82">
        <f t="shared" si="16"/>
        <v>0</v>
      </c>
      <c r="G33" s="309"/>
      <c r="H33" s="309"/>
      <c r="I33" s="309"/>
      <c r="J33" s="408"/>
      <c r="K33" s="301"/>
      <c r="L33" s="301"/>
      <c r="M33" s="309"/>
      <c r="N33" s="309"/>
      <c r="O33" s="309"/>
    </row>
    <row r="34" spans="2:16" x14ac:dyDescent="0.25">
      <c r="B34" s="12">
        <f>B32+1</f>
        <v>6</v>
      </c>
      <c r="C34" s="29" t="s">
        <v>220</v>
      </c>
      <c r="D34" s="69"/>
      <c r="E34" s="20"/>
      <c r="F34" s="82">
        <f t="shared" si="16"/>
        <v>0</v>
      </c>
      <c r="G34" s="309"/>
      <c r="H34" s="309"/>
      <c r="I34" s="309"/>
      <c r="J34" s="405">
        <f>J15</f>
        <v>0.16</v>
      </c>
      <c r="K34" s="405">
        <f t="shared" ref="K34:L34" si="20">K15</f>
        <v>0.16</v>
      </c>
      <c r="L34" s="405">
        <f t="shared" si="20"/>
        <v>0.16</v>
      </c>
      <c r="M34" s="329">
        <f>[17]RoE!$D$10</f>
        <v>0.14000000000000001</v>
      </c>
      <c r="N34" s="329">
        <f>[17]RoE!$D$10</f>
        <v>0.14000000000000001</v>
      </c>
      <c r="O34" s="329">
        <f>[17]RoE!$D$10</f>
        <v>0.14000000000000001</v>
      </c>
    </row>
    <row r="35" spans="2:16" x14ac:dyDescent="0.25">
      <c r="B35" s="12">
        <f>B34+1</f>
        <v>7</v>
      </c>
      <c r="C35" s="29" t="s">
        <v>221</v>
      </c>
      <c r="D35" s="69"/>
      <c r="E35" s="20"/>
      <c r="F35" s="82">
        <f t="shared" si="16"/>
        <v>0</v>
      </c>
      <c r="G35" s="309"/>
      <c r="H35" s="309"/>
      <c r="I35" s="309"/>
      <c r="J35" s="406">
        <v>0</v>
      </c>
      <c r="K35" s="406">
        <v>0</v>
      </c>
      <c r="L35" s="406">
        <v>0</v>
      </c>
      <c r="M35" s="330">
        <v>0</v>
      </c>
      <c r="N35" s="330">
        <v>0</v>
      </c>
      <c r="O35" s="330">
        <v>0</v>
      </c>
    </row>
    <row r="36" spans="2:16" x14ac:dyDescent="0.25">
      <c r="B36" s="12">
        <f>B35+1</f>
        <v>8</v>
      </c>
      <c r="C36" s="21" t="s">
        <v>219</v>
      </c>
      <c r="D36" s="69"/>
      <c r="E36" s="140">
        <f>E34/(1-E35)</f>
        <v>0</v>
      </c>
      <c r="F36" s="82">
        <f t="shared" si="16"/>
        <v>0</v>
      </c>
      <c r="G36" s="309"/>
      <c r="H36" s="295">
        <f>H34/(1-H35)</f>
        <v>0</v>
      </c>
      <c r="I36" s="295">
        <f>I34/(1-I35)</f>
        <v>0</v>
      </c>
      <c r="J36" s="302">
        <f>J34/(1-J35)</f>
        <v>0.16</v>
      </c>
      <c r="K36" s="302">
        <f t="shared" ref="K36:O36" si="21">K34/(1-K35)</f>
        <v>0.16</v>
      </c>
      <c r="L36" s="302">
        <f t="shared" si="21"/>
        <v>0.16</v>
      </c>
      <c r="M36" s="331">
        <f t="shared" si="21"/>
        <v>0.14000000000000001</v>
      </c>
      <c r="N36" s="331">
        <f t="shared" si="21"/>
        <v>0.14000000000000001</v>
      </c>
      <c r="O36" s="331">
        <f t="shared" si="21"/>
        <v>0.14000000000000001</v>
      </c>
    </row>
    <row r="37" spans="2:16" x14ac:dyDescent="0.25">
      <c r="B37" s="12"/>
      <c r="C37" s="70" t="s">
        <v>131</v>
      </c>
      <c r="D37" s="69"/>
      <c r="E37" s="20"/>
      <c r="F37" s="82">
        <f t="shared" si="16"/>
        <v>0</v>
      </c>
      <c r="G37" s="309"/>
      <c r="H37" s="309"/>
      <c r="I37" s="309"/>
      <c r="J37" s="301"/>
      <c r="K37" s="301"/>
      <c r="L37" s="301"/>
      <c r="M37" s="309"/>
      <c r="N37" s="309"/>
      <c r="O37" s="309"/>
    </row>
    <row r="38" spans="2:16" x14ac:dyDescent="0.25">
      <c r="B38" s="12">
        <f>B36+1</f>
        <v>9</v>
      </c>
      <c r="C38" s="68" t="s">
        <v>151</v>
      </c>
      <c r="D38" s="69"/>
      <c r="E38" s="140">
        <f>E28*E36</f>
        <v>0</v>
      </c>
      <c r="F38" s="82">
        <f t="shared" si="16"/>
        <v>0</v>
      </c>
      <c r="G38" s="309"/>
      <c r="H38" s="295">
        <f t="shared" ref="H38:I38" si="22">H28*H36</f>
        <v>0</v>
      </c>
      <c r="I38" s="295">
        <f t="shared" si="22"/>
        <v>0</v>
      </c>
      <c r="J38" s="404">
        <f t="shared" ref="J38:O39" si="23">90%*J19</f>
        <v>149.63645474863523</v>
      </c>
      <c r="K38" s="404">
        <f t="shared" si="23"/>
        <v>169.3753243149645</v>
      </c>
      <c r="L38" s="404">
        <f t="shared" si="23"/>
        <v>198.03629721313834</v>
      </c>
      <c r="M38" s="327">
        <f t="shared" si="23"/>
        <v>201.87233355409623</v>
      </c>
      <c r="N38" s="327">
        <f t="shared" si="23"/>
        <v>242.51943486076766</v>
      </c>
      <c r="O38" s="327">
        <f t="shared" si="23"/>
        <v>287.44186111063829</v>
      </c>
    </row>
    <row r="39" spans="2:16" x14ac:dyDescent="0.25">
      <c r="B39" s="12">
        <f t="shared" si="18"/>
        <v>10</v>
      </c>
      <c r="C39" s="68" t="s">
        <v>152</v>
      </c>
      <c r="D39" s="69"/>
      <c r="E39" s="140">
        <f>(E30+E31)*E36/2</f>
        <v>0</v>
      </c>
      <c r="F39" s="82">
        <f t="shared" si="16"/>
        <v>0</v>
      </c>
      <c r="G39" s="309"/>
      <c r="H39" s="295">
        <f>(H30+H31)*H36/2</f>
        <v>0</v>
      </c>
      <c r="I39" s="295">
        <f>(I30+I31)*I36/2</f>
        <v>0</v>
      </c>
      <c r="J39" s="404">
        <f t="shared" si="23"/>
        <v>9.8694347831646425</v>
      </c>
      <c r="K39" s="404">
        <f t="shared" si="23"/>
        <v>14.33048644908693</v>
      </c>
      <c r="L39" s="404">
        <f t="shared" si="23"/>
        <v>22.108089571048264</v>
      </c>
      <c r="M39" s="327">
        <f t="shared" si="23"/>
        <v>20.323550653335687</v>
      </c>
      <c r="N39" s="327">
        <f t="shared" si="23"/>
        <v>22.461213124935306</v>
      </c>
      <c r="O39" s="327">
        <f t="shared" si="23"/>
        <v>23.459215968252732</v>
      </c>
    </row>
    <row r="40" spans="2:16" x14ac:dyDescent="0.25">
      <c r="B40" s="12">
        <f t="shared" si="18"/>
        <v>11</v>
      </c>
      <c r="C40" s="30" t="s">
        <v>132</v>
      </c>
      <c r="D40" s="69"/>
      <c r="E40" s="82">
        <f>E38+E39</f>
        <v>0</v>
      </c>
      <c r="F40" s="82">
        <f>E40</f>
        <v>0</v>
      </c>
      <c r="G40" s="309"/>
      <c r="H40" s="295">
        <f t="shared" ref="H40:O40" si="24">H38+H39</f>
        <v>0</v>
      </c>
      <c r="I40" s="295">
        <f t="shared" si="24"/>
        <v>0</v>
      </c>
      <c r="J40" s="409">
        <f t="shared" si="24"/>
        <v>159.50588953179988</v>
      </c>
      <c r="K40" s="409">
        <f>K38+K39</f>
        <v>183.70581076405142</v>
      </c>
      <c r="L40" s="409">
        <f>L38+L39</f>
        <v>220.14438678418659</v>
      </c>
      <c r="M40" s="328">
        <f>M38+M39</f>
        <v>222.1958842074319</v>
      </c>
      <c r="N40" s="328">
        <f>N38+N39</f>
        <v>264.98064798570294</v>
      </c>
      <c r="O40" s="328">
        <f t="shared" si="24"/>
        <v>310.90107707889103</v>
      </c>
    </row>
    <row r="41" spans="2:16" x14ac:dyDescent="0.25">
      <c r="G41" s="312"/>
      <c r="H41" s="312"/>
      <c r="I41" s="312"/>
      <c r="J41" s="312"/>
      <c r="K41" s="312"/>
      <c r="L41" s="312"/>
      <c r="M41" s="312"/>
      <c r="N41" s="312"/>
      <c r="O41" s="312"/>
    </row>
    <row r="42" spans="2:16" x14ac:dyDescent="0.25">
      <c r="B42" s="153" t="s">
        <v>603</v>
      </c>
      <c r="C42" s="15"/>
      <c r="D42" s="16"/>
      <c r="E42" s="16"/>
      <c r="F42" s="16"/>
      <c r="G42" s="319"/>
      <c r="H42" s="319"/>
      <c r="I42" s="319"/>
      <c r="J42" s="319"/>
      <c r="K42" s="319"/>
      <c r="L42" s="319"/>
      <c r="M42" s="312"/>
      <c r="N42" s="312"/>
      <c r="O42" s="312"/>
    </row>
    <row r="43" spans="2:16" x14ac:dyDescent="0.25">
      <c r="G43" s="312"/>
      <c r="H43" s="312"/>
      <c r="I43" s="312"/>
      <c r="J43" s="312"/>
      <c r="K43" s="312"/>
      <c r="L43" s="24" t="s">
        <v>4</v>
      </c>
      <c r="M43" s="312"/>
      <c r="N43" s="312"/>
      <c r="O43" s="314" t="s">
        <v>4</v>
      </c>
    </row>
    <row r="44" spans="2:16" ht="13.95" customHeight="1" x14ac:dyDescent="0.25">
      <c r="B44" s="413" t="s">
        <v>140</v>
      </c>
      <c r="C44" s="416" t="s">
        <v>18</v>
      </c>
      <c r="D44" s="418" t="s">
        <v>160</v>
      </c>
      <c r="E44" s="419"/>
      <c r="F44" s="420"/>
      <c r="G44" s="418" t="s">
        <v>816</v>
      </c>
      <c r="H44" s="419"/>
      <c r="I44" s="419"/>
      <c r="J44" s="419"/>
      <c r="K44" s="422" t="s">
        <v>153</v>
      </c>
      <c r="L44" s="422"/>
      <c r="M44" s="422"/>
      <c r="N44" s="422"/>
      <c r="O44" s="422"/>
      <c r="P44" s="285"/>
    </row>
    <row r="45" spans="2:16" ht="27.6" x14ac:dyDescent="0.25">
      <c r="B45" s="414"/>
      <c r="C45" s="416"/>
      <c r="D45" s="7" t="s">
        <v>224</v>
      </c>
      <c r="E45" s="7" t="s">
        <v>169</v>
      </c>
      <c r="F45" s="7" t="s">
        <v>141</v>
      </c>
      <c r="G45" s="298" t="s">
        <v>224</v>
      </c>
      <c r="H45" s="298" t="s">
        <v>163</v>
      </c>
      <c r="I45" s="298" t="s">
        <v>164</v>
      </c>
      <c r="J45" s="298" t="s">
        <v>168</v>
      </c>
      <c r="K45" s="298" t="s">
        <v>154</v>
      </c>
      <c r="L45" s="298" t="s">
        <v>155</v>
      </c>
      <c r="M45" s="298" t="s">
        <v>156</v>
      </c>
      <c r="N45" s="298" t="s">
        <v>157</v>
      </c>
      <c r="O45" s="298" t="s">
        <v>158</v>
      </c>
    </row>
    <row r="46" spans="2:16" x14ac:dyDescent="0.25">
      <c r="B46" s="415"/>
      <c r="C46" s="417"/>
      <c r="D46" s="7" t="s">
        <v>10</v>
      </c>
      <c r="E46" s="7" t="s">
        <v>12</v>
      </c>
      <c r="F46" s="7" t="s">
        <v>162</v>
      </c>
      <c r="G46" s="298" t="s">
        <v>10</v>
      </c>
      <c r="H46" s="298" t="s">
        <v>3</v>
      </c>
      <c r="I46" s="298" t="s">
        <v>5</v>
      </c>
      <c r="J46" s="298" t="s">
        <v>5</v>
      </c>
      <c r="K46" s="298" t="s">
        <v>8</v>
      </c>
      <c r="L46" s="298" t="s">
        <v>8</v>
      </c>
      <c r="M46" s="298" t="s">
        <v>8</v>
      </c>
      <c r="N46" s="298" t="s">
        <v>8</v>
      </c>
      <c r="O46" s="298" t="s">
        <v>8</v>
      </c>
    </row>
    <row r="47" spans="2:16" x14ac:dyDescent="0.25">
      <c r="B47" s="51">
        <v>1</v>
      </c>
      <c r="C47" s="18" t="s">
        <v>149</v>
      </c>
      <c r="D47" s="1"/>
      <c r="E47" s="18"/>
      <c r="F47" s="82">
        <f>E47</f>
        <v>0</v>
      </c>
      <c r="G47" s="321"/>
      <c r="H47" s="321"/>
      <c r="I47" s="321"/>
      <c r="J47" s="322">
        <f>J9*10%</f>
        <v>103.91420468655224</v>
      </c>
      <c r="K47" s="322">
        <f t="shared" ref="K47:O47" si="25">K9*10%</f>
        <v>117.62175299650312</v>
      </c>
      <c r="L47" s="322">
        <f t="shared" si="25"/>
        <v>137.52520639801273</v>
      </c>
      <c r="M47" s="334">
        <f t="shared" si="25"/>
        <v>160.21613774134622</v>
      </c>
      <c r="N47" s="334">
        <f t="shared" si="25"/>
        <v>192.47574195299018</v>
      </c>
      <c r="O47" s="334">
        <f t="shared" si="25"/>
        <v>228.12846119891924</v>
      </c>
    </row>
    <row r="48" spans="2:16" x14ac:dyDescent="0.25">
      <c r="B48" s="12">
        <f>B47+1</f>
        <v>2</v>
      </c>
      <c r="C48" s="18" t="s">
        <v>150</v>
      </c>
      <c r="D48" s="1"/>
      <c r="E48" s="82"/>
      <c r="F48" s="82">
        <f t="shared" ref="F48:F58" si="26">E48</f>
        <v>0</v>
      </c>
      <c r="G48" s="321"/>
      <c r="H48" s="295"/>
      <c r="I48" s="295"/>
      <c r="J48" s="322">
        <f t="shared" ref="J48:O51" si="27">J10*10%</f>
        <v>72.100555506000276</v>
      </c>
      <c r="K48" s="322">
        <f t="shared" si="27"/>
        <v>103.92454676984481</v>
      </c>
      <c r="L48" s="322">
        <f t="shared" si="27"/>
        <v>139.99075805375583</v>
      </c>
      <c r="M48" s="334">
        <f t="shared" si="27"/>
        <v>156.15686828017658</v>
      </c>
      <c r="N48" s="334">
        <f t="shared" si="27"/>
        <v>169.59161912371871</v>
      </c>
      <c r="O48" s="334">
        <f t="shared" si="27"/>
        <v>188.89951792202433</v>
      </c>
    </row>
    <row r="49" spans="2:15" x14ac:dyDescent="0.25">
      <c r="B49" s="12">
        <f t="shared" ref="B49:B59" si="28">B48+1</f>
        <v>3</v>
      </c>
      <c r="C49" s="20" t="s">
        <v>19</v>
      </c>
      <c r="D49" s="1"/>
      <c r="E49" s="140">
        <f>E48*25%</f>
        <v>0</v>
      </c>
      <c r="F49" s="82">
        <f t="shared" si="26"/>
        <v>0</v>
      </c>
      <c r="G49" s="321"/>
      <c r="H49" s="295">
        <f>H48*25%</f>
        <v>0</v>
      </c>
      <c r="I49" s="295">
        <f>I48*25%</f>
        <v>0</v>
      </c>
      <c r="J49" s="322">
        <f t="shared" si="27"/>
        <v>18.025138876500069</v>
      </c>
      <c r="K49" s="322">
        <f t="shared" si="27"/>
        <v>25.981136692461202</v>
      </c>
      <c r="L49" s="322">
        <f t="shared" si="27"/>
        <v>34.997689513438957</v>
      </c>
      <c r="M49" s="334">
        <f t="shared" si="27"/>
        <v>39.039217070044145</v>
      </c>
      <c r="N49" s="334">
        <f t="shared" si="27"/>
        <v>42.397904780929679</v>
      </c>
      <c r="O49" s="334">
        <f t="shared" si="27"/>
        <v>47.224879480506083</v>
      </c>
    </row>
    <row r="50" spans="2:15" ht="27.6" x14ac:dyDescent="0.25">
      <c r="B50" s="12">
        <f t="shared" si="28"/>
        <v>4</v>
      </c>
      <c r="C50" s="68" t="s">
        <v>20</v>
      </c>
      <c r="D50" s="69"/>
      <c r="E50" s="140"/>
      <c r="F50" s="82"/>
      <c r="G50" s="309"/>
      <c r="H50" s="295"/>
      <c r="I50" s="295"/>
      <c r="J50" s="322">
        <f t="shared" si="27"/>
        <v>4.3175905665491774</v>
      </c>
      <c r="K50" s="322">
        <f t="shared" si="27"/>
        <v>6.0776832909515752</v>
      </c>
      <c r="L50" s="322">
        <f t="shared" si="27"/>
        <v>4.2920095536497005</v>
      </c>
      <c r="M50" s="334">
        <f t="shared" ca="1" si="27"/>
        <v>0</v>
      </c>
      <c r="N50" s="334">
        <f t="shared" ca="1" si="27"/>
        <v>0</v>
      </c>
      <c r="O50" s="334">
        <f t="shared" ca="1" si="27"/>
        <v>0</v>
      </c>
    </row>
    <row r="51" spans="2:15" x14ac:dyDescent="0.25">
      <c r="B51" s="12">
        <f t="shared" si="28"/>
        <v>5</v>
      </c>
      <c r="C51" s="29" t="s">
        <v>21</v>
      </c>
      <c r="D51" s="69"/>
      <c r="E51" s="140">
        <f>E47+E49-E50</f>
        <v>0</v>
      </c>
      <c r="F51" s="82">
        <f t="shared" si="26"/>
        <v>0</v>
      </c>
      <c r="G51" s="309"/>
      <c r="H51" s="295">
        <f>H47+H49-H50</f>
        <v>0</v>
      </c>
      <c r="I51" s="295">
        <f>I47+I49-I50</f>
        <v>0</v>
      </c>
      <c r="J51" s="322">
        <f t="shared" si="27"/>
        <v>117.62175299650312</v>
      </c>
      <c r="K51" s="322">
        <f t="shared" si="27"/>
        <v>137.52520639801273</v>
      </c>
      <c r="L51" s="322">
        <f t="shared" si="27"/>
        <v>168.23088635780198</v>
      </c>
      <c r="M51" s="334">
        <f t="shared" si="27"/>
        <v>192.47574195299018</v>
      </c>
      <c r="N51" s="334">
        <f t="shared" si="27"/>
        <v>228.12846119891924</v>
      </c>
      <c r="O51" s="334">
        <f t="shared" si="27"/>
        <v>265.36531194217753</v>
      </c>
    </row>
    <row r="52" spans="2:15" x14ac:dyDescent="0.25">
      <c r="B52" s="12"/>
      <c r="C52" s="70" t="s">
        <v>219</v>
      </c>
      <c r="D52" s="69"/>
      <c r="E52" s="20"/>
      <c r="F52" s="82">
        <f t="shared" si="26"/>
        <v>0</v>
      </c>
      <c r="G52" s="309"/>
      <c r="H52" s="309"/>
      <c r="I52" s="309"/>
      <c r="J52" s="301"/>
      <c r="K52" s="301"/>
      <c r="L52" s="301"/>
      <c r="M52" s="309"/>
      <c r="N52" s="309"/>
      <c r="O52" s="309"/>
    </row>
    <row r="53" spans="2:15" x14ac:dyDescent="0.25">
      <c r="B53" s="12">
        <f>B51+1</f>
        <v>6</v>
      </c>
      <c r="C53" s="29" t="s">
        <v>220</v>
      </c>
      <c r="D53" s="69"/>
      <c r="E53" s="20"/>
      <c r="F53" s="82">
        <f t="shared" si="26"/>
        <v>0</v>
      </c>
      <c r="G53" s="309"/>
      <c r="H53" s="309"/>
      <c r="I53" s="309"/>
      <c r="J53" s="410">
        <f>J34</f>
        <v>0.16</v>
      </c>
      <c r="K53" s="410">
        <f t="shared" ref="K53:O53" si="29">K34</f>
        <v>0.16</v>
      </c>
      <c r="L53" s="410">
        <f t="shared" si="29"/>
        <v>0.16</v>
      </c>
      <c r="M53" s="335">
        <f t="shared" si="29"/>
        <v>0.14000000000000001</v>
      </c>
      <c r="N53" s="335">
        <f t="shared" si="29"/>
        <v>0.14000000000000001</v>
      </c>
      <c r="O53" s="335">
        <f t="shared" si="29"/>
        <v>0.14000000000000001</v>
      </c>
    </row>
    <row r="54" spans="2:15" x14ac:dyDescent="0.25">
      <c r="B54" s="12">
        <f>B53+1</f>
        <v>7</v>
      </c>
      <c r="C54" s="29" t="s">
        <v>221</v>
      </c>
      <c r="D54" s="69"/>
      <c r="E54" s="20"/>
      <c r="F54" s="82">
        <f t="shared" si="26"/>
        <v>0</v>
      </c>
      <c r="G54" s="309"/>
      <c r="H54" s="309"/>
      <c r="I54" s="309"/>
      <c r="J54" s="322">
        <f>J35</f>
        <v>0</v>
      </c>
      <c r="K54" s="322">
        <f t="shared" ref="K54:O54" si="30">K35</f>
        <v>0</v>
      </c>
      <c r="L54" s="322">
        <f t="shared" si="30"/>
        <v>0</v>
      </c>
      <c r="M54" s="334">
        <f t="shared" si="30"/>
        <v>0</v>
      </c>
      <c r="N54" s="334">
        <f t="shared" si="30"/>
        <v>0</v>
      </c>
      <c r="O54" s="334">
        <f t="shared" si="30"/>
        <v>0</v>
      </c>
    </row>
    <row r="55" spans="2:15" x14ac:dyDescent="0.25">
      <c r="B55" s="12">
        <f>B54+1</f>
        <v>8</v>
      </c>
      <c r="C55" s="21" t="s">
        <v>219</v>
      </c>
      <c r="D55" s="69"/>
      <c r="E55" s="140">
        <f>E53/(1-E54)</f>
        <v>0</v>
      </c>
      <c r="F55" s="82">
        <f t="shared" si="26"/>
        <v>0</v>
      </c>
      <c r="G55" s="309"/>
      <c r="H55" s="295">
        <f>H53/(1-H54)</f>
        <v>0</v>
      </c>
      <c r="I55" s="295">
        <f>I53/(1-I54)</f>
        <v>0</v>
      </c>
      <c r="J55" s="408">
        <f>J36</f>
        <v>0.16</v>
      </c>
      <c r="K55" s="408">
        <f t="shared" ref="K55:O55" si="31">K36</f>
        <v>0.16</v>
      </c>
      <c r="L55" s="408">
        <f t="shared" si="31"/>
        <v>0.16</v>
      </c>
      <c r="M55" s="333">
        <f t="shared" si="31"/>
        <v>0.14000000000000001</v>
      </c>
      <c r="N55" s="333">
        <f t="shared" si="31"/>
        <v>0.14000000000000001</v>
      </c>
      <c r="O55" s="333">
        <f t="shared" si="31"/>
        <v>0.14000000000000001</v>
      </c>
    </row>
    <row r="56" spans="2:15" x14ac:dyDescent="0.25">
      <c r="B56" s="12"/>
      <c r="C56" s="70" t="s">
        <v>131</v>
      </c>
      <c r="D56" s="69"/>
      <c r="E56" s="20"/>
      <c r="F56" s="82">
        <f t="shared" si="26"/>
        <v>0</v>
      </c>
      <c r="G56" s="309"/>
      <c r="H56" s="309"/>
      <c r="I56" s="309"/>
      <c r="J56" s="301"/>
      <c r="K56" s="301"/>
      <c r="L56" s="301"/>
      <c r="M56" s="309"/>
      <c r="N56" s="309"/>
      <c r="O56" s="309"/>
    </row>
    <row r="57" spans="2:15" x14ac:dyDescent="0.25">
      <c r="B57" s="12">
        <f>B55+1</f>
        <v>9</v>
      </c>
      <c r="C57" s="68" t="s">
        <v>151</v>
      </c>
      <c r="D57" s="69"/>
      <c r="E57" s="140">
        <f>E47*E55</f>
        <v>0</v>
      </c>
      <c r="F57" s="82">
        <f t="shared" si="26"/>
        <v>0</v>
      </c>
      <c r="G57" s="309"/>
      <c r="H57" s="295">
        <f>H47*H55</f>
        <v>0</v>
      </c>
      <c r="I57" s="295">
        <f>I47*I55</f>
        <v>0</v>
      </c>
      <c r="J57" s="322">
        <f>J19*10%</f>
        <v>16.626272749848361</v>
      </c>
      <c r="K57" s="322">
        <f t="shared" ref="K57:O57" si="32">K19*10%</f>
        <v>18.8194804794405</v>
      </c>
      <c r="L57" s="322">
        <f t="shared" si="32"/>
        <v>22.004033023682041</v>
      </c>
      <c r="M57" s="334">
        <f t="shared" si="32"/>
        <v>22.430259283788473</v>
      </c>
      <c r="N57" s="334">
        <f t="shared" si="32"/>
        <v>26.946603873418628</v>
      </c>
      <c r="O57" s="334">
        <f t="shared" si="32"/>
        <v>31.937984567848698</v>
      </c>
    </row>
    <row r="58" spans="2:15" x14ac:dyDescent="0.25">
      <c r="B58" s="12">
        <f t="shared" si="28"/>
        <v>10</v>
      </c>
      <c r="C58" s="68" t="s">
        <v>152</v>
      </c>
      <c r="D58" s="69"/>
      <c r="E58" s="140">
        <f>(E49+E50)*E55/2</f>
        <v>0</v>
      </c>
      <c r="F58" s="82">
        <f t="shared" si="26"/>
        <v>0</v>
      </c>
      <c r="G58" s="309"/>
      <c r="H58" s="295">
        <f>(H49+H50)*H55/2</f>
        <v>0</v>
      </c>
      <c r="I58" s="295">
        <f>(I49+I50)*I55/2</f>
        <v>0</v>
      </c>
      <c r="J58" s="322">
        <f>J20*10%</f>
        <v>1.0966038647960714</v>
      </c>
      <c r="K58" s="322">
        <f t="shared" ref="K58:O58" si="33">K20*10%</f>
        <v>1.5922762721207702</v>
      </c>
      <c r="L58" s="322">
        <f t="shared" si="33"/>
        <v>2.4564543967831405</v>
      </c>
      <c r="M58" s="334">
        <f t="shared" si="33"/>
        <v>2.2581722948150764</v>
      </c>
      <c r="N58" s="334">
        <f t="shared" si="33"/>
        <v>2.4956903472150338</v>
      </c>
      <c r="O58" s="334">
        <f t="shared" si="33"/>
        <v>2.6065795520280814</v>
      </c>
    </row>
    <row r="59" spans="2:15" x14ac:dyDescent="0.25">
      <c r="B59" s="12">
        <f t="shared" si="28"/>
        <v>11</v>
      </c>
      <c r="C59" s="30" t="s">
        <v>132</v>
      </c>
      <c r="D59" s="69"/>
      <c r="E59" s="82">
        <f>E57+E58</f>
        <v>0</v>
      </c>
      <c r="F59" s="82">
        <f>F57+F58</f>
        <v>0</v>
      </c>
      <c r="G59" s="309"/>
      <c r="H59" s="295">
        <f>H57+H58</f>
        <v>0</v>
      </c>
      <c r="I59" s="295">
        <f>I57+I58</f>
        <v>0</v>
      </c>
      <c r="J59" s="322">
        <f>SUM(J57:J58)</f>
        <v>17.722876614644434</v>
      </c>
      <c r="K59" s="322">
        <f t="shared" ref="K59:O59" si="34">SUM(K57:K58)</f>
        <v>20.411756751561271</v>
      </c>
      <c r="L59" s="322">
        <f t="shared" si="34"/>
        <v>24.460487420465181</v>
      </c>
      <c r="M59" s="334">
        <f t="shared" si="34"/>
        <v>24.688431578603549</v>
      </c>
      <c r="N59" s="334">
        <f t="shared" si="34"/>
        <v>29.442294220633663</v>
      </c>
      <c r="O59" s="334">
        <f t="shared" si="34"/>
        <v>34.544564119876782</v>
      </c>
    </row>
  </sheetData>
  <mergeCells count="15">
    <mergeCell ref="B44:B46"/>
    <mergeCell ref="C44:C46"/>
    <mergeCell ref="D44:F44"/>
    <mergeCell ref="G44:J44"/>
    <mergeCell ref="K44:O44"/>
    <mergeCell ref="B25:B27"/>
    <mergeCell ref="C25:C27"/>
    <mergeCell ref="D25:F25"/>
    <mergeCell ref="G25:J25"/>
    <mergeCell ref="K25:O25"/>
    <mergeCell ref="B6:B8"/>
    <mergeCell ref="C6:C8"/>
    <mergeCell ref="D6:F6"/>
    <mergeCell ref="G6:J6"/>
    <mergeCell ref="K6:O6"/>
  </mergeCells>
  <pageMargins left="1.0236220472440944" right="0.23622047244094491" top="0.98425196850393704" bottom="0.98425196850393704" header="0.23622047244094491" footer="0.23622047244094491"/>
  <pageSetup paperSize="9" scale="4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N61"/>
  <sheetViews>
    <sheetView showGridLines="0" zoomScale="80" zoomScaleNormal="80" zoomScaleSheetLayoutView="70" workbookViewId="0">
      <pane xSplit="4" ySplit="7" topLeftCell="E8" activePane="bottomRight" state="frozen"/>
      <selection activeCell="E57" sqref="E57"/>
      <selection pane="topRight" activeCell="E57" sqref="E57"/>
      <selection pane="bottomLeft" activeCell="E57" sqref="E57"/>
      <selection pane="bottomRight" activeCell="E57" sqref="E57"/>
    </sheetView>
  </sheetViews>
  <sheetFormatPr defaultColWidth="9.109375" defaultRowHeight="13.8" x14ac:dyDescent="0.25"/>
  <cols>
    <col min="1" max="1" width="3.109375" style="4" customWidth="1"/>
    <col min="2" max="2" width="8.33203125" style="4" customWidth="1"/>
    <col min="3" max="3" width="21.6640625" style="4" bestFit="1" customWidth="1"/>
    <col min="4" max="4" width="28.88671875" style="4" bestFit="1" customWidth="1"/>
    <col min="5" max="5" width="13.6640625" style="4" bestFit="1" customWidth="1"/>
    <col min="6" max="6" width="12.5546875" style="4" bestFit="1" customWidth="1"/>
    <col min="7" max="7" width="13.44140625" style="4" bestFit="1" customWidth="1"/>
    <col min="8" max="8" width="13.6640625" style="4" bestFit="1" customWidth="1"/>
    <col min="9" max="9" width="12.5546875" style="4" customWidth="1"/>
    <col min="10" max="11" width="11.88671875" style="4" bestFit="1" customWidth="1"/>
    <col min="12" max="12" width="11.44140625" style="4" bestFit="1" customWidth="1"/>
    <col min="13" max="13" width="12.44140625" style="4" customWidth="1"/>
    <col min="14" max="14" width="12.6640625" style="4" customWidth="1"/>
    <col min="15" max="16384" width="9.109375" style="4"/>
  </cols>
  <sheetData>
    <row r="2" spans="2:14" x14ac:dyDescent="0.25">
      <c r="H2" s="25" t="s">
        <v>240</v>
      </c>
    </row>
    <row r="3" spans="2:14" x14ac:dyDescent="0.25">
      <c r="H3" s="27" t="s">
        <v>301</v>
      </c>
    </row>
    <row r="4" spans="2:14" x14ac:dyDescent="0.25">
      <c r="B4" s="15"/>
      <c r="C4" s="15"/>
      <c r="D4" s="71"/>
      <c r="E4" s="71"/>
      <c r="F4" s="71"/>
      <c r="G4" s="71"/>
      <c r="N4" s="27" t="s">
        <v>302</v>
      </c>
    </row>
    <row r="5" spans="2:14" ht="15" customHeight="1" x14ac:dyDescent="0.25">
      <c r="B5" s="74"/>
      <c r="C5" s="431" t="s">
        <v>244</v>
      </c>
      <c r="D5" s="432"/>
      <c r="E5" s="437" t="s">
        <v>174</v>
      </c>
      <c r="F5" s="437" t="s">
        <v>173</v>
      </c>
      <c r="G5" s="437" t="s">
        <v>172</v>
      </c>
      <c r="H5" s="413" t="s">
        <v>160</v>
      </c>
      <c r="I5" s="413" t="s">
        <v>641</v>
      </c>
      <c r="J5" s="439" t="s">
        <v>153</v>
      </c>
      <c r="K5" s="440"/>
      <c r="L5" s="440"/>
      <c r="M5" s="440"/>
      <c r="N5" s="441"/>
    </row>
    <row r="6" spans="2:14" x14ac:dyDescent="0.25">
      <c r="B6" s="74"/>
      <c r="C6" s="433"/>
      <c r="D6" s="434"/>
      <c r="E6" s="438"/>
      <c r="F6" s="438"/>
      <c r="G6" s="438"/>
      <c r="H6" s="430"/>
      <c r="I6" s="430"/>
      <c r="J6" s="7" t="s">
        <v>154</v>
      </c>
      <c r="K6" s="7" t="s">
        <v>155</v>
      </c>
      <c r="L6" s="7" t="s">
        <v>156</v>
      </c>
      <c r="M6" s="7" t="s">
        <v>157</v>
      </c>
      <c r="N6" s="7" t="s">
        <v>158</v>
      </c>
    </row>
    <row r="7" spans="2:14" x14ac:dyDescent="0.25">
      <c r="B7" s="74"/>
      <c r="C7" s="435"/>
      <c r="D7" s="436"/>
      <c r="E7" s="7" t="s">
        <v>12</v>
      </c>
      <c r="F7" s="7" t="s">
        <v>12</v>
      </c>
      <c r="G7" s="7" t="s">
        <v>12</v>
      </c>
      <c r="H7" s="7" t="s">
        <v>12</v>
      </c>
      <c r="I7" s="7" t="s">
        <v>5</v>
      </c>
      <c r="J7" s="7" t="s">
        <v>8</v>
      </c>
      <c r="K7" s="7" t="s">
        <v>8</v>
      </c>
      <c r="L7" s="7" t="s">
        <v>8</v>
      </c>
      <c r="M7" s="7" t="s">
        <v>8</v>
      </c>
      <c r="N7" s="7" t="s">
        <v>8</v>
      </c>
    </row>
    <row r="8" spans="2:14" x14ac:dyDescent="0.25">
      <c r="B8" s="74"/>
      <c r="C8" s="428" t="s">
        <v>246</v>
      </c>
      <c r="D8" s="429"/>
      <c r="E8" s="81"/>
      <c r="F8" s="81"/>
      <c r="G8" s="81"/>
      <c r="H8" s="73"/>
      <c r="I8" s="73"/>
      <c r="J8" s="18"/>
      <c r="K8" s="18"/>
      <c r="L8" s="18"/>
      <c r="M8" s="18"/>
      <c r="N8" s="18"/>
    </row>
    <row r="9" spans="2:14" x14ac:dyDescent="0.25">
      <c r="B9" s="74"/>
      <c r="C9" s="73" t="s">
        <v>247</v>
      </c>
      <c r="D9" s="73" t="s">
        <v>248</v>
      </c>
      <c r="E9" s="73"/>
      <c r="F9" s="73"/>
      <c r="G9" s="73"/>
      <c r="H9" s="73"/>
      <c r="I9" s="73"/>
      <c r="J9" s="18"/>
      <c r="K9" s="18"/>
      <c r="L9" s="18"/>
      <c r="M9" s="18"/>
      <c r="N9" s="18"/>
    </row>
    <row r="10" spans="2:14" x14ac:dyDescent="0.25">
      <c r="C10" s="18" t="s">
        <v>249</v>
      </c>
      <c r="D10" s="18" t="s">
        <v>250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</row>
    <row r="11" spans="2:14" x14ac:dyDescent="0.25">
      <c r="C11" s="18" t="s">
        <v>615</v>
      </c>
      <c r="D11" s="18" t="s">
        <v>616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</row>
    <row r="12" spans="2:14" x14ac:dyDescent="0.25">
      <c r="C12" s="18" t="s">
        <v>617</v>
      </c>
      <c r="D12" s="18" t="s">
        <v>618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</row>
    <row r="13" spans="2:14" x14ac:dyDescent="0.25">
      <c r="C13" s="18" t="s">
        <v>619</v>
      </c>
      <c r="D13" s="18" t="s">
        <v>620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</row>
    <row r="14" spans="2:14" x14ac:dyDescent="0.25">
      <c r="C14" s="18" t="s">
        <v>621</v>
      </c>
      <c r="D14" s="18" t="s">
        <v>622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</row>
    <row r="15" spans="2:14" x14ac:dyDescent="0.25">
      <c r="C15" s="18" t="s">
        <v>623</v>
      </c>
      <c r="D15" s="18" t="s">
        <v>624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</row>
    <row r="16" spans="2:14" x14ac:dyDescent="0.25">
      <c r="C16" s="18" t="s">
        <v>625</v>
      </c>
      <c r="D16" s="18" t="s">
        <v>626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</row>
    <row r="17" spans="3:14" x14ac:dyDescent="0.25">
      <c r="C17" s="18" t="s">
        <v>627</v>
      </c>
      <c r="D17" s="18" t="s">
        <v>628</v>
      </c>
      <c r="E17" s="18"/>
      <c r="F17" s="18"/>
      <c r="G17" s="18"/>
      <c r="H17" s="18"/>
      <c r="I17" s="18"/>
      <c r="J17" s="18"/>
      <c r="K17" s="18"/>
      <c r="L17" s="18"/>
      <c r="M17" s="18"/>
      <c r="N17" s="18"/>
    </row>
    <row r="18" spans="3:14" x14ac:dyDescent="0.25">
      <c r="C18" s="18" t="s">
        <v>259</v>
      </c>
      <c r="D18" s="18" t="s">
        <v>259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3:14" x14ac:dyDescent="0.25">
      <c r="C19" s="439" t="s">
        <v>251</v>
      </c>
      <c r="D19" s="441"/>
      <c r="E19" s="122">
        <f>SUM(E9:E18)</f>
        <v>0</v>
      </c>
      <c r="F19" s="122">
        <f>SUM(F9:F18)</f>
        <v>0</v>
      </c>
      <c r="G19" s="122">
        <f>SUM(G9:G18)</f>
        <v>0</v>
      </c>
      <c r="H19" s="122">
        <f>SUM(H9:H18)</f>
        <v>0</v>
      </c>
      <c r="I19" s="122">
        <f>SUM(I9:I18)</f>
        <v>0</v>
      </c>
      <c r="J19" s="122">
        <f t="shared" ref="J19:N19" si="0">SUM(J9:J18)</f>
        <v>0</v>
      </c>
      <c r="K19" s="122">
        <f t="shared" si="0"/>
        <v>0</v>
      </c>
      <c r="L19" s="122">
        <f t="shared" si="0"/>
        <v>0</v>
      </c>
      <c r="M19" s="122">
        <f t="shared" si="0"/>
        <v>0</v>
      </c>
      <c r="N19" s="122">
        <f t="shared" si="0"/>
        <v>0</v>
      </c>
    </row>
    <row r="20" spans="3:14" x14ac:dyDescent="0.25">
      <c r="C20" s="428" t="s">
        <v>257</v>
      </c>
      <c r="D20" s="429"/>
      <c r="E20" s="81"/>
      <c r="F20" s="81"/>
      <c r="G20" s="81"/>
      <c r="H20" s="18"/>
      <c r="I20" s="18"/>
      <c r="J20" s="18"/>
      <c r="K20" s="18"/>
      <c r="L20" s="18"/>
      <c r="M20" s="18"/>
      <c r="N20" s="18"/>
    </row>
    <row r="21" spans="3:14" x14ac:dyDescent="0.25">
      <c r="C21" s="18" t="s">
        <v>252</v>
      </c>
      <c r="D21" s="18" t="s">
        <v>253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</row>
    <row r="22" spans="3:14" x14ac:dyDescent="0.25">
      <c r="C22" s="18" t="s">
        <v>254</v>
      </c>
      <c r="D22" s="18" t="s">
        <v>255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</row>
    <row r="23" spans="3:14" x14ac:dyDescent="0.25">
      <c r="C23" s="18" t="s">
        <v>629</v>
      </c>
      <c r="D23" s="18" t="s">
        <v>64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</row>
    <row r="24" spans="3:14" x14ac:dyDescent="0.25">
      <c r="C24" s="18" t="s">
        <v>630</v>
      </c>
      <c r="D24" s="18" t="s">
        <v>631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</row>
    <row r="25" spans="3:14" x14ac:dyDescent="0.25">
      <c r="C25" s="18" t="s">
        <v>632</v>
      </c>
      <c r="D25" s="18" t="s">
        <v>633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</row>
    <row r="26" spans="3:14" x14ac:dyDescent="0.25">
      <c r="C26" s="18" t="s">
        <v>634</v>
      </c>
      <c r="D26" s="18" t="s">
        <v>635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</row>
    <row r="27" spans="3:14" x14ac:dyDescent="0.25">
      <c r="C27" s="18" t="s">
        <v>472</v>
      </c>
      <c r="D27" s="18" t="s">
        <v>626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</row>
    <row r="28" spans="3:14" x14ac:dyDescent="0.25">
      <c r="C28" s="18" t="s">
        <v>472</v>
      </c>
      <c r="D28" s="18" t="s">
        <v>636</v>
      </c>
      <c r="E28" s="18"/>
      <c r="F28" s="18"/>
      <c r="G28" s="18"/>
      <c r="H28" s="18"/>
      <c r="I28" s="18"/>
      <c r="J28" s="18"/>
      <c r="K28" s="18"/>
      <c r="L28" s="18"/>
      <c r="M28" s="18"/>
      <c r="N28" s="18"/>
    </row>
    <row r="29" spans="3:14" x14ac:dyDescent="0.25">
      <c r="C29" s="18" t="s">
        <v>637</v>
      </c>
      <c r="D29" s="18" t="s">
        <v>628</v>
      </c>
      <c r="E29" s="18"/>
      <c r="F29" s="18"/>
      <c r="G29" s="18"/>
      <c r="H29" s="18"/>
      <c r="I29" s="18"/>
      <c r="J29" s="18"/>
      <c r="K29" s="18"/>
      <c r="L29" s="18"/>
      <c r="M29" s="18"/>
      <c r="N29" s="18"/>
    </row>
    <row r="30" spans="3:14" x14ac:dyDescent="0.25">
      <c r="C30" s="18" t="s">
        <v>259</v>
      </c>
      <c r="D30" s="18" t="s">
        <v>259</v>
      </c>
      <c r="E30" s="18"/>
      <c r="F30" s="18"/>
      <c r="G30" s="18"/>
      <c r="H30" s="18"/>
      <c r="I30" s="18"/>
      <c r="J30" s="18"/>
      <c r="K30" s="18"/>
      <c r="L30" s="18"/>
      <c r="M30" s="18"/>
      <c r="N30" s="18"/>
    </row>
    <row r="31" spans="3:14" x14ac:dyDescent="0.25">
      <c r="C31" s="439" t="s">
        <v>225</v>
      </c>
      <c r="D31" s="441"/>
      <c r="E31" s="122">
        <f>SUM(E21:E30)</f>
        <v>0</v>
      </c>
      <c r="F31" s="122">
        <f t="shared" ref="F31:N31" si="1">SUM(F21:F30)</f>
        <v>0</v>
      </c>
      <c r="G31" s="122">
        <f t="shared" si="1"/>
        <v>0</v>
      </c>
      <c r="H31" s="122">
        <f t="shared" si="1"/>
        <v>0</v>
      </c>
      <c r="I31" s="122">
        <f t="shared" si="1"/>
        <v>0</v>
      </c>
      <c r="J31" s="122">
        <f t="shared" si="1"/>
        <v>0</v>
      </c>
      <c r="K31" s="122">
        <f t="shared" si="1"/>
        <v>0</v>
      </c>
      <c r="L31" s="122">
        <f t="shared" si="1"/>
        <v>0</v>
      </c>
      <c r="M31" s="122">
        <f t="shared" si="1"/>
        <v>0</v>
      </c>
      <c r="N31" s="122">
        <f t="shared" si="1"/>
        <v>0</v>
      </c>
    </row>
    <row r="32" spans="3:14" x14ac:dyDescent="0.25">
      <c r="C32" s="428" t="s">
        <v>258</v>
      </c>
      <c r="D32" s="429"/>
      <c r="E32" s="81"/>
      <c r="F32" s="81"/>
      <c r="G32" s="81"/>
      <c r="H32" s="18"/>
      <c r="I32" s="18"/>
      <c r="J32" s="18"/>
      <c r="K32" s="18"/>
      <c r="L32" s="18"/>
      <c r="M32" s="18"/>
      <c r="N32" s="18"/>
    </row>
    <row r="33" spans="3:14" x14ac:dyDescent="0.25">
      <c r="C33" s="18" t="s">
        <v>252</v>
      </c>
      <c r="D33" s="18" t="s">
        <v>253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</row>
    <row r="34" spans="3:14" x14ac:dyDescent="0.25">
      <c r="C34" s="18" t="s">
        <v>254</v>
      </c>
      <c r="D34" s="18" t="s">
        <v>255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</row>
    <row r="35" spans="3:14" x14ac:dyDescent="0.25">
      <c r="C35" s="160" t="s">
        <v>640</v>
      </c>
      <c r="D35" s="19" t="s">
        <v>64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</row>
    <row r="36" spans="3:14" x14ac:dyDescent="0.25">
      <c r="C36" s="160" t="s">
        <v>630</v>
      </c>
      <c r="D36" s="19" t="s">
        <v>631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</row>
    <row r="37" spans="3:14" x14ac:dyDescent="0.25">
      <c r="C37" s="160" t="s">
        <v>632</v>
      </c>
      <c r="D37" s="19" t="s">
        <v>633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</row>
    <row r="38" spans="3:14" x14ac:dyDescent="0.25">
      <c r="C38" s="160" t="s">
        <v>634</v>
      </c>
      <c r="D38" s="19" t="s">
        <v>635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</row>
    <row r="39" spans="3:14" x14ac:dyDescent="0.25">
      <c r="C39" s="160" t="s">
        <v>472</v>
      </c>
      <c r="D39" s="19" t="s">
        <v>626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</row>
    <row r="40" spans="3:14" x14ac:dyDescent="0.25">
      <c r="C40" s="160" t="s">
        <v>472</v>
      </c>
      <c r="D40" s="19" t="s">
        <v>636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</row>
    <row r="41" spans="3:14" x14ac:dyDescent="0.25">
      <c r="C41" s="160" t="s">
        <v>637</v>
      </c>
      <c r="D41" s="19" t="s">
        <v>628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</row>
    <row r="42" spans="3:14" x14ac:dyDescent="0.25">
      <c r="C42" s="18" t="s">
        <v>259</v>
      </c>
      <c r="D42" s="18" t="s">
        <v>259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</row>
    <row r="43" spans="3:14" x14ac:dyDescent="0.25">
      <c r="C43" s="439" t="s">
        <v>225</v>
      </c>
      <c r="D43" s="441"/>
      <c r="E43" s="122">
        <f>SUM(E33:E42)</f>
        <v>0</v>
      </c>
      <c r="F43" s="122">
        <f t="shared" ref="F43:N43" si="2">SUM(F33:F42)</f>
        <v>0</v>
      </c>
      <c r="G43" s="122">
        <f t="shared" si="2"/>
        <v>0</v>
      </c>
      <c r="H43" s="122">
        <f t="shared" si="2"/>
        <v>0</v>
      </c>
      <c r="I43" s="122">
        <f t="shared" si="2"/>
        <v>0</v>
      </c>
      <c r="J43" s="122">
        <f t="shared" si="2"/>
        <v>0</v>
      </c>
      <c r="K43" s="122">
        <f t="shared" si="2"/>
        <v>0</v>
      </c>
      <c r="L43" s="122">
        <f t="shared" si="2"/>
        <v>0</v>
      </c>
      <c r="M43" s="122">
        <f t="shared" si="2"/>
        <v>0</v>
      </c>
      <c r="N43" s="122">
        <f t="shared" si="2"/>
        <v>0</v>
      </c>
    </row>
    <row r="44" spans="3:14" x14ac:dyDescent="0.25">
      <c r="C44" s="428" t="s">
        <v>260</v>
      </c>
      <c r="D44" s="429"/>
      <c r="E44" s="81"/>
      <c r="F44" s="81"/>
      <c r="G44" s="81"/>
      <c r="H44" s="18"/>
      <c r="I44" s="18"/>
      <c r="J44" s="18"/>
      <c r="K44" s="18"/>
      <c r="L44" s="18"/>
      <c r="M44" s="18"/>
      <c r="N44" s="18"/>
    </row>
    <row r="45" spans="3:14" x14ac:dyDescent="0.25">
      <c r="C45" s="18" t="s">
        <v>252</v>
      </c>
      <c r="D45" s="18" t="s">
        <v>253</v>
      </c>
      <c r="E45" s="18"/>
      <c r="F45" s="18"/>
      <c r="G45" s="18"/>
      <c r="H45" s="18"/>
      <c r="I45" s="18"/>
      <c r="J45" s="18"/>
      <c r="K45" s="18"/>
      <c r="L45" s="18"/>
      <c r="M45" s="18"/>
      <c r="N45" s="18"/>
    </row>
    <row r="46" spans="3:14" x14ac:dyDescent="0.25">
      <c r="C46" s="18" t="s">
        <v>254</v>
      </c>
      <c r="D46" s="18" t="s">
        <v>255</v>
      </c>
      <c r="E46" s="18"/>
      <c r="F46" s="18"/>
      <c r="G46" s="18"/>
      <c r="H46" s="18"/>
      <c r="I46" s="18"/>
      <c r="J46" s="18"/>
      <c r="K46" s="18"/>
      <c r="L46" s="18"/>
      <c r="M46" s="18"/>
      <c r="N46" s="18"/>
    </row>
    <row r="47" spans="3:14" x14ac:dyDescent="0.25">
      <c r="C47" s="18" t="s">
        <v>640</v>
      </c>
      <c r="D47" s="18" t="s">
        <v>64</v>
      </c>
      <c r="E47" s="18"/>
      <c r="F47" s="18"/>
      <c r="G47" s="18"/>
      <c r="H47" s="18"/>
      <c r="I47" s="18"/>
      <c r="J47" s="18"/>
      <c r="K47" s="18"/>
      <c r="L47" s="18"/>
      <c r="M47" s="18"/>
      <c r="N47" s="18"/>
    </row>
    <row r="48" spans="3:14" x14ac:dyDescent="0.25">
      <c r="C48" s="18" t="s">
        <v>630</v>
      </c>
      <c r="D48" s="18" t="s">
        <v>631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</row>
    <row r="49" spans="3:14" x14ac:dyDescent="0.25">
      <c r="C49" s="18" t="s">
        <v>632</v>
      </c>
      <c r="D49" s="18" t="s">
        <v>633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</row>
    <row r="50" spans="3:14" x14ac:dyDescent="0.25">
      <c r="C50" s="18" t="s">
        <v>638</v>
      </c>
      <c r="D50" s="18" t="s">
        <v>639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</row>
    <row r="51" spans="3:14" x14ac:dyDescent="0.25">
      <c r="C51" s="18" t="s">
        <v>634</v>
      </c>
      <c r="D51" s="18" t="s">
        <v>635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</row>
    <row r="52" spans="3:14" x14ac:dyDescent="0.25">
      <c r="C52" s="18" t="s">
        <v>472</v>
      </c>
      <c r="D52" s="18" t="s">
        <v>626</v>
      </c>
      <c r="E52" s="18"/>
      <c r="F52" s="18"/>
      <c r="G52" s="18"/>
      <c r="H52" s="18"/>
      <c r="I52" s="18"/>
      <c r="J52" s="18"/>
      <c r="K52" s="18"/>
      <c r="L52" s="18"/>
      <c r="M52" s="18"/>
      <c r="N52" s="18"/>
    </row>
    <row r="53" spans="3:14" x14ac:dyDescent="0.25">
      <c r="C53" s="18" t="s">
        <v>472</v>
      </c>
      <c r="D53" s="18" t="s">
        <v>636</v>
      </c>
      <c r="E53" s="18"/>
      <c r="F53" s="18"/>
      <c r="G53" s="18"/>
      <c r="H53" s="18"/>
      <c r="I53" s="18"/>
      <c r="J53" s="18"/>
      <c r="K53" s="18"/>
      <c r="L53" s="18"/>
      <c r="M53" s="18"/>
      <c r="N53" s="18"/>
    </row>
    <row r="54" spans="3:14" x14ac:dyDescent="0.25">
      <c r="C54" s="18" t="s">
        <v>637</v>
      </c>
      <c r="D54" s="18" t="s">
        <v>628</v>
      </c>
      <c r="E54" s="18"/>
      <c r="F54" s="18"/>
      <c r="G54" s="18"/>
      <c r="H54" s="18"/>
      <c r="I54" s="18"/>
      <c r="J54" s="18"/>
      <c r="K54" s="18"/>
      <c r="L54" s="18"/>
      <c r="M54" s="18"/>
      <c r="N54" s="18"/>
    </row>
    <row r="55" spans="3:14" x14ac:dyDescent="0.25">
      <c r="C55" s="18" t="s">
        <v>259</v>
      </c>
      <c r="D55" s="18" t="s">
        <v>259</v>
      </c>
      <c r="E55" s="18"/>
      <c r="F55" s="18"/>
      <c r="G55" s="18"/>
      <c r="H55" s="18"/>
      <c r="I55" s="18"/>
      <c r="J55" s="18"/>
      <c r="K55" s="18"/>
      <c r="L55" s="18"/>
      <c r="M55" s="18"/>
      <c r="N55" s="18"/>
    </row>
    <row r="56" spans="3:14" x14ac:dyDescent="0.25">
      <c r="C56" s="439" t="s">
        <v>225</v>
      </c>
      <c r="D56" s="441"/>
      <c r="E56" s="122">
        <f>SUM(E45:E55)</f>
        <v>0</v>
      </c>
      <c r="F56" s="122">
        <f t="shared" ref="F56:N56" si="3">SUM(F45:F55)</f>
        <v>0</v>
      </c>
      <c r="G56" s="122">
        <f t="shared" si="3"/>
        <v>0</v>
      </c>
      <c r="H56" s="122">
        <f t="shared" si="3"/>
        <v>0</v>
      </c>
      <c r="I56" s="122">
        <f t="shared" si="3"/>
        <v>0</v>
      </c>
      <c r="J56" s="122">
        <f t="shared" si="3"/>
        <v>0</v>
      </c>
      <c r="K56" s="122">
        <f t="shared" si="3"/>
        <v>0</v>
      </c>
      <c r="L56" s="122">
        <f t="shared" si="3"/>
        <v>0</v>
      </c>
      <c r="M56" s="122">
        <f t="shared" si="3"/>
        <v>0</v>
      </c>
      <c r="N56" s="122">
        <f t="shared" si="3"/>
        <v>0</v>
      </c>
    </row>
    <row r="57" spans="3:14" x14ac:dyDescent="0.25">
      <c r="C57" s="439" t="s">
        <v>256</v>
      </c>
      <c r="D57" s="441"/>
      <c r="E57" s="122">
        <f t="shared" ref="E57:N57" si="4">E31+E43+E56</f>
        <v>0</v>
      </c>
      <c r="F57" s="122">
        <f t="shared" si="4"/>
        <v>0</v>
      </c>
      <c r="G57" s="122">
        <f t="shared" si="4"/>
        <v>0</v>
      </c>
      <c r="H57" s="122">
        <f t="shared" si="4"/>
        <v>0</v>
      </c>
      <c r="I57" s="122">
        <f t="shared" si="4"/>
        <v>0</v>
      </c>
      <c r="J57" s="122">
        <f t="shared" si="4"/>
        <v>0</v>
      </c>
      <c r="K57" s="122">
        <f t="shared" si="4"/>
        <v>0</v>
      </c>
      <c r="L57" s="122">
        <f t="shared" si="4"/>
        <v>0</v>
      </c>
      <c r="M57" s="122">
        <f t="shared" si="4"/>
        <v>0</v>
      </c>
      <c r="N57" s="122">
        <f t="shared" si="4"/>
        <v>0</v>
      </c>
    </row>
    <row r="58" spans="3:14" x14ac:dyDescent="0.25">
      <c r="C58" s="439" t="s">
        <v>261</v>
      </c>
      <c r="D58" s="441"/>
      <c r="E58" s="122">
        <f t="shared" ref="E58:N58" si="5">E57+E19</f>
        <v>0</v>
      </c>
      <c r="F58" s="122">
        <f t="shared" si="5"/>
        <v>0</v>
      </c>
      <c r="G58" s="122">
        <f t="shared" si="5"/>
        <v>0</v>
      </c>
      <c r="H58" s="122">
        <f t="shared" si="5"/>
        <v>0</v>
      </c>
      <c r="I58" s="122">
        <f t="shared" si="5"/>
        <v>0</v>
      </c>
      <c r="J58" s="122">
        <f t="shared" si="5"/>
        <v>0</v>
      </c>
      <c r="K58" s="122">
        <f t="shared" si="5"/>
        <v>0</v>
      </c>
      <c r="L58" s="122">
        <f t="shared" si="5"/>
        <v>0</v>
      </c>
      <c r="M58" s="122">
        <f t="shared" si="5"/>
        <v>0</v>
      </c>
      <c r="N58" s="122">
        <f t="shared" si="5"/>
        <v>0</v>
      </c>
    </row>
    <row r="60" spans="3:14" x14ac:dyDescent="0.25">
      <c r="D60" s="24"/>
      <c r="E60" s="24" t="s">
        <v>175</v>
      </c>
    </row>
    <row r="61" spans="3:14" x14ac:dyDescent="0.25">
      <c r="D61" s="26"/>
      <c r="E61" s="26">
        <v>1</v>
      </c>
      <c r="F61" s="4" t="s">
        <v>266</v>
      </c>
    </row>
  </sheetData>
  <mergeCells count="17">
    <mergeCell ref="C43:D43"/>
    <mergeCell ref="C44:D44"/>
    <mergeCell ref="C56:D56"/>
    <mergeCell ref="C57:D57"/>
    <mergeCell ref="C58:D58"/>
    <mergeCell ref="J5:N5"/>
    <mergeCell ref="C8:D8"/>
    <mergeCell ref="C19:D19"/>
    <mergeCell ref="C20:D20"/>
    <mergeCell ref="C31:D31"/>
    <mergeCell ref="C32:D32"/>
    <mergeCell ref="H5:H6"/>
    <mergeCell ref="I5:I6"/>
    <mergeCell ref="C5:D7"/>
    <mergeCell ref="E5:E6"/>
    <mergeCell ref="F5:F6"/>
    <mergeCell ref="G5:G6"/>
  </mergeCells>
  <pageMargins left="0.75" right="0.75" top="1" bottom="1" header="0.5" footer="0.5"/>
  <pageSetup paperSize="9" scale="73" orientation="landscape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B1:P69"/>
  <sheetViews>
    <sheetView showGridLines="0" tabSelected="1" zoomScale="75" zoomScaleNormal="75" zoomScaleSheetLayoutView="90" workbookViewId="0">
      <selection activeCell="R42" sqref="R42"/>
    </sheetView>
  </sheetViews>
  <sheetFormatPr defaultColWidth="9.109375" defaultRowHeight="13.8" x14ac:dyDescent="0.25"/>
  <cols>
    <col min="1" max="1" width="4.109375" style="4" customWidth="1"/>
    <col min="2" max="2" width="6.33203125" style="4" customWidth="1"/>
    <col min="3" max="3" width="43.5546875" style="4" customWidth="1"/>
    <col min="4" max="4" width="13.6640625" style="4" hidden="1" customWidth="1"/>
    <col min="5" max="5" width="12.5546875" style="4" hidden="1" customWidth="1"/>
    <col min="6" max="6" width="13.44140625" style="4" hidden="1" customWidth="1"/>
    <col min="7" max="7" width="13.6640625" style="4" hidden="1" customWidth="1"/>
    <col min="8" max="8" width="12.5546875" style="4" hidden="1" customWidth="1"/>
    <col min="9" max="9" width="13.109375" style="4" hidden="1" customWidth="1"/>
    <col min="10" max="10" width="12.5546875" style="4" customWidth="1"/>
    <col min="11" max="11" width="11.5546875" style="4" customWidth="1"/>
    <col min="12" max="12" width="12.5546875" style="4" customWidth="1"/>
    <col min="13" max="15" width="11.88671875" style="4" hidden="1" customWidth="1"/>
    <col min="16" max="17" width="11.88671875" style="4" bestFit="1" customWidth="1"/>
    <col min="18" max="18" width="11.6640625" style="4" bestFit="1" customWidth="1"/>
    <col min="19" max="16384" width="9.109375" style="4"/>
  </cols>
  <sheetData>
    <row r="1" spans="2:16" x14ac:dyDescent="0.25">
      <c r="B1" s="15"/>
    </row>
    <row r="2" spans="2:16" x14ac:dyDescent="0.25">
      <c r="J2" s="267" t="s">
        <v>790</v>
      </c>
    </row>
    <row r="3" spans="2:16" x14ac:dyDescent="0.25">
      <c r="J3" s="27" t="s">
        <v>791</v>
      </c>
    </row>
    <row r="4" spans="2:16" hidden="1" x14ac:dyDescent="0.25">
      <c r="B4" s="153" t="s">
        <v>601</v>
      </c>
      <c r="C4" s="15"/>
      <c r="D4" s="16"/>
      <c r="E4" s="16"/>
      <c r="F4" s="16"/>
      <c r="G4" s="16"/>
      <c r="H4" s="16"/>
      <c r="I4" s="16"/>
      <c r="J4" s="16"/>
      <c r="K4" s="16"/>
      <c r="L4" s="16"/>
    </row>
    <row r="5" spans="2:16" hidden="1" x14ac:dyDescent="0.25">
      <c r="L5" s="24" t="s">
        <v>4</v>
      </c>
      <c r="O5" s="17" t="s">
        <v>4</v>
      </c>
    </row>
    <row r="6" spans="2:16" s="5" customFormat="1" ht="39.6" hidden="1" customHeight="1" x14ac:dyDescent="0.25">
      <c r="B6" s="413" t="s">
        <v>140</v>
      </c>
      <c r="C6" s="416" t="s">
        <v>18</v>
      </c>
      <c r="D6" s="418" t="s">
        <v>160</v>
      </c>
      <c r="E6" s="419"/>
      <c r="F6" s="420"/>
      <c r="G6" s="418" t="s">
        <v>641</v>
      </c>
      <c r="H6" s="419"/>
      <c r="I6" s="419"/>
      <c r="J6" s="419"/>
      <c r="K6" s="421" t="s">
        <v>153</v>
      </c>
      <c r="L6" s="421"/>
      <c r="M6" s="421"/>
      <c r="N6" s="421"/>
      <c r="O6" s="421"/>
      <c r="P6" s="283"/>
    </row>
    <row r="7" spans="2:16" s="5" customFormat="1" ht="27.6" hidden="1" x14ac:dyDescent="0.25">
      <c r="B7" s="414"/>
      <c r="C7" s="416"/>
      <c r="D7" s="7" t="s">
        <v>224</v>
      </c>
      <c r="E7" s="7" t="s">
        <v>169</v>
      </c>
      <c r="F7" s="7" t="s">
        <v>141</v>
      </c>
      <c r="G7" s="7" t="s">
        <v>224</v>
      </c>
      <c r="H7" s="7" t="s">
        <v>163</v>
      </c>
      <c r="I7" s="7" t="s">
        <v>164</v>
      </c>
      <c r="J7" s="7" t="s">
        <v>168</v>
      </c>
      <c r="K7" s="7" t="s">
        <v>154</v>
      </c>
      <c r="L7" s="7" t="s">
        <v>155</v>
      </c>
      <c r="M7" s="7" t="s">
        <v>156</v>
      </c>
      <c r="N7" s="7" t="s">
        <v>157</v>
      </c>
      <c r="O7" s="7" t="s">
        <v>158</v>
      </c>
    </row>
    <row r="8" spans="2:16" s="5" customFormat="1" hidden="1" x14ac:dyDescent="0.25">
      <c r="B8" s="415"/>
      <c r="C8" s="417"/>
      <c r="D8" s="7" t="s">
        <v>10</v>
      </c>
      <c r="E8" s="7" t="s">
        <v>12</v>
      </c>
      <c r="F8" s="7" t="s">
        <v>162</v>
      </c>
      <c r="G8" s="7" t="s">
        <v>10</v>
      </c>
      <c r="H8" s="7" t="s">
        <v>3</v>
      </c>
      <c r="I8" s="7" t="s">
        <v>5</v>
      </c>
      <c r="J8" s="7" t="s">
        <v>5</v>
      </c>
      <c r="K8" s="7" t="s">
        <v>8</v>
      </c>
      <c r="L8" s="7" t="s">
        <v>8</v>
      </c>
      <c r="M8" s="7" t="s">
        <v>8</v>
      </c>
      <c r="N8" s="7" t="s">
        <v>8</v>
      </c>
      <c r="O8" s="7" t="s">
        <v>8</v>
      </c>
    </row>
    <row r="9" spans="2:16" hidden="1" x14ac:dyDescent="0.25">
      <c r="B9" s="51">
        <v>1</v>
      </c>
      <c r="C9" s="221" t="s">
        <v>779</v>
      </c>
      <c r="D9" s="187"/>
      <c r="E9" s="187">
        <f>'[8]NTI Proj'!$I$6</f>
        <v>140.714603377</v>
      </c>
      <c r="F9" s="187"/>
      <c r="G9" s="187"/>
      <c r="H9" s="187"/>
      <c r="I9" s="187"/>
      <c r="J9" s="187">
        <f>'[8]NTI Proj'!$J$6</f>
        <v>154.564374184</v>
      </c>
      <c r="K9" s="187">
        <f>'[8]NTI Proj'!$K$6</f>
        <v>157.65566166767999</v>
      </c>
      <c r="L9" s="187">
        <f>'[8]NTI Proj'!$L$6</f>
        <v>160.80877490103359</v>
      </c>
      <c r="M9" s="187">
        <f>'[6]NTI Proj'!L6</f>
        <v>149.32746282049942</v>
      </c>
      <c r="N9" s="187">
        <f>'[6]NTI Proj'!M6</f>
        <v>152.31401207690942</v>
      </c>
      <c r="O9" s="187">
        <f>'[6]NTI Proj'!N6</f>
        <v>155.36029231844762</v>
      </c>
    </row>
    <row r="10" spans="2:16" hidden="1" x14ac:dyDescent="0.25">
      <c r="B10" s="51">
        <v>2</v>
      </c>
      <c r="C10" s="221" t="s">
        <v>775</v>
      </c>
      <c r="D10" s="187"/>
      <c r="E10" s="187">
        <f>'[8]NTI Proj'!$I$7</f>
        <v>-2.0299999999999998</v>
      </c>
      <c r="F10" s="187"/>
      <c r="G10" s="187"/>
      <c r="H10" s="187"/>
      <c r="I10" s="187"/>
      <c r="J10" s="187">
        <f>'[8]NTI Proj'!$J$7</f>
        <v>-1.1713289999999991E-2</v>
      </c>
      <c r="K10" s="187">
        <f>'[8]NTI Proj'!$K$7</f>
        <v>0</v>
      </c>
      <c r="L10" s="187">
        <f>'[8]NTI Proj'!$L$7</f>
        <v>0</v>
      </c>
      <c r="M10" s="187">
        <f>'[6]NTI Proj'!L7</f>
        <v>0.87361950769819208</v>
      </c>
      <c r="N10" s="187">
        <f>'[6]NTI Proj'!M7</f>
        <v>0.89109189785215592</v>
      </c>
      <c r="O10" s="187">
        <f>'[6]NTI Proj'!N7</f>
        <v>0.9089137358091991</v>
      </c>
    </row>
    <row r="11" spans="2:16" hidden="1" x14ac:dyDescent="0.25">
      <c r="B11" s="51">
        <v>3</v>
      </c>
      <c r="C11" s="221" t="s">
        <v>776</v>
      </c>
      <c r="D11" s="187"/>
      <c r="E11" s="187">
        <f>'[8]NTI Proj'!$I$8</f>
        <v>6.5406405000000003</v>
      </c>
      <c r="F11" s="187"/>
      <c r="G11" s="187"/>
      <c r="H11" s="187"/>
      <c r="I11" s="187"/>
      <c r="J11" s="187">
        <f>'[8]NTI Proj'!$J$8</f>
        <v>5.981096</v>
      </c>
      <c r="K11" s="187">
        <f>'[8]NTI Proj'!$K$8</f>
        <v>6.1007179200000001</v>
      </c>
      <c r="L11" s="187">
        <f>'[8]NTI Proj'!$L$8</f>
        <v>6.2227322784000005</v>
      </c>
      <c r="M11" s="187">
        <f>'[6]NTI Proj'!L8</f>
        <v>6.9409800237240002</v>
      </c>
      <c r="N11" s="187">
        <f>'[6]NTI Proj'!M8</f>
        <v>7.07979962419848</v>
      </c>
      <c r="O11" s="187">
        <f>'[6]NTI Proj'!N8</f>
        <v>7.2213956166824493</v>
      </c>
    </row>
    <row r="12" spans="2:16" hidden="1" x14ac:dyDescent="0.25">
      <c r="B12" s="51">
        <v>4</v>
      </c>
      <c r="C12" s="221" t="s">
        <v>780</v>
      </c>
      <c r="D12" s="187"/>
      <c r="E12" s="187">
        <f>'[8]NTI Proj'!$I$9</f>
        <v>0</v>
      </c>
      <c r="F12" s="187"/>
      <c r="G12" s="187"/>
      <c r="H12" s="187"/>
      <c r="I12" s="187"/>
      <c r="J12" s="187">
        <f>'[8]NTI Proj'!$J$9</f>
        <v>0</v>
      </c>
      <c r="K12" s="187">
        <f>'[8]NTI Proj'!$K$9</f>
        <v>0</v>
      </c>
      <c r="L12" s="187">
        <f>'[8]NTI Proj'!$L$9</f>
        <v>0</v>
      </c>
      <c r="M12" s="187">
        <f>'[6]NTI Proj'!L9</f>
        <v>0</v>
      </c>
      <c r="N12" s="187">
        <f>'[6]NTI Proj'!M9</f>
        <v>0</v>
      </c>
      <c r="O12" s="187">
        <f>'[6]NTI Proj'!N9</f>
        <v>0</v>
      </c>
    </row>
    <row r="13" spans="2:16" hidden="1" x14ac:dyDescent="0.25">
      <c r="B13" s="51">
        <v>5</v>
      </c>
      <c r="C13" s="222" t="s">
        <v>777</v>
      </c>
      <c r="D13" s="187"/>
      <c r="E13" s="187">
        <f>'[8]NTI Proj'!$I$10</f>
        <v>3.8972269000000002</v>
      </c>
      <c r="F13" s="187"/>
      <c r="G13" s="187"/>
      <c r="H13" s="187"/>
      <c r="I13" s="187"/>
      <c r="J13" s="187">
        <f>'[8]NTI Proj'!$J$10</f>
        <v>-0.13518259399999999</v>
      </c>
      <c r="K13" s="187">
        <f>'[8]NTI Proj'!$K$10</f>
        <v>0</v>
      </c>
      <c r="L13" s="187">
        <f>'[8]NTI Proj'!$L$10</f>
        <v>0</v>
      </c>
      <c r="M13" s="187">
        <f>'[6]NTI Proj'!L10</f>
        <v>4.1357683640951999</v>
      </c>
      <c r="N13" s="187">
        <f>'[6]NTI Proj'!M10</f>
        <v>4.2184837313771038</v>
      </c>
      <c r="O13" s="187">
        <f>'[6]NTI Proj'!N10</f>
        <v>4.3028534060046457</v>
      </c>
    </row>
    <row r="14" spans="2:16" hidden="1" x14ac:dyDescent="0.25">
      <c r="B14" s="51">
        <v>6</v>
      </c>
      <c r="C14" s="223" t="s">
        <v>778</v>
      </c>
      <c r="D14" s="187"/>
      <c r="E14" s="187">
        <f>'[8]NTI Proj'!$I$11</f>
        <v>5.7372583879999999</v>
      </c>
      <c r="F14" s="187"/>
      <c r="G14" s="187"/>
      <c r="H14" s="187"/>
      <c r="I14" s="187"/>
      <c r="J14" s="187">
        <f>'[8]NTI Proj'!$J$11</f>
        <v>7.9510575319999992</v>
      </c>
      <c r="K14" s="187">
        <f>'[8]NTI Proj'!$K$11</f>
        <v>8.1100786826399993</v>
      </c>
      <c r="L14" s="187">
        <f>'[8]NTI Proj'!$L$11</f>
        <v>8.2722802562927988</v>
      </c>
      <c r="M14" s="187">
        <f>'[6]NTI Proj'!L11</f>
        <v>6.0884244994127039</v>
      </c>
      <c r="N14" s="187">
        <f>'[6]NTI Proj'!M11</f>
        <v>6.2101929894009578</v>
      </c>
      <c r="O14" s="187">
        <f>'[6]NTI Proj'!N11</f>
        <v>6.3343968491889768</v>
      </c>
    </row>
    <row r="15" spans="2:16" hidden="1" x14ac:dyDescent="0.25">
      <c r="B15" s="51">
        <v>7</v>
      </c>
      <c r="C15" s="221" t="s">
        <v>781</v>
      </c>
      <c r="D15" s="187"/>
      <c r="E15" s="187">
        <f>'[8]NTI Proj'!$I$12</f>
        <v>10.620671350000009</v>
      </c>
      <c r="F15" s="187"/>
      <c r="G15" s="187"/>
      <c r="H15" s="187"/>
      <c r="I15" s="187"/>
      <c r="J15" s="187">
        <f>'[8]NTI Proj'!$J$12</f>
        <v>7.0622200009999858</v>
      </c>
      <c r="K15" s="187">
        <f>'[8]NTI Proj'!$K$12</f>
        <v>7.2034644010199855</v>
      </c>
      <c r="L15" s="187">
        <f>'[8]NTI Proj'!$L$12</f>
        <v>7.3475336890403851</v>
      </c>
      <c r="M15" s="187">
        <f>'[6]NTI Proj'!L12</f>
        <v>11.399521627770314</v>
      </c>
      <c r="N15" s="187">
        <f>'[6]NTI Proj'!M12</f>
        <v>11.627512060325721</v>
      </c>
      <c r="O15" s="187">
        <f>'[6]NTI Proj'!N12</f>
        <v>11.860062301532235</v>
      </c>
    </row>
    <row r="16" spans="2:16" hidden="1" x14ac:dyDescent="0.25">
      <c r="B16" s="51"/>
      <c r="C16" s="223"/>
      <c r="D16" s="187"/>
      <c r="E16" s="187"/>
      <c r="F16" s="187"/>
      <c r="G16" s="187"/>
      <c r="H16" s="187"/>
      <c r="I16" s="187"/>
      <c r="J16" s="187"/>
      <c r="K16" s="187"/>
      <c r="L16" s="187"/>
      <c r="M16" s="187">
        <v>0</v>
      </c>
      <c r="N16" s="187">
        <v>0</v>
      </c>
      <c r="O16" s="187">
        <v>0</v>
      </c>
    </row>
    <row r="17" spans="2:15" hidden="1" x14ac:dyDescent="0.25">
      <c r="B17" s="51"/>
      <c r="C17" s="223"/>
      <c r="D17" s="187"/>
      <c r="E17" s="187"/>
      <c r="F17" s="187"/>
      <c r="G17" s="187"/>
      <c r="H17" s="187"/>
      <c r="I17" s="187"/>
      <c r="J17" s="187"/>
      <c r="K17" s="187"/>
      <c r="L17" s="187"/>
      <c r="M17" s="187">
        <v>0</v>
      </c>
      <c r="N17" s="187">
        <v>0</v>
      </c>
      <c r="O17" s="187">
        <v>0</v>
      </c>
    </row>
    <row r="18" spans="2:15" hidden="1" x14ac:dyDescent="0.25">
      <c r="B18" s="51"/>
      <c r="C18" s="223"/>
      <c r="D18" s="187"/>
      <c r="E18" s="187"/>
      <c r="F18" s="187"/>
      <c r="G18" s="187"/>
      <c r="H18" s="187"/>
      <c r="I18" s="187"/>
      <c r="J18" s="187"/>
      <c r="K18" s="187"/>
      <c r="L18" s="187"/>
      <c r="M18" s="187">
        <v>0</v>
      </c>
      <c r="N18" s="187">
        <v>0</v>
      </c>
      <c r="O18" s="187">
        <v>0</v>
      </c>
    </row>
    <row r="19" spans="2:15" hidden="1" x14ac:dyDescent="0.25">
      <c r="B19" s="51"/>
      <c r="C19" s="223"/>
      <c r="D19" s="187"/>
      <c r="E19" s="187"/>
      <c r="F19" s="187"/>
      <c r="G19" s="187"/>
      <c r="H19" s="187"/>
      <c r="I19" s="187"/>
      <c r="J19" s="187"/>
      <c r="K19" s="187"/>
      <c r="L19" s="187"/>
      <c r="M19" s="187">
        <v>0</v>
      </c>
      <c r="N19" s="187">
        <v>0</v>
      </c>
      <c r="O19" s="187">
        <v>0</v>
      </c>
    </row>
    <row r="20" spans="2:15" hidden="1" x14ac:dyDescent="0.25">
      <c r="B20" s="51"/>
      <c r="C20" s="223"/>
      <c r="D20" s="187"/>
      <c r="E20" s="187"/>
      <c r="F20" s="187"/>
      <c r="G20" s="187"/>
      <c r="H20" s="187"/>
      <c r="I20" s="187"/>
      <c r="J20" s="187"/>
      <c r="K20" s="187"/>
      <c r="L20" s="187"/>
      <c r="M20" s="187">
        <v>0</v>
      </c>
      <c r="N20" s="187">
        <v>0</v>
      </c>
      <c r="O20" s="187">
        <v>0</v>
      </c>
    </row>
    <row r="21" spans="2:15" hidden="1" x14ac:dyDescent="0.25">
      <c r="B21" s="51"/>
      <c r="C21" s="223"/>
      <c r="D21" s="187"/>
      <c r="E21" s="187"/>
      <c r="F21" s="187"/>
      <c r="G21" s="187"/>
      <c r="H21" s="187"/>
      <c r="I21" s="187"/>
      <c r="J21" s="187"/>
      <c r="K21" s="187"/>
      <c r="L21" s="187"/>
      <c r="M21" s="187">
        <v>0</v>
      </c>
      <c r="N21" s="187">
        <v>0</v>
      </c>
      <c r="O21" s="187">
        <v>0</v>
      </c>
    </row>
    <row r="22" spans="2:15" hidden="1" x14ac:dyDescent="0.25">
      <c r="B22" s="51"/>
      <c r="C22" s="223"/>
      <c r="D22" s="187"/>
      <c r="E22" s="187"/>
      <c r="F22" s="187"/>
      <c r="G22" s="187"/>
      <c r="H22" s="187"/>
      <c r="I22" s="187"/>
      <c r="J22" s="187"/>
      <c r="K22" s="187"/>
      <c r="L22" s="187"/>
      <c r="M22" s="187">
        <v>0</v>
      </c>
      <c r="N22" s="187">
        <v>0</v>
      </c>
      <c r="O22" s="187">
        <v>0</v>
      </c>
    </row>
    <row r="23" spans="2:15" hidden="1" x14ac:dyDescent="0.25">
      <c r="B23" s="51"/>
      <c r="C23" s="223"/>
      <c r="D23" s="187"/>
      <c r="E23" s="187"/>
      <c r="F23" s="187"/>
      <c r="G23" s="187"/>
      <c r="H23" s="187"/>
      <c r="I23" s="187"/>
      <c r="J23" s="187"/>
      <c r="K23" s="187"/>
      <c r="L23" s="187"/>
      <c r="M23" s="187">
        <v>0</v>
      </c>
      <c r="N23" s="187">
        <v>0</v>
      </c>
      <c r="O23" s="187">
        <v>0</v>
      </c>
    </row>
    <row r="24" spans="2:15" s="24" customFormat="1" hidden="1" x14ac:dyDescent="0.25">
      <c r="B24" s="12"/>
      <c r="C24" s="237"/>
      <c r="D24" s="187"/>
      <c r="E24" s="187"/>
      <c r="F24" s="187"/>
      <c r="G24" s="187"/>
      <c r="H24" s="187"/>
      <c r="I24" s="187"/>
      <c r="J24" s="187"/>
      <c r="K24" s="187"/>
      <c r="L24" s="187"/>
      <c r="M24" s="187">
        <f>'[6]NTI Proj'!L13</f>
        <v>0</v>
      </c>
      <c r="N24" s="187">
        <f>'[6]NTI Proj'!M13</f>
        <v>0</v>
      </c>
      <c r="O24" s="187">
        <f>'[6]NTI Proj'!N13</f>
        <v>0</v>
      </c>
    </row>
    <row r="25" spans="2:15" s="24" customFormat="1" hidden="1" x14ac:dyDescent="0.25">
      <c r="B25" s="12"/>
      <c r="C25" s="29"/>
      <c r="D25" s="187"/>
      <c r="E25" s="187"/>
      <c r="F25" s="187"/>
      <c r="G25" s="187"/>
      <c r="H25" s="187"/>
      <c r="I25" s="187"/>
      <c r="J25" s="187"/>
      <c r="K25" s="187"/>
      <c r="L25" s="187"/>
      <c r="M25" s="187"/>
      <c r="N25" s="187"/>
      <c r="O25" s="187"/>
    </row>
    <row r="26" spans="2:15" s="24" customFormat="1" hidden="1" x14ac:dyDescent="0.25">
      <c r="B26" s="12"/>
      <c r="C26" s="29"/>
      <c r="D26" s="187"/>
      <c r="E26" s="187"/>
      <c r="F26" s="187"/>
      <c r="G26" s="187"/>
      <c r="H26" s="187"/>
      <c r="I26" s="187"/>
      <c r="J26" s="187"/>
      <c r="K26" s="187"/>
      <c r="L26" s="187"/>
      <c r="M26" s="187"/>
      <c r="N26" s="187"/>
      <c r="O26" s="187"/>
    </row>
    <row r="27" spans="2:15" s="24" customFormat="1" hidden="1" x14ac:dyDescent="0.25">
      <c r="B27" s="12"/>
      <c r="C27" s="29"/>
      <c r="D27" s="187"/>
      <c r="E27" s="187"/>
      <c r="F27" s="187"/>
      <c r="G27" s="187"/>
      <c r="H27" s="187"/>
      <c r="I27" s="187"/>
      <c r="J27" s="187"/>
      <c r="K27" s="187"/>
      <c r="L27" s="187"/>
      <c r="M27" s="187"/>
      <c r="N27" s="187"/>
      <c r="O27" s="187"/>
    </row>
    <row r="28" spans="2:15" s="24" customFormat="1" hidden="1" x14ac:dyDescent="0.25">
      <c r="B28" s="12"/>
      <c r="C28" s="68"/>
      <c r="D28" s="187"/>
      <c r="E28" s="187"/>
      <c r="F28" s="187"/>
      <c r="G28" s="187"/>
      <c r="H28" s="187"/>
      <c r="I28" s="187"/>
      <c r="J28" s="187"/>
      <c r="K28" s="187"/>
      <c r="L28" s="187"/>
      <c r="M28" s="187"/>
      <c r="N28" s="187"/>
      <c r="O28" s="187"/>
    </row>
    <row r="29" spans="2:15" hidden="1" x14ac:dyDescent="0.25">
      <c r="B29" s="12"/>
      <c r="C29" s="68"/>
      <c r="D29" s="187"/>
      <c r="E29" s="187"/>
      <c r="F29" s="187"/>
      <c r="G29" s="187"/>
      <c r="H29" s="187"/>
      <c r="I29" s="187"/>
      <c r="J29" s="187"/>
      <c r="K29" s="187"/>
      <c r="L29" s="187"/>
      <c r="M29" s="187"/>
      <c r="N29" s="187"/>
      <c r="O29" s="187"/>
    </row>
    <row r="30" spans="2:15" hidden="1" x14ac:dyDescent="0.25">
      <c r="B30" s="12"/>
      <c r="C30" s="22" t="s">
        <v>108</v>
      </c>
      <c r="D30" s="188">
        <f>D50+D68</f>
        <v>29.41</v>
      </c>
      <c r="E30" s="188">
        <f>SUM(E9:E29)</f>
        <v>165.48040051499999</v>
      </c>
      <c r="F30" s="188"/>
      <c r="G30" s="188">
        <f>G50+G68</f>
        <v>222.25</v>
      </c>
      <c r="H30" s="188">
        <f t="shared" ref="H30:O30" si="0">SUM(H9:H29)</f>
        <v>0</v>
      </c>
      <c r="I30" s="188">
        <f t="shared" si="0"/>
        <v>0</v>
      </c>
      <c r="J30" s="238">
        <f t="shared" si="0"/>
        <v>175.41185183299999</v>
      </c>
      <c r="K30" s="238">
        <f t="shared" si="0"/>
        <v>179.06992267133995</v>
      </c>
      <c r="L30" s="238">
        <f t="shared" si="0"/>
        <v>182.65132112476675</v>
      </c>
      <c r="M30" s="238">
        <f t="shared" si="0"/>
        <v>178.76577684319983</v>
      </c>
      <c r="N30" s="238">
        <f t="shared" si="0"/>
        <v>182.34109238006383</v>
      </c>
      <c r="O30" s="238">
        <f t="shared" si="0"/>
        <v>185.98791422766513</v>
      </c>
    </row>
    <row r="31" spans="2:15" hidden="1" x14ac:dyDescent="0.25"/>
    <row r="32" spans="2:15" x14ac:dyDescent="0.25">
      <c r="B32" s="153" t="s">
        <v>812</v>
      </c>
      <c r="C32" s="15"/>
      <c r="D32" s="16"/>
      <c r="E32" s="16"/>
      <c r="F32" s="16"/>
      <c r="G32" s="16"/>
      <c r="H32" s="16"/>
      <c r="I32" s="16"/>
      <c r="J32" s="16"/>
      <c r="K32" s="16"/>
      <c r="L32" s="16"/>
    </row>
    <row r="33" spans="2:16" x14ac:dyDescent="0.25">
      <c r="O33" s="17" t="s">
        <v>4</v>
      </c>
    </row>
    <row r="34" spans="2:16" ht="13.95" customHeight="1" x14ac:dyDescent="0.25">
      <c r="B34" s="413" t="s">
        <v>140</v>
      </c>
      <c r="C34" s="416" t="s">
        <v>18</v>
      </c>
      <c r="D34" s="418" t="s">
        <v>160</v>
      </c>
      <c r="E34" s="419"/>
      <c r="F34" s="420"/>
      <c r="G34" s="418" t="s">
        <v>816</v>
      </c>
      <c r="H34" s="419"/>
      <c r="I34" s="419"/>
      <c r="J34" s="419"/>
      <c r="K34" s="421" t="s">
        <v>153</v>
      </c>
      <c r="L34" s="421"/>
      <c r="M34" s="421"/>
      <c r="N34" s="421"/>
      <c r="O34" s="421"/>
      <c r="P34" s="285"/>
    </row>
    <row r="35" spans="2:16" ht="27.6" x14ac:dyDescent="0.25">
      <c r="B35" s="414"/>
      <c r="C35" s="416"/>
      <c r="D35" s="218" t="s">
        <v>224</v>
      </c>
      <c r="E35" s="218" t="s">
        <v>169</v>
      </c>
      <c r="F35" s="218" t="s">
        <v>141</v>
      </c>
      <c r="G35" s="218" t="s">
        <v>224</v>
      </c>
      <c r="H35" s="218" t="s">
        <v>163</v>
      </c>
      <c r="I35" s="218" t="s">
        <v>164</v>
      </c>
      <c r="J35" s="218" t="s">
        <v>168</v>
      </c>
      <c r="K35" s="218" t="s">
        <v>154</v>
      </c>
      <c r="L35" s="218" t="s">
        <v>155</v>
      </c>
      <c r="M35" s="218" t="s">
        <v>156</v>
      </c>
      <c r="N35" s="218" t="s">
        <v>157</v>
      </c>
      <c r="O35" s="218" t="s">
        <v>158</v>
      </c>
    </row>
    <row r="36" spans="2:16" x14ac:dyDescent="0.25">
      <c r="B36" s="415"/>
      <c r="C36" s="417"/>
      <c r="D36" s="218" t="s">
        <v>10</v>
      </c>
      <c r="E36" s="218" t="s">
        <v>12</v>
      </c>
      <c r="F36" s="218" t="s">
        <v>162</v>
      </c>
      <c r="G36" s="218" t="s">
        <v>10</v>
      </c>
      <c r="H36" s="218" t="s">
        <v>3</v>
      </c>
      <c r="I36" s="218" t="s">
        <v>5</v>
      </c>
      <c r="J36" s="218" t="s">
        <v>5</v>
      </c>
      <c r="K36" s="218" t="s">
        <v>8</v>
      </c>
      <c r="L36" s="218" t="s">
        <v>8</v>
      </c>
      <c r="M36" s="218" t="s">
        <v>8</v>
      </c>
      <c r="N36" s="218" t="s">
        <v>8</v>
      </c>
      <c r="O36" s="218" t="s">
        <v>8</v>
      </c>
    </row>
    <row r="37" spans="2:16" x14ac:dyDescent="0.25">
      <c r="B37" s="51">
        <v>1</v>
      </c>
      <c r="C37" s="221" t="s">
        <v>779</v>
      </c>
      <c r="D37" s="1"/>
      <c r="E37" s="162">
        <f>E9</f>
        <v>140.714603377</v>
      </c>
      <c r="F37" s="220"/>
      <c r="G37" s="219"/>
      <c r="H37" s="219"/>
      <c r="I37" s="219"/>
      <c r="J37" s="162">
        <f t="shared" ref="J37:L43" si="1">J9</f>
        <v>154.564374184</v>
      </c>
      <c r="K37" s="162">
        <f t="shared" si="1"/>
        <v>157.65566166767999</v>
      </c>
      <c r="L37" s="162">
        <f t="shared" si="1"/>
        <v>160.80877490103359</v>
      </c>
      <c r="M37" s="141">
        <f t="shared" ref="M37:O43" si="2">M9</f>
        <v>149.32746282049942</v>
      </c>
      <c r="N37" s="141">
        <f t="shared" si="2"/>
        <v>152.31401207690942</v>
      </c>
      <c r="O37" s="141">
        <f t="shared" si="2"/>
        <v>155.36029231844762</v>
      </c>
    </row>
    <row r="38" spans="2:16" x14ac:dyDescent="0.25">
      <c r="B38" s="51">
        <f>B37+1</f>
        <v>2</v>
      </c>
      <c r="C38" s="221" t="s">
        <v>775</v>
      </c>
      <c r="D38" s="1"/>
      <c r="E38" s="162">
        <f t="shared" ref="E38:E43" si="3">E10</f>
        <v>-2.0299999999999998</v>
      </c>
      <c r="F38" s="220"/>
      <c r="G38" s="219"/>
      <c r="H38" s="219"/>
      <c r="I38" s="219"/>
      <c r="J38" s="162">
        <f t="shared" si="1"/>
        <v>-1.1713289999999991E-2</v>
      </c>
      <c r="K38" s="162">
        <f t="shared" si="1"/>
        <v>0</v>
      </c>
      <c r="L38" s="162">
        <f t="shared" si="1"/>
        <v>0</v>
      </c>
      <c r="M38" s="141">
        <f t="shared" si="2"/>
        <v>0.87361950769819208</v>
      </c>
      <c r="N38" s="141">
        <f t="shared" si="2"/>
        <v>0.89109189785215592</v>
      </c>
      <c r="O38" s="141">
        <f t="shared" si="2"/>
        <v>0.9089137358091991</v>
      </c>
    </row>
    <row r="39" spans="2:16" x14ac:dyDescent="0.25">
      <c r="B39" s="51">
        <f>B38+1</f>
        <v>3</v>
      </c>
      <c r="C39" s="221" t="s">
        <v>776</v>
      </c>
      <c r="D39" s="1"/>
      <c r="E39" s="162">
        <f t="shared" si="3"/>
        <v>6.5406405000000003</v>
      </c>
      <c r="F39" s="220"/>
      <c r="G39" s="219"/>
      <c r="H39" s="219"/>
      <c r="I39" s="219"/>
      <c r="J39" s="162">
        <f t="shared" si="1"/>
        <v>5.981096</v>
      </c>
      <c r="K39" s="162">
        <f t="shared" si="1"/>
        <v>6.1007179200000001</v>
      </c>
      <c r="L39" s="162">
        <f t="shared" si="1"/>
        <v>6.2227322784000005</v>
      </c>
      <c r="M39" s="141">
        <f t="shared" si="2"/>
        <v>6.9409800237240002</v>
      </c>
      <c r="N39" s="141">
        <f t="shared" si="2"/>
        <v>7.07979962419848</v>
      </c>
      <c r="O39" s="141">
        <f t="shared" si="2"/>
        <v>7.2213956166824493</v>
      </c>
    </row>
    <row r="40" spans="2:16" x14ac:dyDescent="0.25">
      <c r="B40" s="12">
        <f t="shared" ref="B40:B43" si="4">B39+1</f>
        <v>4</v>
      </c>
      <c r="C40" s="221" t="s">
        <v>780</v>
      </c>
      <c r="D40" s="1"/>
      <c r="E40" s="162">
        <f t="shared" si="3"/>
        <v>0</v>
      </c>
      <c r="F40" s="220"/>
      <c r="G40" s="219"/>
      <c r="H40" s="219"/>
      <c r="I40" s="219"/>
      <c r="J40" s="162">
        <f t="shared" si="1"/>
        <v>0</v>
      </c>
      <c r="K40" s="162">
        <f t="shared" si="1"/>
        <v>0</v>
      </c>
      <c r="L40" s="162">
        <f t="shared" si="1"/>
        <v>0</v>
      </c>
      <c r="M40" s="141">
        <f t="shared" si="2"/>
        <v>0</v>
      </c>
      <c r="N40" s="141">
        <f t="shared" si="2"/>
        <v>0</v>
      </c>
      <c r="O40" s="141">
        <f t="shared" si="2"/>
        <v>0</v>
      </c>
    </row>
    <row r="41" spans="2:16" x14ac:dyDescent="0.25">
      <c r="B41" s="12">
        <f t="shared" si="4"/>
        <v>5</v>
      </c>
      <c r="C41" s="222" t="s">
        <v>777</v>
      </c>
      <c r="D41" s="224"/>
      <c r="E41" s="162">
        <f t="shared" si="3"/>
        <v>3.8972269000000002</v>
      </c>
      <c r="F41" s="1"/>
      <c r="G41" s="220"/>
      <c r="H41" s="220"/>
      <c r="I41" s="220"/>
      <c r="J41" s="162">
        <f t="shared" si="1"/>
        <v>-0.13518259399999999</v>
      </c>
      <c r="K41" s="162">
        <f t="shared" si="1"/>
        <v>0</v>
      </c>
      <c r="L41" s="162">
        <f t="shared" si="1"/>
        <v>0</v>
      </c>
      <c r="M41" s="141">
        <f t="shared" si="2"/>
        <v>4.1357683640951999</v>
      </c>
      <c r="N41" s="141">
        <f t="shared" si="2"/>
        <v>4.2184837313771038</v>
      </c>
      <c r="O41" s="141">
        <f t="shared" si="2"/>
        <v>4.3028534060046457</v>
      </c>
    </row>
    <row r="42" spans="2:16" x14ac:dyDescent="0.25">
      <c r="B42" s="12">
        <f t="shared" si="4"/>
        <v>6</v>
      </c>
      <c r="C42" s="223" t="s">
        <v>817</v>
      </c>
      <c r="D42" s="224"/>
      <c r="E42" s="162">
        <f t="shared" si="3"/>
        <v>5.7372583879999999</v>
      </c>
      <c r="F42" s="1"/>
      <c r="G42" s="220"/>
      <c r="H42" s="220"/>
      <c r="I42" s="220"/>
      <c r="J42" s="162">
        <f t="shared" si="1"/>
        <v>7.9510575319999992</v>
      </c>
      <c r="K42" s="162">
        <f t="shared" si="1"/>
        <v>8.1100786826399993</v>
      </c>
      <c r="L42" s="162">
        <f t="shared" si="1"/>
        <v>8.2722802562927988</v>
      </c>
      <c r="M42" s="141">
        <f t="shared" si="2"/>
        <v>6.0884244994127039</v>
      </c>
      <c r="N42" s="141">
        <f t="shared" si="2"/>
        <v>6.2101929894009578</v>
      </c>
      <c r="O42" s="141">
        <f t="shared" si="2"/>
        <v>6.3343968491889768</v>
      </c>
    </row>
    <row r="43" spans="2:16" x14ac:dyDescent="0.25">
      <c r="B43" s="12">
        <f t="shared" si="4"/>
        <v>7</v>
      </c>
      <c r="C43" s="221" t="s">
        <v>781</v>
      </c>
      <c r="D43" s="224"/>
      <c r="E43" s="162">
        <f t="shared" si="3"/>
        <v>10.620671350000009</v>
      </c>
      <c r="F43" s="1"/>
      <c r="G43" s="220"/>
      <c r="H43" s="220"/>
      <c r="I43" s="220"/>
      <c r="J43" s="162">
        <f t="shared" si="1"/>
        <v>7.0622200009999858</v>
      </c>
      <c r="K43" s="162">
        <f t="shared" si="1"/>
        <v>7.2034644010199855</v>
      </c>
      <c r="L43" s="162">
        <f t="shared" si="1"/>
        <v>7.3475336890403851</v>
      </c>
      <c r="M43" s="141">
        <f t="shared" si="2"/>
        <v>11.399521627770314</v>
      </c>
      <c r="N43" s="141">
        <f t="shared" si="2"/>
        <v>11.627512060325721</v>
      </c>
      <c r="O43" s="141">
        <f t="shared" si="2"/>
        <v>11.860062301532235</v>
      </c>
    </row>
    <row r="44" spans="2:16" hidden="1" x14ac:dyDescent="0.25">
      <c r="B44" s="12"/>
      <c r="C44" s="237"/>
      <c r="D44" s="224"/>
      <c r="E44" s="162"/>
      <c r="F44" s="1"/>
      <c r="G44" s="220"/>
      <c r="H44" s="220"/>
      <c r="I44" s="220"/>
      <c r="J44" s="162"/>
      <c r="K44" s="162"/>
      <c r="L44" s="162"/>
      <c r="M44" s="162"/>
      <c r="N44" s="162"/>
      <c r="O44" s="162"/>
    </row>
    <row r="45" spans="2:16" hidden="1" x14ac:dyDescent="0.25">
      <c r="B45" s="12"/>
      <c r="C45" s="29"/>
      <c r="D45" s="224"/>
      <c r="E45" s="220"/>
      <c r="F45" s="1"/>
      <c r="G45" s="220"/>
      <c r="H45" s="220"/>
      <c r="I45" s="220"/>
      <c r="J45" s="220"/>
      <c r="K45" s="220"/>
      <c r="L45" s="220"/>
      <c r="M45" s="220"/>
      <c r="N45" s="220"/>
      <c r="O45" s="220"/>
    </row>
    <row r="46" spans="2:16" hidden="1" x14ac:dyDescent="0.25">
      <c r="B46" s="12"/>
      <c r="C46" s="29"/>
      <c r="D46" s="224"/>
      <c r="E46" s="220"/>
      <c r="F46" s="1"/>
      <c r="G46" s="220"/>
      <c r="H46" s="220"/>
      <c r="I46" s="220"/>
      <c r="J46" s="220"/>
      <c r="K46" s="220"/>
      <c r="L46" s="220"/>
      <c r="M46" s="220"/>
      <c r="N46" s="220"/>
      <c r="O46" s="220"/>
    </row>
    <row r="47" spans="2:16" hidden="1" x14ac:dyDescent="0.25">
      <c r="B47" s="12"/>
      <c r="C47" s="29"/>
      <c r="D47" s="224"/>
      <c r="E47" s="220"/>
      <c r="F47" s="1"/>
      <c r="G47" s="220"/>
      <c r="H47" s="220"/>
      <c r="I47" s="220"/>
      <c r="J47" s="220"/>
      <c r="K47" s="220"/>
      <c r="L47" s="220"/>
      <c r="M47" s="220"/>
      <c r="N47" s="220"/>
      <c r="O47" s="220"/>
    </row>
    <row r="48" spans="2:16" hidden="1" x14ac:dyDescent="0.25">
      <c r="B48" s="12"/>
      <c r="C48" s="68"/>
      <c r="D48" s="224"/>
      <c r="E48" s="220"/>
      <c r="F48" s="1"/>
      <c r="G48" s="220"/>
      <c r="H48" s="220"/>
      <c r="I48" s="220"/>
      <c r="J48" s="220"/>
      <c r="K48" s="220"/>
      <c r="L48" s="220"/>
      <c r="M48" s="220"/>
      <c r="N48" s="220"/>
      <c r="O48" s="220"/>
    </row>
    <row r="49" spans="2:16" hidden="1" x14ac:dyDescent="0.25">
      <c r="B49" s="12"/>
      <c r="C49" s="68"/>
      <c r="D49" s="224"/>
      <c r="E49" s="220"/>
      <c r="F49" s="1"/>
      <c r="G49" s="220"/>
      <c r="H49" s="220"/>
      <c r="I49" s="220"/>
      <c r="J49" s="220"/>
      <c r="K49" s="220"/>
      <c r="L49" s="220"/>
      <c r="M49" s="220"/>
      <c r="N49" s="220"/>
      <c r="O49" s="220"/>
    </row>
    <row r="50" spans="2:16" x14ac:dyDescent="0.25">
      <c r="B50" s="12"/>
      <c r="C50" s="22" t="s">
        <v>108</v>
      </c>
      <c r="D50" s="188"/>
      <c r="E50" s="336">
        <f t="shared" ref="E50" si="5">SUM(E37:E49)</f>
        <v>165.48040051499999</v>
      </c>
      <c r="F50" s="336"/>
      <c r="G50" s="336">
        <f>'[21]DB ARR (R)'!$G$13</f>
        <v>188.44</v>
      </c>
      <c r="H50" s="336">
        <f t="shared" ref="H50:I50" si="6">SUM(H37:H49)</f>
        <v>0</v>
      </c>
      <c r="I50" s="336">
        <f t="shared" si="6"/>
        <v>0</v>
      </c>
      <c r="J50" s="336">
        <f t="shared" ref="J50:O50" si="7">SUM(J37:J49)</f>
        <v>175.41185183299999</v>
      </c>
      <c r="K50" s="336">
        <f t="shared" si="7"/>
        <v>179.06992267133995</v>
      </c>
      <c r="L50" s="336">
        <f t="shared" si="7"/>
        <v>182.65132112476675</v>
      </c>
      <c r="M50" s="188">
        <f t="shared" si="7"/>
        <v>178.76577684319983</v>
      </c>
      <c r="N50" s="188">
        <f t="shared" si="7"/>
        <v>182.34109238006383</v>
      </c>
      <c r="O50" s="188">
        <f t="shared" si="7"/>
        <v>185.98791422766513</v>
      </c>
    </row>
    <row r="52" spans="2:16" hidden="1" x14ac:dyDescent="0.25">
      <c r="B52" s="153" t="s">
        <v>603</v>
      </c>
      <c r="C52" s="15"/>
      <c r="D52" s="16"/>
      <c r="E52" s="16"/>
      <c r="F52" s="16"/>
      <c r="G52" s="16"/>
      <c r="H52" s="16"/>
      <c r="I52" s="16"/>
      <c r="J52" s="16"/>
      <c r="K52" s="16"/>
      <c r="L52" s="16"/>
    </row>
    <row r="53" spans="2:16" hidden="1" x14ac:dyDescent="0.25">
      <c r="O53" s="17" t="s">
        <v>4</v>
      </c>
    </row>
    <row r="54" spans="2:16" ht="13.95" hidden="1" customHeight="1" x14ac:dyDescent="0.25">
      <c r="B54" s="413" t="s">
        <v>140</v>
      </c>
      <c r="C54" s="416" t="s">
        <v>18</v>
      </c>
      <c r="D54" s="418" t="s">
        <v>160</v>
      </c>
      <c r="E54" s="419"/>
      <c r="F54" s="420"/>
      <c r="G54" s="418" t="s">
        <v>641</v>
      </c>
      <c r="H54" s="419"/>
      <c r="I54" s="419"/>
      <c r="J54" s="419"/>
      <c r="K54" s="421" t="s">
        <v>153</v>
      </c>
      <c r="L54" s="421"/>
      <c r="M54" s="421"/>
      <c r="N54" s="421"/>
      <c r="O54" s="421"/>
      <c r="P54" s="285"/>
    </row>
    <row r="55" spans="2:16" ht="27.6" hidden="1" x14ac:dyDescent="0.25">
      <c r="B55" s="414"/>
      <c r="C55" s="416"/>
      <c r="D55" s="7" t="s">
        <v>224</v>
      </c>
      <c r="E55" s="7" t="s">
        <v>169</v>
      </c>
      <c r="F55" s="7" t="s">
        <v>141</v>
      </c>
      <c r="G55" s="7" t="s">
        <v>224</v>
      </c>
      <c r="H55" s="7" t="s">
        <v>163</v>
      </c>
      <c r="I55" s="7" t="s">
        <v>164</v>
      </c>
      <c r="J55" s="7" t="s">
        <v>168</v>
      </c>
      <c r="K55" s="7" t="s">
        <v>154</v>
      </c>
      <c r="L55" s="7" t="s">
        <v>155</v>
      </c>
      <c r="M55" s="7" t="s">
        <v>156</v>
      </c>
      <c r="N55" s="7" t="s">
        <v>157</v>
      </c>
      <c r="O55" s="7" t="s">
        <v>158</v>
      </c>
    </row>
    <row r="56" spans="2:16" hidden="1" x14ac:dyDescent="0.25">
      <c r="B56" s="415"/>
      <c r="C56" s="417"/>
      <c r="D56" s="7" t="s">
        <v>10</v>
      </c>
      <c r="E56" s="7" t="s">
        <v>12</v>
      </c>
      <c r="F56" s="7" t="s">
        <v>162</v>
      </c>
      <c r="G56" s="7" t="s">
        <v>10</v>
      </c>
      <c r="H56" s="7" t="s">
        <v>3</v>
      </c>
      <c r="I56" s="7" t="s">
        <v>5</v>
      </c>
      <c r="J56" s="7" t="s">
        <v>5</v>
      </c>
      <c r="K56" s="7" t="s">
        <v>8</v>
      </c>
      <c r="L56" s="7" t="s">
        <v>8</v>
      </c>
      <c r="M56" s="7" t="s">
        <v>8</v>
      </c>
      <c r="N56" s="7" t="s">
        <v>8</v>
      </c>
      <c r="O56" s="7" t="s">
        <v>8</v>
      </c>
    </row>
    <row r="57" spans="2:16" hidden="1" x14ac:dyDescent="0.25">
      <c r="B57" s="51">
        <v>1</v>
      </c>
      <c r="C57" s="223" t="s">
        <v>782</v>
      </c>
      <c r="D57" s="1"/>
      <c r="E57" s="162"/>
      <c r="F57" s="162">
        <f>'[22]Non-Tariff Income'!E5</f>
        <v>0.15314075199999999</v>
      </c>
      <c r="G57" s="162">
        <f>'[22]Non-Tariff Income'!F5</f>
        <v>0.15620356703999999</v>
      </c>
      <c r="H57" s="162">
        <f>'[22]Non-Tariff Income'!G5</f>
        <v>0</v>
      </c>
      <c r="I57" s="162">
        <f>'[22]Non-Tariff Income'!H5</f>
        <v>0</v>
      </c>
      <c r="J57" s="337"/>
      <c r="K57" s="162"/>
      <c r="L57" s="141"/>
      <c r="M57" s="141"/>
      <c r="N57" s="141"/>
      <c r="O57" s="141"/>
    </row>
    <row r="58" spans="2:16" hidden="1" x14ac:dyDescent="0.25">
      <c r="B58" s="51">
        <f t="shared" ref="B58:B64" si="8">B57+1</f>
        <v>2</v>
      </c>
      <c r="C58" s="223" t="s">
        <v>783</v>
      </c>
      <c r="D58" s="1"/>
      <c r="E58" s="141"/>
      <c r="F58" s="271"/>
      <c r="G58" s="270"/>
      <c r="H58" s="270"/>
      <c r="I58" s="270"/>
      <c r="J58" s="337"/>
      <c r="K58" s="141"/>
      <c r="L58" s="141"/>
      <c r="M58" s="141"/>
      <c r="N58" s="141"/>
      <c r="O58" s="141"/>
    </row>
    <row r="59" spans="2:16" hidden="1" x14ac:dyDescent="0.25">
      <c r="B59" s="51">
        <f t="shared" si="8"/>
        <v>3</v>
      </c>
      <c r="C59" s="223" t="s">
        <v>792</v>
      </c>
      <c r="D59" s="1"/>
      <c r="E59" s="141"/>
      <c r="F59" s="271"/>
      <c r="G59" s="270"/>
      <c r="H59" s="270"/>
      <c r="I59" s="270"/>
      <c r="J59" s="337"/>
      <c r="K59" s="141"/>
      <c r="L59" s="141"/>
      <c r="M59" s="141"/>
      <c r="N59" s="141"/>
      <c r="O59" s="141"/>
    </row>
    <row r="60" spans="2:16" hidden="1" x14ac:dyDescent="0.25">
      <c r="B60" s="51">
        <f t="shared" si="8"/>
        <v>4</v>
      </c>
      <c r="C60" s="223" t="s">
        <v>784</v>
      </c>
      <c r="D60" s="69"/>
      <c r="E60" s="141"/>
      <c r="F60" s="1"/>
      <c r="G60" s="271"/>
      <c r="H60" s="271"/>
      <c r="I60" s="271"/>
      <c r="J60" s="337"/>
      <c r="K60" s="141"/>
      <c r="L60" s="141"/>
      <c r="M60" s="141"/>
      <c r="N60" s="141"/>
      <c r="O60" s="141"/>
    </row>
    <row r="61" spans="2:16" hidden="1" x14ac:dyDescent="0.25">
      <c r="B61" s="51">
        <f t="shared" si="8"/>
        <v>5</v>
      </c>
      <c r="C61" s="223" t="s">
        <v>785</v>
      </c>
      <c r="D61" s="69"/>
      <c r="E61" s="141"/>
      <c r="F61" s="1"/>
      <c r="G61" s="271"/>
      <c r="H61" s="271"/>
      <c r="I61" s="271"/>
      <c r="J61" s="337"/>
      <c r="K61" s="141"/>
      <c r="L61" s="141"/>
      <c r="M61" s="141"/>
      <c r="N61" s="141"/>
      <c r="O61" s="141"/>
    </row>
    <row r="62" spans="2:16" hidden="1" x14ac:dyDescent="0.25">
      <c r="B62" s="51">
        <f t="shared" si="8"/>
        <v>6</v>
      </c>
      <c r="C62" s="223" t="s">
        <v>786</v>
      </c>
      <c r="D62" s="69"/>
      <c r="E62" s="141"/>
      <c r="F62" s="1"/>
      <c r="G62" s="271"/>
      <c r="H62" s="271"/>
      <c r="I62" s="271"/>
      <c r="J62" s="337"/>
      <c r="K62" s="141"/>
      <c r="L62" s="141"/>
      <c r="M62" s="141"/>
      <c r="N62" s="141"/>
      <c r="O62" s="141"/>
    </row>
    <row r="63" spans="2:16" hidden="1" x14ac:dyDescent="0.25">
      <c r="B63" s="51">
        <f t="shared" si="8"/>
        <v>7</v>
      </c>
      <c r="C63" s="223" t="s">
        <v>787</v>
      </c>
      <c r="D63" s="69"/>
      <c r="E63" s="141"/>
      <c r="F63" s="1"/>
      <c r="G63" s="271"/>
      <c r="H63" s="271"/>
      <c r="I63" s="271"/>
      <c r="J63" s="337"/>
      <c r="K63" s="141"/>
      <c r="L63" s="141"/>
      <c r="M63" s="141"/>
      <c r="N63" s="141"/>
      <c r="O63" s="141"/>
    </row>
    <row r="64" spans="2:16" hidden="1" x14ac:dyDescent="0.25">
      <c r="B64" s="51">
        <f t="shared" si="8"/>
        <v>8</v>
      </c>
      <c r="C64" s="223" t="s">
        <v>788</v>
      </c>
      <c r="D64" s="69"/>
      <c r="E64" s="141"/>
      <c r="F64" s="1"/>
      <c r="G64" s="271"/>
      <c r="H64" s="271"/>
      <c r="I64" s="271"/>
      <c r="J64" s="337"/>
      <c r="K64" s="141"/>
      <c r="L64" s="141"/>
      <c r="M64" s="141"/>
      <c r="N64" s="141"/>
      <c r="O64" s="141"/>
    </row>
    <row r="65" spans="2:15" hidden="1" x14ac:dyDescent="0.25">
      <c r="B65" s="12"/>
      <c r="C65" s="29"/>
      <c r="D65" s="69"/>
      <c r="E65" s="271"/>
      <c r="F65" s="1"/>
      <c r="G65" s="271"/>
      <c r="H65" s="271"/>
      <c r="I65" s="271"/>
      <c r="J65" s="271"/>
      <c r="K65" s="271"/>
      <c r="L65" s="20"/>
      <c r="M65" s="20"/>
      <c r="N65" s="20"/>
      <c r="O65" s="20"/>
    </row>
    <row r="66" spans="2:15" hidden="1" x14ac:dyDescent="0.25">
      <c r="B66" s="12"/>
      <c r="C66" s="29"/>
      <c r="D66" s="69"/>
      <c r="E66" s="271"/>
      <c r="F66" s="1"/>
      <c r="G66" s="271"/>
      <c r="H66" s="271"/>
      <c r="I66" s="271"/>
      <c r="J66" s="271"/>
      <c r="K66" s="271"/>
      <c r="L66" s="20"/>
      <c r="M66" s="20"/>
      <c r="N66" s="20"/>
      <c r="O66" s="20"/>
    </row>
    <row r="67" spans="2:15" hidden="1" x14ac:dyDescent="0.25">
      <c r="B67" s="12"/>
      <c r="C67" s="68" t="s">
        <v>9</v>
      </c>
      <c r="D67" s="69"/>
      <c r="E67" s="271"/>
      <c r="F67" s="1"/>
      <c r="G67" s="271"/>
      <c r="H67" s="271"/>
      <c r="I67" s="271"/>
      <c r="J67" s="271"/>
      <c r="K67" s="271"/>
      <c r="L67" s="20"/>
      <c r="M67" s="20"/>
      <c r="N67" s="20"/>
      <c r="O67" s="20"/>
    </row>
    <row r="68" spans="2:15" hidden="1" x14ac:dyDescent="0.25">
      <c r="B68" s="12"/>
      <c r="C68" s="22" t="s">
        <v>108</v>
      </c>
      <c r="D68" s="188">
        <f>'[23]P&amp;L'!$L$14</f>
        <v>29.41</v>
      </c>
      <c r="E68" s="188">
        <f>SUM(E57:E67)</f>
        <v>0</v>
      </c>
      <c r="F68" s="188">
        <f>E68</f>
        <v>0</v>
      </c>
      <c r="G68" s="188">
        <f>'[24]P&amp;L'!$E$14</f>
        <v>33.81</v>
      </c>
      <c r="H68" s="188">
        <f t="shared" ref="H68:O68" si="9">SUM(H57:H67)</f>
        <v>0</v>
      </c>
      <c r="I68" s="188">
        <f t="shared" si="9"/>
        <v>0</v>
      </c>
      <c r="J68" s="188">
        <f t="shared" si="9"/>
        <v>0</v>
      </c>
      <c r="K68" s="188">
        <f t="shared" si="9"/>
        <v>0</v>
      </c>
      <c r="L68" s="144">
        <f t="shared" si="9"/>
        <v>0</v>
      </c>
      <c r="M68" s="144">
        <f t="shared" si="9"/>
        <v>0</v>
      </c>
      <c r="N68" s="144">
        <f t="shared" si="9"/>
        <v>0</v>
      </c>
      <c r="O68" s="144">
        <f t="shared" si="9"/>
        <v>0</v>
      </c>
    </row>
    <row r="69" spans="2:15" hidden="1" x14ac:dyDescent="0.25"/>
  </sheetData>
  <mergeCells count="15">
    <mergeCell ref="B54:B56"/>
    <mergeCell ref="C54:C56"/>
    <mergeCell ref="D54:F54"/>
    <mergeCell ref="G54:J54"/>
    <mergeCell ref="K54:O54"/>
    <mergeCell ref="B34:B36"/>
    <mergeCell ref="C34:C36"/>
    <mergeCell ref="D34:F34"/>
    <mergeCell ref="G34:J34"/>
    <mergeCell ref="K34:O34"/>
    <mergeCell ref="B6:B8"/>
    <mergeCell ref="C6:C8"/>
    <mergeCell ref="D6:F6"/>
    <mergeCell ref="G6:J6"/>
    <mergeCell ref="K6:O6"/>
  </mergeCells>
  <pageMargins left="1.0236220472440944" right="0.23622047244094491" top="0.98425196850393704" bottom="0.98425196850393704" header="0.23622047244094491" footer="0.23622047244094491"/>
  <pageSetup paperSize="9" orientation="landscape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53"/>
  <sheetViews>
    <sheetView showGridLines="0" zoomScale="90" zoomScaleNormal="90" zoomScaleSheetLayoutView="90" workbookViewId="0">
      <selection activeCell="A55" sqref="A55"/>
    </sheetView>
  </sheetViews>
  <sheetFormatPr defaultColWidth="9.109375" defaultRowHeight="13.8" x14ac:dyDescent="0.25"/>
  <cols>
    <col min="1" max="1" width="4.109375" style="4" customWidth="1"/>
    <col min="2" max="2" width="6.33203125" style="4" customWidth="1"/>
    <col min="3" max="3" width="43.5546875" style="4" customWidth="1"/>
    <col min="4" max="4" width="13.6640625" style="4" bestFit="1" customWidth="1"/>
    <col min="5" max="5" width="12.5546875" style="4" bestFit="1" customWidth="1"/>
    <col min="6" max="6" width="13.44140625" style="4" bestFit="1" customWidth="1"/>
    <col min="7" max="7" width="13.6640625" style="4" bestFit="1" customWidth="1"/>
    <col min="8" max="8" width="12.5546875" style="4" bestFit="1" customWidth="1"/>
    <col min="9" max="9" width="13.109375" style="4" bestFit="1" customWidth="1"/>
    <col min="10" max="10" width="12.5546875" style="4" customWidth="1"/>
    <col min="11" max="11" width="11.88671875" style="4" bestFit="1" customWidth="1"/>
    <col min="12" max="12" width="13.88671875" style="4" bestFit="1" customWidth="1"/>
    <col min="13" max="17" width="11.88671875" style="4" bestFit="1" customWidth="1"/>
    <col min="18" max="18" width="11.6640625" style="4" bestFit="1" customWidth="1"/>
    <col min="19" max="16384" width="9.109375" style="4"/>
  </cols>
  <sheetData>
    <row r="1" spans="2:15" x14ac:dyDescent="0.25">
      <c r="B1" s="15"/>
    </row>
    <row r="2" spans="2:15" x14ac:dyDescent="0.25">
      <c r="H2" s="25" t="s">
        <v>240</v>
      </c>
    </row>
    <row r="3" spans="2:15" x14ac:dyDescent="0.25">
      <c r="H3" s="27" t="s">
        <v>454</v>
      </c>
    </row>
    <row r="4" spans="2:15" x14ac:dyDescent="0.25">
      <c r="B4" s="153" t="s">
        <v>601</v>
      </c>
      <c r="C4" s="15"/>
      <c r="D4" s="16"/>
      <c r="E4" s="16"/>
      <c r="F4" s="16"/>
      <c r="G4" s="16"/>
      <c r="H4" s="16"/>
      <c r="I4" s="16"/>
      <c r="J4" s="16"/>
      <c r="K4" s="16"/>
      <c r="L4" s="16"/>
    </row>
    <row r="5" spans="2:15" x14ac:dyDescent="0.25">
      <c r="O5" s="17" t="s">
        <v>4</v>
      </c>
    </row>
    <row r="6" spans="2:15" s="5" customFormat="1" ht="15" customHeight="1" x14ac:dyDescent="0.25">
      <c r="B6" s="413" t="s">
        <v>140</v>
      </c>
      <c r="C6" s="416" t="s">
        <v>18</v>
      </c>
      <c r="D6" s="418" t="s">
        <v>160</v>
      </c>
      <c r="E6" s="419"/>
      <c r="F6" s="420"/>
      <c r="G6" s="418" t="s">
        <v>641</v>
      </c>
      <c r="H6" s="419"/>
      <c r="I6" s="419"/>
      <c r="J6" s="419"/>
      <c r="K6" s="421" t="s">
        <v>153</v>
      </c>
      <c r="L6" s="421"/>
      <c r="M6" s="421"/>
      <c r="N6" s="421"/>
      <c r="O6" s="421"/>
    </row>
    <row r="7" spans="2:15" s="5" customFormat="1" ht="27.6" x14ac:dyDescent="0.25">
      <c r="B7" s="414"/>
      <c r="C7" s="416"/>
      <c r="D7" s="7" t="s">
        <v>224</v>
      </c>
      <c r="E7" s="7" t="s">
        <v>169</v>
      </c>
      <c r="F7" s="7" t="s">
        <v>141</v>
      </c>
      <c r="G7" s="7" t="s">
        <v>224</v>
      </c>
      <c r="H7" s="7" t="s">
        <v>163</v>
      </c>
      <c r="I7" s="7" t="s">
        <v>164</v>
      </c>
      <c r="J7" s="7" t="s">
        <v>168</v>
      </c>
      <c r="K7" s="7" t="s">
        <v>154</v>
      </c>
      <c r="L7" s="7" t="s">
        <v>155</v>
      </c>
      <c r="M7" s="7" t="s">
        <v>156</v>
      </c>
      <c r="N7" s="7" t="s">
        <v>157</v>
      </c>
      <c r="O7" s="7" t="s">
        <v>158</v>
      </c>
    </row>
    <row r="8" spans="2:15" s="5" customFormat="1" x14ac:dyDescent="0.25">
      <c r="B8" s="415"/>
      <c r="C8" s="417"/>
      <c r="D8" s="7" t="s">
        <v>10</v>
      </c>
      <c r="E8" s="7" t="s">
        <v>12</v>
      </c>
      <c r="F8" s="7" t="s">
        <v>162</v>
      </c>
      <c r="G8" s="7" t="s">
        <v>10</v>
      </c>
      <c r="H8" s="7" t="s">
        <v>3</v>
      </c>
      <c r="I8" s="7" t="s">
        <v>5</v>
      </c>
      <c r="J8" s="7" t="s">
        <v>5</v>
      </c>
      <c r="K8" s="7" t="s">
        <v>8</v>
      </c>
      <c r="L8" s="7" t="s">
        <v>8</v>
      </c>
      <c r="M8" s="7" t="s">
        <v>8</v>
      </c>
      <c r="N8" s="7" t="s">
        <v>8</v>
      </c>
      <c r="O8" s="7" t="s">
        <v>8</v>
      </c>
    </row>
    <row r="9" spans="2:15" x14ac:dyDescent="0.25">
      <c r="B9" s="51">
        <v>1</v>
      </c>
      <c r="C9" s="18"/>
      <c r="D9" s="1"/>
      <c r="E9" s="18"/>
      <c r="F9" s="18"/>
      <c r="G9" s="13"/>
      <c r="H9" s="13"/>
      <c r="I9" s="13"/>
      <c r="J9" s="13"/>
      <c r="K9" s="13"/>
      <c r="L9" s="13"/>
      <c r="M9" s="13"/>
      <c r="N9" s="13"/>
      <c r="O9" s="13"/>
    </row>
    <row r="10" spans="2:15" x14ac:dyDescent="0.25">
      <c r="B10" s="51">
        <f>B9+1</f>
        <v>2</v>
      </c>
      <c r="C10" s="18"/>
      <c r="D10" s="1"/>
      <c r="E10" s="18"/>
      <c r="F10" s="18"/>
      <c r="G10" s="13"/>
      <c r="H10" s="13"/>
      <c r="I10" s="13"/>
      <c r="J10" s="13"/>
      <c r="K10" s="13"/>
      <c r="L10" s="13"/>
      <c r="M10" s="13"/>
      <c r="N10" s="13"/>
      <c r="O10" s="13"/>
    </row>
    <row r="11" spans="2:15" x14ac:dyDescent="0.25">
      <c r="B11" s="51">
        <f>B10+1</f>
        <v>3</v>
      </c>
      <c r="C11" s="18"/>
      <c r="D11" s="1"/>
      <c r="E11" s="18"/>
      <c r="F11" s="18"/>
      <c r="G11" s="13"/>
      <c r="H11" s="13"/>
      <c r="I11" s="13"/>
      <c r="J11" s="13"/>
      <c r="K11" s="13"/>
      <c r="L11" s="13"/>
      <c r="M11" s="13"/>
      <c r="N11" s="13"/>
      <c r="O11" s="13"/>
    </row>
    <row r="12" spans="2:15" x14ac:dyDescent="0.25">
      <c r="B12" s="12">
        <f t="shared" ref="B12:B18" si="0">B11+1</f>
        <v>4</v>
      </c>
      <c r="C12" s="20"/>
      <c r="D12" s="1"/>
      <c r="E12" s="18"/>
      <c r="F12" s="18"/>
      <c r="G12" s="13"/>
      <c r="H12" s="13"/>
      <c r="I12" s="13"/>
      <c r="J12" s="13"/>
      <c r="K12" s="13"/>
      <c r="L12" s="13"/>
      <c r="M12" s="13"/>
      <c r="N12" s="13"/>
      <c r="O12" s="13"/>
    </row>
    <row r="13" spans="2:15" x14ac:dyDescent="0.25">
      <c r="B13" s="12">
        <f t="shared" si="0"/>
        <v>5</v>
      </c>
      <c r="C13" s="68"/>
      <c r="D13" s="69"/>
      <c r="E13" s="20"/>
      <c r="F13" s="2"/>
      <c r="G13" s="20"/>
      <c r="H13" s="20"/>
      <c r="I13" s="20"/>
      <c r="J13" s="20"/>
      <c r="K13" s="20"/>
      <c r="L13" s="20"/>
      <c r="M13" s="20"/>
      <c r="N13" s="20"/>
      <c r="O13" s="20"/>
    </row>
    <row r="14" spans="2:15" s="24" customFormat="1" x14ac:dyDescent="0.25">
      <c r="B14" s="12">
        <f t="shared" si="0"/>
        <v>6</v>
      </c>
      <c r="C14" s="29"/>
      <c r="D14" s="69"/>
      <c r="E14" s="20"/>
      <c r="F14" s="2"/>
      <c r="G14" s="20"/>
      <c r="H14" s="20"/>
      <c r="I14" s="20"/>
      <c r="J14" s="20"/>
      <c r="K14" s="20"/>
      <c r="L14" s="20"/>
      <c r="M14" s="20"/>
      <c r="N14" s="20"/>
      <c r="O14" s="20"/>
    </row>
    <row r="15" spans="2:15" s="24" customFormat="1" x14ac:dyDescent="0.25">
      <c r="B15" s="12">
        <f t="shared" si="0"/>
        <v>7</v>
      </c>
      <c r="C15" s="68"/>
      <c r="D15" s="69"/>
      <c r="E15" s="20"/>
      <c r="F15" s="2"/>
      <c r="G15" s="20"/>
      <c r="H15" s="20"/>
      <c r="I15" s="20"/>
      <c r="J15" s="20"/>
      <c r="K15" s="20"/>
      <c r="L15" s="20"/>
      <c r="M15" s="20"/>
      <c r="N15" s="20"/>
      <c r="O15" s="20"/>
    </row>
    <row r="16" spans="2:15" s="24" customFormat="1" x14ac:dyDescent="0.25">
      <c r="B16" s="12">
        <f t="shared" si="0"/>
        <v>8</v>
      </c>
      <c r="C16" s="29"/>
      <c r="D16" s="69"/>
      <c r="E16" s="20"/>
      <c r="F16" s="2"/>
      <c r="G16" s="20"/>
      <c r="H16" s="20"/>
      <c r="I16" s="20"/>
      <c r="J16" s="20"/>
      <c r="K16" s="20"/>
      <c r="L16" s="20"/>
      <c r="M16" s="20"/>
      <c r="N16" s="20"/>
      <c r="O16" s="20"/>
    </row>
    <row r="17" spans="2:15" s="24" customFormat="1" x14ac:dyDescent="0.25">
      <c r="B17" s="12">
        <f t="shared" si="0"/>
        <v>9</v>
      </c>
      <c r="C17" s="29"/>
      <c r="D17" s="69"/>
      <c r="E17" s="20"/>
      <c r="F17" s="2"/>
      <c r="G17" s="20"/>
      <c r="H17" s="20"/>
      <c r="I17" s="20"/>
      <c r="J17" s="20"/>
      <c r="K17" s="20"/>
      <c r="L17" s="20"/>
      <c r="M17" s="20"/>
      <c r="N17" s="20"/>
      <c r="O17" s="20"/>
    </row>
    <row r="18" spans="2:15" x14ac:dyDescent="0.25">
      <c r="B18" s="12">
        <f t="shared" si="0"/>
        <v>10</v>
      </c>
      <c r="C18" s="68"/>
      <c r="D18" s="69"/>
      <c r="E18" s="20"/>
      <c r="F18" s="2"/>
      <c r="G18" s="20"/>
      <c r="H18" s="20"/>
      <c r="I18" s="20"/>
      <c r="J18" s="20"/>
      <c r="K18" s="20"/>
      <c r="L18" s="20"/>
      <c r="M18" s="20"/>
      <c r="N18" s="20"/>
      <c r="O18" s="20"/>
    </row>
    <row r="19" spans="2:15" x14ac:dyDescent="0.25">
      <c r="B19" s="12"/>
      <c r="C19" s="22" t="s">
        <v>108</v>
      </c>
      <c r="D19" s="144">
        <f>SUM(D9:D18)</f>
        <v>0</v>
      </c>
      <c r="E19" s="144">
        <f t="shared" ref="E19:O19" si="1">SUM(E9:E18)</f>
        <v>0</v>
      </c>
      <c r="F19" s="144">
        <f>E19</f>
        <v>0</v>
      </c>
      <c r="G19" s="144">
        <f t="shared" si="1"/>
        <v>0</v>
      </c>
      <c r="H19" s="144">
        <f t="shared" si="1"/>
        <v>0</v>
      </c>
      <c r="I19" s="144">
        <f t="shared" si="1"/>
        <v>0</v>
      </c>
      <c r="J19" s="144">
        <f t="shared" si="1"/>
        <v>0</v>
      </c>
      <c r="K19" s="144">
        <f t="shared" si="1"/>
        <v>0</v>
      </c>
      <c r="L19" s="144">
        <f t="shared" si="1"/>
        <v>0</v>
      </c>
      <c r="M19" s="144">
        <f t="shared" si="1"/>
        <v>0</v>
      </c>
      <c r="N19" s="144">
        <f t="shared" si="1"/>
        <v>0</v>
      </c>
      <c r="O19" s="144">
        <f t="shared" si="1"/>
        <v>0</v>
      </c>
    </row>
    <row r="21" spans="2:15" x14ac:dyDescent="0.25">
      <c r="B21" s="153" t="s">
        <v>602</v>
      </c>
      <c r="C21" s="15"/>
      <c r="D21" s="16"/>
      <c r="E21" s="16"/>
      <c r="F21" s="16"/>
      <c r="G21" s="16"/>
      <c r="H21" s="16"/>
      <c r="I21" s="16"/>
      <c r="J21" s="16"/>
      <c r="K21" s="16"/>
      <c r="L21" s="16"/>
    </row>
    <row r="22" spans="2:15" x14ac:dyDescent="0.25">
      <c r="O22" s="17" t="s">
        <v>4</v>
      </c>
    </row>
    <row r="23" spans="2:15" ht="13.95" customHeight="1" x14ac:dyDescent="0.25">
      <c r="B23" s="413" t="s">
        <v>140</v>
      </c>
      <c r="C23" s="416" t="s">
        <v>18</v>
      </c>
      <c r="D23" s="418" t="s">
        <v>160</v>
      </c>
      <c r="E23" s="419"/>
      <c r="F23" s="420"/>
      <c r="G23" s="418" t="s">
        <v>641</v>
      </c>
      <c r="H23" s="419"/>
      <c r="I23" s="419"/>
      <c r="J23" s="419"/>
      <c r="K23" s="421" t="s">
        <v>153</v>
      </c>
      <c r="L23" s="421"/>
      <c r="M23" s="421"/>
      <c r="N23" s="421"/>
      <c r="O23" s="421"/>
    </row>
    <row r="24" spans="2:15" ht="27.6" x14ac:dyDescent="0.25">
      <c r="B24" s="414"/>
      <c r="C24" s="416"/>
      <c r="D24" s="7" t="s">
        <v>224</v>
      </c>
      <c r="E24" s="7" t="s">
        <v>169</v>
      </c>
      <c r="F24" s="7" t="s">
        <v>141</v>
      </c>
      <c r="G24" s="7" t="s">
        <v>224</v>
      </c>
      <c r="H24" s="7" t="s">
        <v>163</v>
      </c>
      <c r="I24" s="7" t="s">
        <v>164</v>
      </c>
      <c r="J24" s="7" t="s">
        <v>168</v>
      </c>
      <c r="K24" s="7" t="s">
        <v>154</v>
      </c>
      <c r="L24" s="7" t="s">
        <v>155</v>
      </c>
      <c r="M24" s="7" t="s">
        <v>156</v>
      </c>
      <c r="N24" s="7" t="s">
        <v>157</v>
      </c>
      <c r="O24" s="7" t="s">
        <v>158</v>
      </c>
    </row>
    <row r="25" spans="2:15" x14ac:dyDescent="0.25">
      <c r="B25" s="415"/>
      <c r="C25" s="417"/>
      <c r="D25" s="7" t="s">
        <v>10</v>
      </c>
      <c r="E25" s="7" t="s">
        <v>12</v>
      </c>
      <c r="F25" s="7" t="s">
        <v>162</v>
      </c>
      <c r="G25" s="7" t="s">
        <v>10</v>
      </c>
      <c r="H25" s="7" t="s">
        <v>3</v>
      </c>
      <c r="I25" s="7" t="s">
        <v>5</v>
      </c>
      <c r="J25" s="7" t="s">
        <v>5</v>
      </c>
      <c r="K25" s="7" t="s">
        <v>8</v>
      </c>
      <c r="L25" s="7" t="s">
        <v>8</v>
      </c>
      <c r="M25" s="7" t="s">
        <v>8</v>
      </c>
      <c r="N25" s="7" t="s">
        <v>8</v>
      </c>
      <c r="O25" s="7" t="s">
        <v>8</v>
      </c>
    </row>
    <row r="26" spans="2:15" x14ac:dyDescent="0.25">
      <c r="B26" s="51">
        <v>1</v>
      </c>
      <c r="C26" s="18"/>
      <c r="D26" s="1"/>
      <c r="E26" s="18"/>
      <c r="F26" s="18"/>
      <c r="G26" s="13"/>
      <c r="H26" s="13"/>
      <c r="I26" s="13"/>
      <c r="J26" s="13"/>
      <c r="K26" s="13"/>
      <c r="L26" s="13"/>
      <c r="M26" s="13"/>
      <c r="N26" s="13"/>
      <c r="O26" s="13"/>
    </row>
    <row r="27" spans="2:15" x14ac:dyDescent="0.25">
      <c r="B27" s="51">
        <f>B26+1</f>
        <v>2</v>
      </c>
      <c r="C27" s="18"/>
      <c r="D27" s="1"/>
      <c r="E27" s="18"/>
      <c r="F27" s="18"/>
      <c r="G27" s="13"/>
      <c r="H27" s="13"/>
      <c r="I27" s="13"/>
      <c r="J27" s="13"/>
      <c r="K27" s="13"/>
      <c r="L27" s="13"/>
      <c r="M27" s="13"/>
      <c r="N27" s="13"/>
      <c r="O27" s="13"/>
    </row>
    <row r="28" spans="2:15" x14ac:dyDescent="0.25">
      <c r="B28" s="51">
        <f>B27+1</f>
        <v>3</v>
      </c>
      <c r="C28" s="18"/>
      <c r="D28" s="1"/>
      <c r="E28" s="18"/>
      <c r="F28" s="18"/>
      <c r="G28" s="13"/>
      <c r="H28" s="13"/>
      <c r="I28" s="13"/>
      <c r="J28" s="13"/>
      <c r="K28" s="13"/>
      <c r="L28" s="13"/>
      <c r="M28" s="13"/>
      <c r="N28" s="13"/>
      <c r="O28" s="13"/>
    </row>
    <row r="29" spans="2:15" x14ac:dyDescent="0.25">
      <c r="B29" s="12">
        <f t="shared" ref="B29:B35" si="2">B28+1</f>
        <v>4</v>
      </c>
      <c r="C29" s="20"/>
      <c r="D29" s="1"/>
      <c r="E29" s="18"/>
      <c r="F29" s="18"/>
      <c r="G29" s="13"/>
      <c r="H29" s="13"/>
      <c r="I29" s="13"/>
      <c r="J29" s="13"/>
      <c r="K29" s="13"/>
      <c r="L29" s="13"/>
      <c r="M29" s="13"/>
      <c r="N29" s="13"/>
      <c r="O29" s="13"/>
    </row>
    <row r="30" spans="2:15" x14ac:dyDescent="0.25">
      <c r="B30" s="12">
        <f t="shared" si="2"/>
        <v>5</v>
      </c>
      <c r="C30" s="68"/>
      <c r="D30" s="69"/>
      <c r="E30" s="20"/>
      <c r="F30" s="2"/>
      <c r="G30" s="20"/>
      <c r="H30" s="20"/>
      <c r="I30" s="20"/>
      <c r="J30" s="20"/>
      <c r="K30" s="20"/>
      <c r="L30" s="20"/>
      <c r="M30" s="20"/>
      <c r="N30" s="20"/>
      <c r="O30" s="20"/>
    </row>
    <row r="31" spans="2:15" x14ac:dyDescent="0.25">
      <c r="B31" s="12">
        <f t="shared" si="2"/>
        <v>6</v>
      </c>
      <c r="C31" s="29"/>
      <c r="D31" s="69"/>
      <c r="E31" s="20"/>
      <c r="F31" s="2"/>
      <c r="G31" s="20"/>
      <c r="H31" s="20"/>
      <c r="I31" s="20"/>
      <c r="J31" s="20"/>
      <c r="K31" s="20"/>
      <c r="L31" s="20"/>
      <c r="M31" s="20"/>
      <c r="N31" s="20"/>
      <c r="O31" s="20"/>
    </row>
    <row r="32" spans="2:15" x14ac:dyDescent="0.25">
      <c r="B32" s="12">
        <f t="shared" si="2"/>
        <v>7</v>
      </c>
      <c r="C32" s="68"/>
      <c r="D32" s="69"/>
      <c r="E32" s="20"/>
      <c r="F32" s="2"/>
      <c r="G32" s="20"/>
      <c r="H32" s="20"/>
      <c r="I32" s="20"/>
      <c r="J32" s="20"/>
      <c r="K32" s="20"/>
      <c r="L32" s="20"/>
      <c r="M32" s="20"/>
      <c r="N32" s="20"/>
      <c r="O32" s="20"/>
    </row>
    <row r="33" spans="2:15" x14ac:dyDescent="0.25">
      <c r="B33" s="12">
        <f t="shared" si="2"/>
        <v>8</v>
      </c>
      <c r="C33" s="29"/>
      <c r="D33" s="69"/>
      <c r="E33" s="20"/>
      <c r="F33" s="2"/>
      <c r="G33" s="20"/>
      <c r="H33" s="20"/>
      <c r="I33" s="20"/>
      <c r="J33" s="20"/>
      <c r="K33" s="20"/>
      <c r="L33" s="20"/>
      <c r="M33" s="20"/>
      <c r="N33" s="20"/>
      <c r="O33" s="20"/>
    </row>
    <row r="34" spans="2:15" x14ac:dyDescent="0.25">
      <c r="B34" s="12">
        <f t="shared" si="2"/>
        <v>9</v>
      </c>
      <c r="C34" s="29"/>
      <c r="D34" s="69"/>
      <c r="E34" s="20"/>
      <c r="F34" s="2"/>
      <c r="G34" s="20"/>
      <c r="H34" s="20"/>
      <c r="I34" s="20"/>
      <c r="J34" s="20"/>
      <c r="K34" s="20"/>
      <c r="L34" s="20"/>
      <c r="M34" s="20"/>
      <c r="N34" s="20"/>
      <c r="O34" s="20"/>
    </row>
    <row r="35" spans="2:15" x14ac:dyDescent="0.25">
      <c r="B35" s="12">
        <f t="shared" si="2"/>
        <v>10</v>
      </c>
      <c r="C35" s="68"/>
      <c r="D35" s="69"/>
      <c r="E35" s="20"/>
      <c r="F35" s="2"/>
      <c r="G35" s="20"/>
      <c r="H35" s="20"/>
      <c r="I35" s="20"/>
      <c r="J35" s="20"/>
      <c r="K35" s="20"/>
      <c r="L35" s="20"/>
      <c r="M35" s="20"/>
      <c r="N35" s="20"/>
      <c r="O35" s="20"/>
    </row>
    <row r="36" spans="2:15" x14ac:dyDescent="0.25">
      <c r="B36" s="12"/>
      <c r="C36" s="22" t="s">
        <v>108</v>
      </c>
      <c r="D36" s="144">
        <f>SUM(D26:D35)</f>
        <v>0</v>
      </c>
      <c r="E36" s="144">
        <f t="shared" ref="E36" si="3">SUM(E26:E35)</f>
        <v>0</v>
      </c>
      <c r="F36" s="144">
        <f>E36</f>
        <v>0</v>
      </c>
      <c r="G36" s="144">
        <f t="shared" ref="G36:O36" si="4">SUM(G26:G35)</f>
        <v>0</v>
      </c>
      <c r="H36" s="144">
        <f t="shared" si="4"/>
        <v>0</v>
      </c>
      <c r="I36" s="144">
        <f t="shared" si="4"/>
        <v>0</v>
      </c>
      <c r="J36" s="144">
        <f t="shared" si="4"/>
        <v>0</v>
      </c>
      <c r="K36" s="144">
        <f t="shared" si="4"/>
        <v>0</v>
      </c>
      <c r="L36" s="144">
        <f t="shared" si="4"/>
        <v>0</v>
      </c>
      <c r="M36" s="144">
        <f t="shared" si="4"/>
        <v>0</v>
      </c>
      <c r="N36" s="144">
        <f t="shared" si="4"/>
        <v>0</v>
      </c>
      <c r="O36" s="144">
        <f t="shared" si="4"/>
        <v>0</v>
      </c>
    </row>
    <row r="38" spans="2:15" x14ac:dyDescent="0.25">
      <c r="B38" s="153" t="s">
        <v>603</v>
      </c>
      <c r="C38" s="15"/>
      <c r="D38" s="16"/>
      <c r="E38" s="16"/>
      <c r="F38" s="16"/>
      <c r="G38" s="16"/>
      <c r="H38" s="16"/>
      <c r="I38" s="16"/>
      <c r="J38" s="16"/>
      <c r="K38" s="16"/>
      <c r="L38" s="16"/>
    </row>
    <row r="39" spans="2:15" x14ac:dyDescent="0.25">
      <c r="O39" s="17" t="s">
        <v>4</v>
      </c>
    </row>
    <row r="40" spans="2:15" ht="13.95" customHeight="1" x14ac:dyDescent="0.25">
      <c r="B40" s="413" t="s">
        <v>140</v>
      </c>
      <c r="C40" s="416" t="s">
        <v>18</v>
      </c>
      <c r="D40" s="418" t="s">
        <v>160</v>
      </c>
      <c r="E40" s="419"/>
      <c r="F40" s="420"/>
      <c r="G40" s="418" t="s">
        <v>641</v>
      </c>
      <c r="H40" s="419"/>
      <c r="I40" s="419"/>
      <c r="J40" s="419"/>
      <c r="K40" s="421" t="s">
        <v>153</v>
      </c>
      <c r="L40" s="421"/>
      <c r="M40" s="421"/>
      <c r="N40" s="421"/>
      <c r="O40" s="421"/>
    </row>
    <row r="41" spans="2:15" ht="27.6" x14ac:dyDescent="0.25">
      <c r="B41" s="414"/>
      <c r="C41" s="416"/>
      <c r="D41" s="7" t="s">
        <v>224</v>
      </c>
      <c r="E41" s="7" t="s">
        <v>169</v>
      </c>
      <c r="F41" s="7" t="s">
        <v>141</v>
      </c>
      <c r="G41" s="7" t="s">
        <v>224</v>
      </c>
      <c r="H41" s="7" t="s">
        <v>163</v>
      </c>
      <c r="I41" s="7" t="s">
        <v>164</v>
      </c>
      <c r="J41" s="7" t="s">
        <v>168</v>
      </c>
      <c r="K41" s="7" t="s">
        <v>154</v>
      </c>
      <c r="L41" s="7" t="s">
        <v>155</v>
      </c>
      <c r="M41" s="7" t="s">
        <v>156</v>
      </c>
      <c r="N41" s="7" t="s">
        <v>157</v>
      </c>
      <c r="O41" s="7" t="s">
        <v>158</v>
      </c>
    </row>
    <row r="42" spans="2:15" x14ac:dyDescent="0.25">
      <c r="B42" s="415"/>
      <c r="C42" s="417"/>
      <c r="D42" s="7" t="s">
        <v>10</v>
      </c>
      <c r="E42" s="7" t="s">
        <v>12</v>
      </c>
      <c r="F42" s="7" t="s">
        <v>162</v>
      </c>
      <c r="G42" s="7" t="s">
        <v>10</v>
      </c>
      <c r="H42" s="7" t="s">
        <v>3</v>
      </c>
      <c r="I42" s="7" t="s">
        <v>5</v>
      </c>
      <c r="J42" s="7" t="s">
        <v>5</v>
      </c>
      <c r="K42" s="7" t="s">
        <v>8</v>
      </c>
      <c r="L42" s="7" t="s">
        <v>8</v>
      </c>
      <c r="M42" s="7" t="s">
        <v>8</v>
      </c>
      <c r="N42" s="7" t="s">
        <v>8</v>
      </c>
      <c r="O42" s="7" t="s">
        <v>8</v>
      </c>
    </row>
    <row r="43" spans="2:15" x14ac:dyDescent="0.25">
      <c r="B43" s="51">
        <v>1</v>
      </c>
      <c r="C43" s="18"/>
      <c r="D43" s="1"/>
      <c r="E43" s="18"/>
      <c r="F43" s="18"/>
      <c r="G43" s="13"/>
      <c r="H43" s="13"/>
      <c r="I43" s="13"/>
      <c r="J43" s="13"/>
      <c r="K43" s="13"/>
      <c r="L43" s="13"/>
      <c r="M43" s="13"/>
      <c r="N43" s="13"/>
      <c r="O43" s="13"/>
    </row>
    <row r="44" spans="2:15" x14ac:dyDescent="0.25">
      <c r="B44" s="51">
        <f>B43+1</f>
        <v>2</v>
      </c>
      <c r="C44" s="18"/>
      <c r="D44" s="1"/>
      <c r="E44" s="18"/>
      <c r="F44" s="18"/>
      <c r="G44" s="13"/>
      <c r="H44" s="13"/>
      <c r="I44" s="13"/>
      <c r="J44" s="13"/>
      <c r="K44" s="13"/>
      <c r="L44" s="13"/>
      <c r="M44" s="13"/>
      <c r="N44" s="13"/>
      <c r="O44" s="13"/>
    </row>
    <row r="45" spans="2:15" x14ac:dyDescent="0.25">
      <c r="B45" s="51">
        <f>B44+1</f>
        <v>3</v>
      </c>
      <c r="C45" s="18"/>
      <c r="D45" s="1"/>
      <c r="E45" s="18"/>
      <c r="F45" s="18"/>
      <c r="G45" s="13"/>
      <c r="H45" s="13"/>
      <c r="I45" s="13"/>
      <c r="J45" s="13"/>
      <c r="K45" s="13"/>
      <c r="L45" s="13"/>
      <c r="M45" s="13"/>
      <c r="N45" s="13"/>
      <c r="O45" s="13"/>
    </row>
    <row r="46" spans="2:15" x14ac:dyDescent="0.25">
      <c r="B46" s="12">
        <f t="shared" ref="B46:B52" si="5">B45+1</f>
        <v>4</v>
      </c>
      <c r="C46" s="20"/>
      <c r="D46" s="1"/>
      <c r="E46" s="18"/>
      <c r="F46" s="18"/>
      <c r="G46" s="13"/>
      <c r="H46" s="13"/>
      <c r="I46" s="13"/>
      <c r="J46" s="13"/>
      <c r="K46" s="13"/>
      <c r="L46" s="13"/>
      <c r="M46" s="13"/>
      <c r="N46" s="13"/>
      <c r="O46" s="13"/>
    </row>
    <row r="47" spans="2:15" x14ac:dyDescent="0.25">
      <c r="B47" s="12">
        <f t="shared" si="5"/>
        <v>5</v>
      </c>
      <c r="C47" s="68"/>
      <c r="D47" s="69"/>
      <c r="E47" s="20"/>
      <c r="F47" s="2"/>
      <c r="G47" s="20"/>
      <c r="H47" s="20"/>
      <c r="I47" s="20"/>
      <c r="J47" s="20"/>
      <c r="K47" s="20"/>
      <c r="L47" s="20"/>
      <c r="M47" s="20"/>
      <c r="N47" s="20"/>
      <c r="O47" s="20"/>
    </row>
    <row r="48" spans="2:15" x14ac:dyDescent="0.25">
      <c r="B48" s="12">
        <f t="shared" si="5"/>
        <v>6</v>
      </c>
      <c r="C48" s="29"/>
      <c r="D48" s="69"/>
      <c r="E48" s="20"/>
      <c r="F48" s="2"/>
      <c r="G48" s="20"/>
      <c r="H48" s="20"/>
      <c r="I48" s="20"/>
      <c r="J48" s="20"/>
      <c r="K48" s="20"/>
      <c r="L48" s="20"/>
      <c r="M48" s="20"/>
      <c r="N48" s="20"/>
      <c r="O48" s="20"/>
    </row>
    <row r="49" spans="2:15" x14ac:dyDescent="0.25">
      <c r="B49" s="12">
        <f t="shared" si="5"/>
        <v>7</v>
      </c>
      <c r="C49" s="68"/>
      <c r="D49" s="69"/>
      <c r="E49" s="20"/>
      <c r="F49" s="2"/>
      <c r="G49" s="20"/>
      <c r="H49" s="20"/>
      <c r="I49" s="20"/>
      <c r="J49" s="20"/>
      <c r="K49" s="20"/>
      <c r="L49" s="20"/>
      <c r="M49" s="20"/>
      <c r="N49" s="20"/>
      <c r="O49" s="20"/>
    </row>
    <row r="50" spans="2:15" x14ac:dyDescent="0.25">
      <c r="B50" s="12">
        <f t="shared" si="5"/>
        <v>8</v>
      </c>
      <c r="C50" s="29"/>
      <c r="D50" s="69"/>
      <c r="E50" s="20"/>
      <c r="F50" s="2"/>
      <c r="G50" s="20"/>
      <c r="H50" s="20"/>
      <c r="I50" s="20"/>
      <c r="J50" s="20"/>
      <c r="K50" s="20"/>
      <c r="L50" s="20"/>
      <c r="M50" s="20"/>
      <c r="N50" s="20"/>
      <c r="O50" s="20"/>
    </row>
    <row r="51" spans="2:15" x14ac:dyDescent="0.25">
      <c r="B51" s="12">
        <f t="shared" si="5"/>
        <v>9</v>
      </c>
      <c r="C51" s="29"/>
      <c r="D51" s="69"/>
      <c r="E51" s="20"/>
      <c r="F51" s="2"/>
      <c r="G51" s="20"/>
      <c r="H51" s="20"/>
      <c r="I51" s="20"/>
      <c r="J51" s="20"/>
      <c r="K51" s="20"/>
      <c r="L51" s="20"/>
      <c r="M51" s="20"/>
      <c r="N51" s="20"/>
      <c r="O51" s="20"/>
    </row>
    <row r="52" spans="2:15" x14ac:dyDescent="0.25">
      <c r="B52" s="12">
        <f t="shared" si="5"/>
        <v>10</v>
      </c>
      <c r="C52" s="68"/>
      <c r="D52" s="69"/>
      <c r="E52" s="20"/>
      <c r="F52" s="2"/>
      <c r="G52" s="20"/>
      <c r="H52" s="20"/>
      <c r="I52" s="20"/>
      <c r="J52" s="20"/>
      <c r="K52" s="20"/>
      <c r="L52" s="20"/>
      <c r="M52" s="20"/>
      <c r="N52" s="20"/>
      <c r="O52" s="20"/>
    </row>
    <row r="53" spans="2:15" x14ac:dyDescent="0.25">
      <c r="B53" s="12"/>
      <c r="C53" s="22" t="s">
        <v>108</v>
      </c>
      <c r="D53" s="144">
        <f>SUM(D43:D52)</f>
        <v>0</v>
      </c>
      <c r="E53" s="144">
        <f t="shared" ref="E53" si="6">SUM(E43:E52)</f>
        <v>0</v>
      </c>
      <c r="F53" s="144">
        <f>E53</f>
        <v>0</v>
      </c>
      <c r="G53" s="144">
        <f t="shared" ref="G53:O53" si="7">SUM(G43:G52)</f>
        <v>0</v>
      </c>
      <c r="H53" s="144">
        <f t="shared" si="7"/>
        <v>0</v>
      </c>
      <c r="I53" s="144">
        <f t="shared" si="7"/>
        <v>0</v>
      </c>
      <c r="J53" s="144">
        <f t="shared" si="7"/>
        <v>0</v>
      </c>
      <c r="K53" s="144">
        <f t="shared" si="7"/>
        <v>0</v>
      </c>
      <c r="L53" s="144">
        <f t="shared" si="7"/>
        <v>0</v>
      </c>
      <c r="M53" s="144">
        <f t="shared" si="7"/>
        <v>0</v>
      </c>
      <c r="N53" s="144">
        <f t="shared" si="7"/>
        <v>0</v>
      </c>
      <c r="O53" s="144">
        <f t="shared" si="7"/>
        <v>0</v>
      </c>
    </row>
  </sheetData>
  <mergeCells count="15">
    <mergeCell ref="B40:B42"/>
    <mergeCell ref="C40:C42"/>
    <mergeCell ref="D40:F40"/>
    <mergeCell ref="G40:J40"/>
    <mergeCell ref="K40:O40"/>
    <mergeCell ref="B23:B25"/>
    <mergeCell ref="C23:C25"/>
    <mergeCell ref="D23:F23"/>
    <mergeCell ref="G23:J23"/>
    <mergeCell ref="K23:O23"/>
    <mergeCell ref="B6:B8"/>
    <mergeCell ref="C6:C8"/>
    <mergeCell ref="D6:F6"/>
    <mergeCell ref="G6:J6"/>
    <mergeCell ref="K6:O6"/>
  </mergeCells>
  <pageMargins left="1.02" right="0.25" top="1" bottom="1" header="0.25" footer="0.25"/>
  <pageSetup paperSize="9" scale="58" orientation="landscape" r:id="rId1"/>
  <headerFooter alignWithMargins="0">
    <oddHeader>&amp;F</oddHead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74"/>
  <sheetViews>
    <sheetView showGridLines="0" topLeftCell="A64" zoomScale="90" zoomScaleNormal="90" zoomScaleSheetLayoutView="90" workbookViewId="0">
      <selection activeCell="A55" sqref="A55"/>
    </sheetView>
  </sheetViews>
  <sheetFormatPr defaultColWidth="9.109375" defaultRowHeight="13.8" x14ac:dyDescent="0.25"/>
  <cols>
    <col min="1" max="1" width="4.109375" style="4" customWidth="1"/>
    <col min="2" max="2" width="7.109375" style="4" customWidth="1"/>
    <col min="3" max="3" width="31.6640625" style="4" customWidth="1"/>
    <col min="4" max="4" width="13.6640625" style="4" bestFit="1" customWidth="1"/>
    <col min="5" max="6" width="16.5546875" style="4" customWidth="1"/>
    <col min="7" max="9" width="21.33203125" style="4" customWidth="1"/>
    <col min="10" max="10" width="12.5546875" style="4" customWidth="1"/>
    <col min="11" max="11" width="11.88671875" style="4" bestFit="1" customWidth="1"/>
    <col min="12" max="12" width="13.88671875" style="4" bestFit="1" customWidth="1"/>
    <col min="13" max="17" width="11.88671875" style="4" bestFit="1" customWidth="1"/>
    <col min="18" max="18" width="11.6640625" style="4" bestFit="1" customWidth="1"/>
    <col min="19" max="16384" width="9.109375" style="4"/>
  </cols>
  <sheetData>
    <row r="1" spans="2:15" x14ac:dyDescent="0.25">
      <c r="B1" s="15"/>
    </row>
    <row r="2" spans="2:15" x14ac:dyDescent="0.25">
      <c r="H2" s="25" t="s">
        <v>240</v>
      </c>
    </row>
    <row r="3" spans="2:15" x14ac:dyDescent="0.25">
      <c r="H3" s="27" t="s">
        <v>456</v>
      </c>
    </row>
    <row r="4" spans="2:15" x14ac:dyDescent="0.25">
      <c r="B4" s="25"/>
      <c r="C4" s="15"/>
      <c r="D4" s="16"/>
      <c r="E4" s="16"/>
      <c r="F4" s="16"/>
      <c r="G4" s="16"/>
      <c r="H4" s="16"/>
      <c r="I4" s="16"/>
      <c r="J4" s="16"/>
      <c r="K4" s="16"/>
      <c r="L4" s="16"/>
    </row>
    <row r="5" spans="2:15" x14ac:dyDescent="0.25">
      <c r="O5" s="17" t="s">
        <v>4</v>
      </c>
    </row>
    <row r="6" spans="2:15" s="5" customFormat="1" x14ac:dyDescent="0.25">
      <c r="B6" s="413" t="s">
        <v>140</v>
      </c>
      <c r="C6" s="416" t="s">
        <v>18</v>
      </c>
      <c r="D6" s="418" t="s">
        <v>160</v>
      </c>
      <c r="E6" s="419"/>
      <c r="F6" s="420"/>
      <c r="G6" s="418" t="s">
        <v>641</v>
      </c>
      <c r="H6" s="419"/>
      <c r="I6" s="419"/>
      <c r="J6" s="419"/>
      <c r="K6" s="421" t="s">
        <v>153</v>
      </c>
      <c r="L6" s="421"/>
      <c r="M6" s="421"/>
      <c r="N6" s="421"/>
      <c r="O6" s="421"/>
    </row>
    <row r="7" spans="2:15" s="5" customFormat="1" ht="27.6" x14ac:dyDescent="0.25">
      <c r="B7" s="414"/>
      <c r="C7" s="416"/>
      <c r="D7" s="7" t="s">
        <v>224</v>
      </c>
      <c r="E7" s="7" t="s">
        <v>169</v>
      </c>
      <c r="F7" s="7" t="s">
        <v>141</v>
      </c>
      <c r="G7" s="7" t="s">
        <v>224</v>
      </c>
      <c r="H7" s="7" t="s">
        <v>163</v>
      </c>
      <c r="I7" s="7" t="s">
        <v>164</v>
      </c>
      <c r="J7" s="7" t="s">
        <v>168</v>
      </c>
      <c r="K7" s="7" t="s">
        <v>154</v>
      </c>
      <c r="L7" s="7" t="s">
        <v>155</v>
      </c>
      <c r="M7" s="7" t="s">
        <v>156</v>
      </c>
      <c r="N7" s="7" t="s">
        <v>157</v>
      </c>
      <c r="O7" s="7" t="s">
        <v>158</v>
      </c>
    </row>
    <row r="8" spans="2:15" s="5" customFormat="1" x14ac:dyDescent="0.25">
      <c r="B8" s="415"/>
      <c r="C8" s="417"/>
      <c r="D8" s="7" t="s">
        <v>10</v>
      </c>
      <c r="E8" s="7" t="s">
        <v>12</v>
      </c>
      <c r="F8" s="7" t="s">
        <v>162</v>
      </c>
      <c r="G8" s="7" t="s">
        <v>10</v>
      </c>
      <c r="H8" s="7" t="s">
        <v>3</v>
      </c>
      <c r="I8" s="7" t="s">
        <v>5</v>
      </c>
      <c r="J8" s="7" t="s">
        <v>5</v>
      </c>
      <c r="K8" s="7" t="s">
        <v>8</v>
      </c>
      <c r="L8" s="7" t="s">
        <v>8</v>
      </c>
      <c r="M8" s="7" t="s">
        <v>8</v>
      </c>
      <c r="N8" s="7" t="s">
        <v>8</v>
      </c>
      <c r="O8" s="7" t="s">
        <v>8</v>
      </c>
    </row>
    <row r="9" spans="2:15" ht="27.6" x14ac:dyDescent="0.25">
      <c r="B9" s="51">
        <v>1</v>
      </c>
      <c r="C9" s="68" t="s">
        <v>455</v>
      </c>
      <c r="D9" s="1"/>
      <c r="E9" s="162">
        <f>G20</f>
        <v>0</v>
      </c>
      <c r="F9" s="200">
        <f>E9</f>
        <v>0</v>
      </c>
      <c r="G9" s="13"/>
      <c r="H9" s="82">
        <f>G29/2</f>
        <v>0</v>
      </c>
      <c r="I9" s="82">
        <f>G29/2</f>
        <v>0</v>
      </c>
      <c r="J9" s="140">
        <f>H9+I9</f>
        <v>0</v>
      </c>
      <c r="K9" s="82">
        <f>G38</f>
        <v>0</v>
      </c>
      <c r="L9" s="82">
        <f>G47</f>
        <v>0</v>
      </c>
      <c r="M9" s="82">
        <f>G56</f>
        <v>0</v>
      </c>
      <c r="N9" s="82">
        <f>G65</f>
        <v>0</v>
      </c>
      <c r="O9" s="82">
        <f>G74</f>
        <v>0</v>
      </c>
    </row>
    <row r="10" spans="2:15" ht="27.6" x14ac:dyDescent="0.25">
      <c r="B10" s="51">
        <f>B9+1</f>
        <v>2</v>
      </c>
      <c r="C10" s="68" t="s">
        <v>457</v>
      </c>
      <c r="D10" s="1"/>
      <c r="E10" s="162">
        <f>I20</f>
        <v>0</v>
      </c>
      <c r="F10" s="200">
        <f>E10</f>
        <v>0</v>
      </c>
      <c r="G10" s="13"/>
      <c r="H10" s="82">
        <f>I29/2</f>
        <v>0</v>
      </c>
      <c r="I10" s="82">
        <f>I29/2</f>
        <v>0</v>
      </c>
      <c r="J10" s="140">
        <f>H10+I10</f>
        <v>0</v>
      </c>
      <c r="K10" s="82">
        <f>I38</f>
        <v>0</v>
      </c>
      <c r="L10" s="82">
        <f>I47</f>
        <v>0</v>
      </c>
      <c r="M10" s="82">
        <f>I56</f>
        <v>0</v>
      </c>
      <c r="N10" s="82">
        <f>I65</f>
        <v>0</v>
      </c>
      <c r="O10" s="82">
        <f>I74</f>
        <v>0</v>
      </c>
    </row>
    <row r="13" spans="2:15" x14ac:dyDescent="0.25">
      <c r="B13" s="24" t="s">
        <v>369</v>
      </c>
    </row>
    <row r="14" spans="2:15" ht="41.4" x14ac:dyDescent="0.25">
      <c r="B14" s="421" t="s">
        <v>140</v>
      </c>
      <c r="C14" s="461" t="s">
        <v>458</v>
      </c>
      <c r="D14" s="22" t="s">
        <v>459</v>
      </c>
      <c r="E14" s="22" t="s">
        <v>460</v>
      </c>
      <c r="F14" s="22" t="s">
        <v>461</v>
      </c>
      <c r="G14" s="22" t="s">
        <v>455</v>
      </c>
      <c r="H14" s="22" t="s">
        <v>462</v>
      </c>
      <c r="I14" s="22" t="s">
        <v>457</v>
      </c>
    </row>
    <row r="15" spans="2:15" ht="27.6" x14ac:dyDescent="0.25">
      <c r="B15" s="421"/>
      <c r="C15" s="461"/>
      <c r="D15" s="22" t="s">
        <v>463</v>
      </c>
      <c r="E15" s="14" t="s">
        <v>306</v>
      </c>
      <c r="F15" s="14" t="s">
        <v>464</v>
      </c>
      <c r="G15" s="14" t="s">
        <v>431</v>
      </c>
      <c r="H15" s="14" t="s">
        <v>464</v>
      </c>
      <c r="I15" s="14" t="s">
        <v>431</v>
      </c>
    </row>
    <row r="16" spans="2:15" x14ac:dyDescent="0.25">
      <c r="B16" s="12">
        <v>1</v>
      </c>
      <c r="C16" s="18"/>
      <c r="D16" s="18"/>
      <c r="E16" s="18"/>
      <c r="F16" s="18"/>
      <c r="G16" s="18"/>
      <c r="H16" s="18"/>
      <c r="I16" s="18"/>
    </row>
    <row r="17" spans="2:9" x14ac:dyDescent="0.25">
      <c r="B17" s="12">
        <f>B16+1</f>
        <v>2</v>
      </c>
      <c r="C17" s="18"/>
      <c r="D17" s="18"/>
      <c r="E17" s="18"/>
      <c r="F17" s="18"/>
      <c r="G17" s="18"/>
      <c r="H17" s="18"/>
      <c r="I17" s="18"/>
    </row>
    <row r="18" spans="2:9" x14ac:dyDescent="0.25">
      <c r="B18" s="12">
        <f>B17+1</f>
        <v>3</v>
      </c>
      <c r="C18" s="18"/>
      <c r="D18" s="18"/>
      <c r="E18" s="18"/>
      <c r="F18" s="18"/>
      <c r="G18" s="18"/>
      <c r="H18" s="18"/>
      <c r="I18" s="18"/>
    </row>
    <row r="19" spans="2:9" x14ac:dyDescent="0.25">
      <c r="B19" s="12"/>
      <c r="C19" s="18" t="s">
        <v>211</v>
      </c>
      <c r="D19" s="18"/>
      <c r="E19" s="18"/>
      <c r="F19" s="18"/>
      <c r="G19" s="18"/>
      <c r="H19" s="18"/>
      <c r="I19" s="18"/>
    </row>
    <row r="20" spans="2:9" x14ac:dyDescent="0.25">
      <c r="B20" s="12"/>
      <c r="C20" s="14" t="s">
        <v>108</v>
      </c>
      <c r="D20" s="18"/>
      <c r="E20" s="123">
        <f>SUM(E16:E19)</f>
        <v>0</v>
      </c>
      <c r="F20" s="123">
        <f>SUM(F16:F19)</f>
        <v>0</v>
      </c>
      <c r="G20" s="123">
        <f>SUM(G16:G19)</f>
        <v>0</v>
      </c>
      <c r="H20" s="123">
        <f>SUM(H16:H19)</f>
        <v>0</v>
      </c>
      <c r="I20" s="123">
        <f>SUM(I16:I19)</f>
        <v>0</v>
      </c>
    </row>
    <row r="22" spans="2:9" x14ac:dyDescent="0.25">
      <c r="B22" s="24" t="s">
        <v>644</v>
      </c>
    </row>
    <row r="23" spans="2:9" ht="41.4" x14ac:dyDescent="0.25">
      <c r="B23" s="421" t="s">
        <v>140</v>
      </c>
      <c r="C23" s="461" t="s">
        <v>458</v>
      </c>
      <c r="D23" s="22" t="s">
        <v>459</v>
      </c>
      <c r="E23" s="22" t="s">
        <v>460</v>
      </c>
      <c r="F23" s="22" t="s">
        <v>461</v>
      </c>
      <c r="G23" s="22" t="s">
        <v>455</v>
      </c>
      <c r="H23" s="22" t="s">
        <v>462</v>
      </c>
      <c r="I23" s="22" t="s">
        <v>457</v>
      </c>
    </row>
    <row r="24" spans="2:9" ht="27.6" x14ac:dyDescent="0.25">
      <c r="B24" s="421"/>
      <c r="C24" s="461"/>
      <c r="D24" s="22" t="s">
        <v>463</v>
      </c>
      <c r="E24" s="14" t="s">
        <v>306</v>
      </c>
      <c r="F24" s="14" t="s">
        <v>464</v>
      </c>
      <c r="G24" s="14" t="s">
        <v>431</v>
      </c>
      <c r="H24" s="14" t="s">
        <v>464</v>
      </c>
      <c r="I24" s="14" t="s">
        <v>431</v>
      </c>
    </row>
    <row r="25" spans="2:9" x14ac:dyDescent="0.25">
      <c r="B25" s="12">
        <v>1</v>
      </c>
      <c r="C25" s="18"/>
      <c r="D25" s="18"/>
      <c r="E25" s="18"/>
      <c r="F25" s="18"/>
      <c r="G25" s="18"/>
      <c r="H25" s="18"/>
      <c r="I25" s="18"/>
    </row>
    <row r="26" spans="2:9" x14ac:dyDescent="0.25">
      <c r="B26" s="12">
        <f>B25+1</f>
        <v>2</v>
      </c>
      <c r="C26" s="18"/>
      <c r="D26" s="18"/>
      <c r="E26" s="18"/>
      <c r="F26" s="18"/>
      <c r="G26" s="18"/>
      <c r="H26" s="18"/>
      <c r="I26" s="18"/>
    </row>
    <row r="27" spans="2:9" x14ac:dyDescent="0.25">
      <c r="B27" s="12">
        <f>B26+1</f>
        <v>3</v>
      </c>
      <c r="C27" s="18"/>
      <c r="D27" s="18"/>
      <c r="E27" s="18"/>
      <c r="F27" s="18"/>
      <c r="G27" s="18"/>
      <c r="H27" s="18"/>
      <c r="I27" s="18"/>
    </row>
    <row r="28" spans="2:9" x14ac:dyDescent="0.25">
      <c r="B28" s="12"/>
      <c r="C28" s="18" t="s">
        <v>211</v>
      </c>
      <c r="D28" s="18"/>
      <c r="E28" s="18"/>
      <c r="F28" s="18"/>
      <c r="G28" s="18"/>
      <c r="H28" s="18"/>
      <c r="I28" s="18"/>
    </row>
    <row r="29" spans="2:9" x14ac:dyDescent="0.25">
      <c r="B29" s="12"/>
      <c r="C29" s="14" t="s">
        <v>108</v>
      </c>
      <c r="D29" s="18"/>
      <c r="E29" s="123">
        <f>SUM(E25:E28)</f>
        <v>0</v>
      </c>
      <c r="F29" s="123">
        <f>SUM(F25:F28)</f>
        <v>0</v>
      </c>
      <c r="G29" s="123">
        <f>SUM(G25:G28)</f>
        <v>0</v>
      </c>
      <c r="H29" s="123">
        <f>SUM(H25:H28)</f>
        <v>0</v>
      </c>
      <c r="I29" s="123">
        <f>SUM(I25:I28)</f>
        <v>0</v>
      </c>
    </row>
    <row r="31" spans="2:9" x14ac:dyDescent="0.25">
      <c r="B31" s="24" t="s">
        <v>322</v>
      </c>
    </row>
    <row r="32" spans="2:9" ht="41.4" x14ac:dyDescent="0.25">
      <c r="B32" s="421" t="s">
        <v>140</v>
      </c>
      <c r="C32" s="461" t="s">
        <v>458</v>
      </c>
      <c r="D32" s="22" t="s">
        <v>459</v>
      </c>
      <c r="E32" s="22" t="s">
        <v>460</v>
      </c>
      <c r="F32" s="22" t="s">
        <v>461</v>
      </c>
      <c r="G32" s="22" t="s">
        <v>455</v>
      </c>
      <c r="H32" s="22" t="s">
        <v>462</v>
      </c>
      <c r="I32" s="22" t="s">
        <v>457</v>
      </c>
    </row>
    <row r="33" spans="2:9" ht="27.6" x14ac:dyDescent="0.25">
      <c r="B33" s="421"/>
      <c r="C33" s="461"/>
      <c r="D33" s="22" t="s">
        <v>463</v>
      </c>
      <c r="E33" s="14" t="s">
        <v>306</v>
      </c>
      <c r="F33" s="14" t="s">
        <v>464</v>
      </c>
      <c r="G33" s="14" t="s">
        <v>431</v>
      </c>
      <c r="H33" s="14" t="s">
        <v>464</v>
      </c>
      <c r="I33" s="14" t="s">
        <v>431</v>
      </c>
    </row>
    <row r="34" spans="2:9" x14ac:dyDescent="0.25">
      <c r="B34" s="12">
        <v>1</v>
      </c>
      <c r="C34" s="18"/>
      <c r="D34" s="18"/>
      <c r="E34" s="18"/>
      <c r="F34" s="18"/>
      <c r="G34" s="18"/>
      <c r="H34" s="18"/>
      <c r="I34" s="18"/>
    </row>
    <row r="35" spans="2:9" x14ac:dyDescent="0.25">
      <c r="B35" s="12">
        <f>B34+1</f>
        <v>2</v>
      </c>
      <c r="C35" s="18"/>
      <c r="D35" s="18"/>
      <c r="E35" s="18"/>
      <c r="F35" s="18"/>
      <c r="G35" s="18"/>
      <c r="H35" s="18"/>
      <c r="I35" s="18"/>
    </row>
    <row r="36" spans="2:9" x14ac:dyDescent="0.25">
      <c r="B36" s="12">
        <f>B35+1</f>
        <v>3</v>
      </c>
      <c r="C36" s="18"/>
      <c r="D36" s="18"/>
      <c r="E36" s="18"/>
      <c r="F36" s="18"/>
      <c r="G36" s="18"/>
      <c r="H36" s="18"/>
      <c r="I36" s="18"/>
    </row>
    <row r="37" spans="2:9" x14ac:dyDescent="0.25">
      <c r="B37" s="12"/>
      <c r="C37" s="18" t="s">
        <v>211</v>
      </c>
      <c r="D37" s="18"/>
      <c r="E37" s="18"/>
      <c r="F37" s="18"/>
      <c r="G37" s="18"/>
      <c r="H37" s="18"/>
      <c r="I37" s="18"/>
    </row>
    <row r="38" spans="2:9" x14ac:dyDescent="0.25">
      <c r="B38" s="12"/>
      <c r="C38" s="14" t="s">
        <v>108</v>
      </c>
      <c r="D38" s="18"/>
      <c r="E38" s="123">
        <f>SUM(E34:E37)</f>
        <v>0</v>
      </c>
      <c r="F38" s="123">
        <f>SUM(F34:F37)</f>
        <v>0</v>
      </c>
      <c r="G38" s="123">
        <f>SUM(G34:G37)</f>
        <v>0</v>
      </c>
      <c r="H38" s="123">
        <f>SUM(H34:H37)</f>
        <v>0</v>
      </c>
      <c r="I38" s="123">
        <f>SUM(I34:I37)</f>
        <v>0</v>
      </c>
    </row>
    <row r="40" spans="2:9" x14ac:dyDescent="0.25">
      <c r="B40" s="24" t="s">
        <v>323</v>
      </c>
    </row>
    <row r="41" spans="2:9" ht="41.4" x14ac:dyDescent="0.25">
      <c r="B41" s="421" t="s">
        <v>140</v>
      </c>
      <c r="C41" s="461" t="s">
        <v>458</v>
      </c>
      <c r="D41" s="22" t="s">
        <v>459</v>
      </c>
      <c r="E41" s="22" t="s">
        <v>460</v>
      </c>
      <c r="F41" s="22" t="s">
        <v>461</v>
      </c>
      <c r="G41" s="22" t="s">
        <v>455</v>
      </c>
      <c r="H41" s="22" t="s">
        <v>462</v>
      </c>
      <c r="I41" s="22" t="s">
        <v>457</v>
      </c>
    </row>
    <row r="42" spans="2:9" ht="27.6" x14ac:dyDescent="0.25">
      <c r="B42" s="421"/>
      <c r="C42" s="461"/>
      <c r="D42" s="22" t="s">
        <v>463</v>
      </c>
      <c r="E42" s="14" t="s">
        <v>306</v>
      </c>
      <c r="F42" s="14" t="s">
        <v>464</v>
      </c>
      <c r="G42" s="14" t="s">
        <v>431</v>
      </c>
      <c r="H42" s="14" t="s">
        <v>464</v>
      </c>
      <c r="I42" s="14" t="s">
        <v>431</v>
      </c>
    </row>
    <row r="43" spans="2:9" x14ac:dyDescent="0.25">
      <c r="B43" s="12">
        <v>1</v>
      </c>
      <c r="C43" s="18"/>
      <c r="D43" s="18"/>
      <c r="E43" s="18"/>
      <c r="F43" s="18"/>
      <c r="G43" s="18"/>
      <c r="H43" s="18"/>
      <c r="I43" s="18"/>
    </row>
    <row r="44" spans="2:9" x14ac:dyDescent="0.25">
      <c r="B44" s="12">
        <f>B43+1</f>
        <v>2</v>
      </c>
      <c r="C44" s="18"/>
      <c r="D44" s="18"/>
      <c r="E44" s="18"/>
      <c r="F44" s="18"/>
      <c r="G44" s="18"/>
      <c r="H44" s="18"/>
      <c r="I44" s="18"/>
    </row>
    <row r="45" spans="2:9" x14ac:dyDescent="0.25">
      <c r="B45" s="12">
        <f>B44+1</f>
        <v>3</v>
      </c>
      <c r="C45" s="18"/>
      <c r="D45" s="18"/>
      <c r="E45" s="18"/>
      <c r="F45" s="18"/>
      <c r="G45" s="18"/>
      <c r="H45" s="18"/>
      <c r="I45" s="18"/>
    </row>
    <row r="46" spans="2:9" x14ac:dyDescent="0.25">
      <c r="B46" s="12"/>
      <c r="C46" s="18" t="s">
        <v>211</v>
      </c>
      <c r="D46" s="18"/>
      <c r="E46" s="18"/>
      <c r="F46" s="18"/>
      <c r="G46" s="18"/>
      <c r="H46" s="18"/>
      <c r="I46" s="18"/>
    </row>
    <row r="47" spans="2:9" x14ac:dyDescent="0.25">
      <c r="B47" s="12"/>
      <c r="C47" s="14" t="s">
        <v>108</v>
      </c>
      <c r="D47" s="18"/>
      <c r="E47" s="123">
        <f>SUM(E43:E46)</f>
        <v>0</v>
      </c>
      <c r="F47" s="123">
        <f>SUM(F43:F46)</f>
        <v>0</v>
      </c>
      <c r="G47" s="123">
        <f>SUM(G43:G46)</f>
        <v>0</v>
      </c>
      <c r="H47" s="123">
        <f>SUM(H43:H46)</f>
        <v>0</v>
      </c>
      <c r="I47" s="123">
        <f>SUM(I43:I46)</f>
        <v>0</v>
      </c>
    </row>
    <row r="49" spans="2:9" x14ac:dyDescent="0.25">
      <c r="B49" s="24" t="s">
        <v>324</v>
      </c>
    </row>
    <row r="50" spans="2:9" ht="41.4" x14ac:dyDescent="0.25">
      <c r="B50" s="421" t="s">
        <v>140</v>
      </c>
      <c r="C50" s="461" t="s">
        <v>458</v>
      </c>
      <c r="D50" s="22" t="s">
        <v>459</v>
      </c>
      <c r="E50" s="22" t="s">
        <v>460</v>
      </c>
      <c r="F50" s="22" t="s">
        <v>461</v>
      </c>
      <c r="G50" s="22" t="s">
        <v>455</v>
      </c>
      <c r="H50" s="22" t="s">
        <v>462</v>
      </c>
      <c r="I50" s="22" t="s">
        <v>457</v>
      </c>
    </row>
    <row r="51" spans="2:9" ht="27.6" x14ac:dyDescent="0.25">
      <c r="B51" s="421"/>
      <c r="C51" s="461"/>
      <c r="D51" s="22" t="s">
        <v>463</v>
      </c>
      <c r="E51" s="14" t="s">
        <v>306</v>
      </c>
      <c r="F51" s="14" t="s">
        <v>464</v>
      </c>
      <c r="G51" s="14" t="s">
        <v>431</v>
      </c>
      <c r="H51" s="14" t="s">
        <v>464</v>
      </c>
      <c r="I51" s="14" t="s">
        <v>431</v>
      </c>
    </row>
    <row r="52" spans="2:9" x14ac:dyDescent="0.25">
      <c r="B52" s="12">
        <v>1</v>
      </c>
      <c r="C52" s="18"/>
      <c r="D52" s="18"/>
      <c r="E52" s="18"/>
      <c r="F52" s="18"/>
      <c r="G52" s="18"/>
      <c r="H52" s="18"/>
      <c r="I52" s="18"/>
    </row>
    <row r="53" spans="2:9" x14ac:dyDescent="0.25">
      <c r="B53" s="12">
        <f>B52+1</f>
        <v>2</v>
      </c>
      <c r="C53" s="18"/>
      <c r="D53" s="18"/>
      <c r="E53" s="18"/>
      <c r="F53" s="18"/>
      <c r="G53" s="18"/>
      <c r="H53" s="18"/>
      <c r="I53" s="18"/>
    </row>
    <row r="54" spans="2:9" x14ac:dyDescent="0.25">
      <c r="B54" s="12">
        <f>B53+1</f>
        <v>3</v>
      </c>
      <c r="C54" s="18"/>
      <c r="D54" s="18"/>
      <c r="E54" s="18"/>
      <c r="F54" s="18"/>
      <c r="G54" s="18"/>
      <c r="H54" s="18"/>
      <c r="I54" s="18"/>
    </row>
    <row r="55" spans="2:9" x14ac:dyDescent="0.25">
      <c r="B55" s="12"/>
      <c r="C55" s="18" t="s">
        <v>211</v>
      </c>
      <c r="D55" s="18"/>
      <c r="E55" s="18"/>
      <c r="F55" s="18"/>
      <c r="G55" s="18"/>
      <c r="H55" s="18"/>
      <c r="I55" s="18"/>
    </row>
    <row r="56" spans="2:9" x14ac:dyDescent="0.25">
      <c r="B56" s="12"/>
      <c r="C56" s="14" t="s">
        <v>108</v>
      </c>
      <c r="D56" s="18"/>
      <c r="E56" s="123">
        <f>SUM(E52:E55)</f>
        <v>0</v>
      </c>
      <c r="F56" s="123">
        <f>SUM(F52:F55)</f>
        <v>0</v>
      </c>
      <c r="G56" s="123">
        <f>SUM(G52:G55)</f>
        <v>0</v>
      </c>
      <c r="H56" s="123">
        <f>SUM(H52:H55)</f>
        <v>0</v>
      </c>
      <c r="I56" s="123">
        <f>SUM(I52:I55)</f>
        <v>0</v>
      </c>
    </row>
    <row r="58" spans="2:9" x14ac:dyDescent="0.25">
      <c r="B58" s="24" t="s">
        <v>325</v>
      </c>
    </row>
    <row r="59" spans="2:9" ht="41.4" x14ac:dyDescent="0.25">
      <c r="B59" s="421" t="s">
        <v>140</v>
      </c>
      <c r="C59" s="461" t="s">
        <v>458</v>
      </c>
      <c r="D59" s="22" t="s">
        <v>459</v>
      </c>
      <c r="E59" s="22" t="s">
        <v>460</v>
      </c>
      <c r="F59" s="22" t="s">
        <v>461</v>
      </c>
      <c r="G59" s="22" t="s">
        <v>455</v>
      </c>
      <c r="H59" s="22" t="s">
        <v>462</v>
      </c>
      <c r="I59" s="22" t="s">
        <v>457</v>
      </c>
    </row>
    <row r="60" spans="2:9" ht="27.6" x14ac:dyDescent="0.25">
      <c r="B60" s="421"/>
      <c r="C60" s="461"/>
      <c r="D60" s="22" t="s">
        <v>463</v>
      </c>
      <c r="E60" s="14" t="s">
        <v>306</v>
      </c>
      <c r="F60" s="14" t="s">
        <v>464</v>
      </c>
      <c r="G60" s="14" t="s">
        <v>431</v>
      </c>
      <c r="H60" s="14" t="s">
        <v>464</v>
      </c>
      <c r="I60" s="14" t="s">
        <v>431</v>
      </c>
    </row>
    <row r="61" spans="2:9" x14ac:dyDescent="0.25">
      <c r="B61" s="12">
        <v>1</v>
      </c>
      <c r="C61" s="18"/>
      <c r="D61" s="18"/>
      <c r="E61" s="18"/>
      <c r="F61" s="18"/>
      <c r="G61" s="18"/>
      <c r="H61" s="18"/>
      <c r="I61" s="18"/>
    </row>
    <row r="62" spans="2:9" x14ac:dyDescent="0.25">
      <c r="B62" s="12">
        <f>B61+1</f>
        <v>2</v>
      </c>
      <c r="C62" s="18"/>
      <c r="D62" s="18"/>
      <c r="E62" s="18"/>
      <c r="F62" s="18"/>
      <c r="G62" s="18"/>
      <c r="H62" s="18"/>
      <c r="I62" s="18"/>
    </row>
    <row r="63" spans="2:9" x14ac:dyDescent="0.25">
      <c r="B63" s="12">
        <f>B62+1</f>
        <v>3</v>
      </c>
      <c r="C63" s="18"/>
      <c r="D63" s="18"/>
      <c r="E63" s="18"/>
      <c r="F63" s="18"/>
      <c r="G63" s="18"/>
      <c r="H63" s="18"/>
      <c r="I63" s="18"/>
    </row>
    <row r="64" spans="2:9" x14ac:dyDescent="0.25">
      <c r="B64" s="12"/>
      <c r="C64" s="18" t="s">
        <v>211</v>
      </c>
      <c r="D64" s="18"/>
      <c r="E64" s="18"/>
      <c r="F64" s="18"/>
      <c r="G64" s="18"/>
      <c r="H64" s="18"/>
      <c r="I64" s="18"/>
    </row>
    <row r="65" spans="2:9" x14ac:dyDescent="0.25">
      <c r="B65" s="12"/>
      <c r="C65" s="14" t="s">
        <v>108</v>
      </c>
      <c r="D65" s="18"/>
      <c r="E65" s="123">
        <f>SUM(E61:E64)</f>
        <v>0</v>
      </c>
      <c r="F65" s="123">
        <f>SUM(F61:F64)</f>
        <v>0</v>
      </c>
      <c r="G65" s="123">
        <f>SUM(G61:G64)</f>
        <v>0</v>
      </c>
      <c r="H65" s="123">
        <f>SUM(H61:H64)</f>
        <v>0</v>
      </c>
      <c r="I65" s="123">
        <f>SUM(I61:I64)</f>
        <v>0</v>
      </c>
    </row>
    <row r="67" spans="2:9" x14ac:dyDescent="0.25">
      <c r="B67" s="24" t="s">
        <v>326</v>
      </c>
    </row>
    <row r="68" spans="2:9" ht="41.4" x14ac:dyDescent="0.25">
      <c r="B68" s="421" t="s">
        <v>140</v>
      </c>
      <c r="C68" s="461" t="s">
        <v>458</v>
      </c>
      <c r="D68" s="22" t="s">
        <v>459</v>
      </c>
      <c r="E68" s="22" t="s">
        <v>460</v>
      </c>
      <c r="F68" s="22" t="s">
        <v>461</v>
      </c>
      <c r="G68" s="22" t="s">
        <v>455</v>
      </c>
      <c r="H68" s="22" t="s">
        <v>462</v>
      </c>
      <c r="I68" s="22" t="s">
        <v>457</v>
      </c>
    </row>
    <row r="69" spans="2:9" ht="27.6" x14ac:dyDescent="0.25">
      <c r="B69" s="421"/>
      <c r="C69" s="461"/>
      <c r="D69" s="22" t="s">
        <v>463</v>
      </c>
      <c r="E69" s="14" t="s">
        <v>306</v>
      </c>
      <c r="F69" s="14" t="s">
        <v>464</v>
      </c>
      <c r="G69" s="14" t="s">
        <v>431</v>
      </c>
      <c r="H69" s="14" t="s">
        <v>464</v>
      </c>
      <c r="I69" s="14" t="s">
        <v>431</v>
      </c>
    </row>
    <row r="70" spans="2:9" x14ac:dyDescent="0.25">
      <c r="B70" s="12">
        <v>1</v>
      </c>
      <c r="C70" s="18"/>
      <c r="D70" s="18"/>
      <c r="E70" s="18"/>
      <c r="F70" s="18"/>
      <c r="G70" s="18"/>
      <c r="H70" s="18"/>
      <c r="I70" s="18"/>
    </row>
    <row r="71" spans="2:9" x14ac:dyDescent="0.25">
      <c r="B71" s="12">
        <f>B70+1</f>
        <v>2</v>
      </c>
      <c r="C71" s="18"/>
      <c r="D71" s="18"/>
      <c r="E71" s="18"/>
      <c r="F71" s="18"/>
      <c r="G71" s="18"/>
      <c r="H71" s="18"/>
      <c r="I71" s="18"/>
    </row>
    <row r="72" spans="2:9" x14ac:dyDescent="0.25">
      <c r="B72" s="12">
        <f>B71+1</f>
        <v>3</v>
      </c>
      <c r="C72" s="18"/>
      <c r="D72" s="18"/>
      <c r="E72" s="18"/>
      <c r="F72" s="18"/>
      <c r="G72" s="18"/>
      <c r="H72" s="18"/>
      <c r="I72" s="18"/>
    </row>
    <row r="73" spans="2:9" x14ac:dyDescent="0.25">
      <c r="B73" s="12"/>
      <c r="C73" s="18" t="s">
        <v>211</v>
      </c>
      <c r="D73" s="18"/>
      <c r="E73" s="18"/>
      <c r="F73" s="18"/>
      <c r="G73" s="18"/>
      <c r="H73" s="18"/>
      <c r="I73" s="18"/>
    </row>
    <row r="74" spans="2:9" x14ac:dyDescent="0.25">
      <c r="B74" s="12"/>
      <c r="C74" s="14" t="s">
        <v>108</v>
      </c>
      <c r="D74" s="18"/>
      <c r="E74" s="123">
        <f>SUM(E70:E73)</f>
        <v>0</v>
      </c>
      <c r="F74" s="123">
        <f>SUM(F70:F73)</f>
        <v>0</v>
      </c>
      <c r="G74" s="123">
        <f>SUM(G70:G73)</f>
        <v>0</v>
      </c>
      <c r="H74" s="123">
        <f>SUM(H70:H73)</f>
        <v>0</v>
      </c>
      <c r="I74" s="123">
        <f>SUM(I70:I73)</f>
        <v>0</v>
      </c>
    </row>
  </sheetData>
  <mergeCells count="19">
    <mergeCell ref="B68:B69"/>
    <mergeCell ref="C68:C69"/>
    <mergeCell ref="B41:B42"/>
    <mergeCell ref="C41:C42"/>
    <mergeCell ref="B50:B51"/>
    <mergeCell ref="C50:C51"/>
    <mergeCell ref="B59:B60"/>
    <mergeCell ref="C59:C60"/>
    <mergeCell ref="C14:C15"/>
    <mergeCell ref="B14:B15"/>
    <mergeCell ref="B23:B24"/>
    <mergeCell ref="C23:C24"/>
    <mergeCell ref="B32:B33"/>
    <mergeCell ref="C32:C33"/>
    <mergeCell ref="B6:B8"/>
    <mergeCell ref="C6:C8"/>
    <mergeCell ref="D6:F6"/>
    <mergeCell ref="G6:J6"/>
    <mergeCell ref="K6:O6"/>
  </mergeCells>
  <pageMargins left="1.02" right="0.25" top="1" bottom="1" header="0.25" footer="0.25"/>
  <pageSetup paperSize="9" scale="33" orientation="landscape" r:id="rId1"/>
  <headerFooter alignWithMargins="0">
    <oddHeader>&amp;F</oddHead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D62"/>
  <sheetViews>
    <sheetView showGridLines="0" zoomScale="90" zoomScaleNormal="90" workbookViewId="0">
      <pane xSplit="3" topLeftCell="D1" activePane="topRight" state="frozen"/>
      <selection activeCell="E9" sqref="E9:F10"/>
      <selection pane="topRight" activeCell="E9" sqref="E9:F10"/>
    </sheetView>
  </sheetViews>
  <sheetFormatPr defaultColWidth="9.109375" defaultRowHeight="13.8" x14ac:dyDescent="0.25"/>
  <cols>
    <col min="1" max="1" width="9.109375" style="75"/>
    <col min="2" max="2" width="22.109375" style="75" customWidth="1"/>
    <col min="3" max="3" width="34.33203125" style="75" bestFit="1" customWidth="1"/>
    <col min="4" max="4" width="11.88671875" style="75" customWidth="1"/>
    <col min="5" max="5" width="23.109375" style="75" customWidth="1"/>
    <col min="6" max="6" width="16.44140625" style="75" customWidth="1"/>
    <col min="7" max="7" width="11.88671875" style="75" customWidth="1"/>
    <col min="8" max="8" width="17.5546875" style="75" customWidth="1"/>
    <col min="9" max="9" width="9.44140625" style="75" customWidth="1"/>
    <col min="10" max="10" width="11.88671875" style="75" customWidth="1"/>
    <col min="11" max="11" width="23.109375" style="75" customWidth="1"/>
    <col min="12" max="12" width="16.44140625" style="75" customWidth="1"/>
    <col min="13" max="13" width="11.88671875" style="75" customWidth="1"/>
    <col min="14" max="14" width="23.109375" style="75" customWidth="1"/>
    <col min="15" max="15" width="16.44140625" style="75" customWidth="1"/>
    <col min="16" max="16" width="11.88671875" style="75" customWidth="1"/>
    <col min="17" max="17" width="23.109375" style="75" customWidth="1"/>
    <col min="18" max="18" width="16.44140625" style="75" customWidth="1"/>
    <col min="19" max="19" width="11.88671875" style="75" customWidth="1"/>
    <col min="20" max="20" width="17.5546875" style="75" customWidth="1"/>
    <col min="21" max="21" width="9.44140625" style="75" customWidth="1"/>
    <col min="22" max="24" width="12.6640625" style="75" bestFit="1" customWidth="1"/>
    <col min="25" max="29" width="10.88671875" style="75" bestFit="1" customWidth="1"/>
    <col min="30" max="30" width="10.44140625" style="75" bestFit="1" customWidth="1"/>
    <col min="31" max="16384" width="9.109375" style="75"/>
  </cols>
  <sheetData>
    <row r="2" spans="2:30" x14ac:dyDescent="0.25">
      <c r="M2" s="25" t="s">
        <v>240</v>
      </c>
    </row>
    <row r="3" spans="2:30" x14ac:dyDescent="0.25">
      <c r="M3" s="27" t="s">
        <v>468</v>
      </c>
    </row>
    <row r="5" spans="2:30" x14ac:dyDescent="0.25">
      <c r="B5" s="497" t="s">
        <v>244</v>
      </c>
      <c r="C5" s="498"/>
      <c r="D5" s="503" t="s">
        <v>512</v>
      </c>
      <c r="E5" s="503"/>
      <c r="F5" s="503"/>
      <c r="G5" s="503"/>
      <c r="H5" s="503"/>
      <c r="I5" s="503"/>
      <c r="J5" s="503" t="s">
        <v>513</v>
      </c>
      <c r="K5" s="503"/>
      <c r="L5" s="503"/>
      <c r="M5" s="503" t="s">
        <v>514</v>
      </c>
      <c r="N5" s="503"/>
      <c r="O5" s="503"/>
      <c r="P5" s="503" t="s">
        <v>515</v>
      </c>
      <c r="Q5" s="503"/>
      <c r="R5" s="503"/>
      <c r="S5" s="503" t="s">
        <v>516</v>
      </c>
      <c r="T5" s="503"/>
      <c r="U5" s="503"/>
      <c r="V5" s="503" t="s">
        <v>517</v>
      </c>
      <c r="W5" s="503"/>
      <c r="X5" s="503"/>
      <c r="Y5" s="503"/>
      <c r="Z5" s="503" t="s">
        <v>517</v>
      </c>
      <c r="AA5" s="503"/>
      <c r="AB5" s="504" t="s">
        <v>518</v>
      </c>
      <c r="AC5" s="504" t="s">
        <v>499</v>
      </c>
      <c r="AD5" s="503" t="s">
        <v>519</v>
      </c>
    </row>
    <row r="6" spans="2:30" x14ac:dyDescent="0.25">
      <c r="B6" s="499"/>
      <c r="C6" s="500"/>
      <c r="D6" s="503" t="s">
        <v>508</v>
      </c>
      <c r="E6" s="503"/>
      <c r="F6" s="503"/>
      <c r="G6" s="503" t="s">
        <v>509</v>
      </c>
      <c r="H6" s="503"/>
      <c r="I6" s="503"/>
      <c r="J6" s="503" t="s">
        <v>508</v>
      </c>
      <c r="K6" s="503"/>
      <c r="L6" s="503"/>
      <c r="M6" s="503" t="s">
        <v>508</v>
      </c>
      <c r="N6" s="503"/>
      <c r="O6" s="503"/>
      <c r="P6" s="503" t="s">
        <v>508</v>
      </c>
      <c r="Q6" s="503"/>
      <c r="R6" s="503"/>
      <c r="S6" s="503" t="s">
        <v>509</v>
      </c>
      <c r="T6" s="503"/>
      <c r="U6" s="503"/>
      <c r="V6" s="503" t="s">
        <v>520</v>
      </c>
      <c r="W6" s="503" t="s">
        <v>521</v>
      </c>
      <c r="X6" s="503" t="s">
        <v>522</v>
      </c>
      <c r="Y6" s="503" t="s">
        <v>509</v>
      </c>
      <c r="Z6" s="503" t="s">
        <v>508</v>
      </c>
      <c r="AA6" s="503" t="s">
        <v>509</v>
      </c>
      <c r="AB6" s="504"/>
      <c r="AC6" s="504"/>
      <c r="AD6" s="503"/>
    </row>
    <row r="7" spans="2:30" ht="41.4" x14ac:dyDescent="0.25">
      <c r="B7" s="499"/>
      <c r="C7" s="500"/>
      <c r="D7" s="111" t="s">
        <v>523</v>
      </c>
      <c r="E7" s="111" t="s">
        <v>524</v>
      </c>
      <c r="F7" s="111" t="s">
        <v>519</v>
      </c>
      <c r="G7" s="111" t="s">
        <v>523</v>
      </c>
      <c r="H7" s="111" t="s">
        <v>525</v>
      </c>
      <c r="I7" s="111" t="s">
        <v>519</v>
      </c>
      <c r="J7" s="111" t="s">
        <v>523</v>
      </c>
      <c r="K7" s="111" t="s">
        <v>524</v>
      </c>
      <c r="L7" s="111" t="s">
        <v>519</v>
      </c>
      <c r="M7" s="111" t="s">
        <v>523</v>
      </c>
      <c r="N7" s="111" t="s">
        <v>524</v>
      </c>
      <c r="O7" s="111" t="s">
        <v>519</v>
      </c>
      <c r="P7" s="111" t="s">
        <v>523</v>
      </c>
      <c r="Q7" s="111" t="s">
        <v>524</v>
      </c>
      <c r="R7" s="111" t="s">
        <v>519</v>
      </c>
      <c r="S7" s="111" t="s">
        <v>523</v>
      </c>
      <c r="T7" s="111" t="s">
        <v>525</v>
      </c>
      <c r="U7" s="111" t="s">
        <v>519</v>
      </c>
      <c r="V7" s="503"/>
      <c r="W7" s="503"/>
      <c r="X7" s="503"/>
      <c r="Y7" s="503"/>
      <c r="Z7" s="503"/>
      <c r="AA7" s="503"/>
      <c r="AB7" s="504"/>
      <c r="AC7" s="504"/>
      <c r="AD7" s="503"/>
    </row>
    <row r="8" spans="2:30" x14ac:dyDescent="0.25">
      <c r="B8" s="501"/>
      <c r="C8" s="502"/>
      <c r="D8" s="109" t="s">
        <v>431</v>
      </c>
      <c r="E8" s="109" t="s">
        <v>425</v>
      </c>
      <c r="F8" s="109" t="s">
        <v>526</v>
      </c>
      <c r="G8" s="109" t="s">
        <v>431</v>
      </c>
      <c r="H8" s="109" t="s">
        <v>306</v>
      </c>
      <c r="I8" s="109" t="s">
        <v>464</v>
      </c>
      <c r="J8" s="109" t="s">
        <v>431</v>
      </c>
      <c r="K8" s="109" t="s">
        <v>425</v>
      </c>
      <c r="L8" s="109" t="s">
        <v>526</v>
      </c>
      <c r="M8" s="109" t="s">
        <v>431</v>
      </c>
      <c r="N8" s="109" t="s">
        <v>425</v>
      </c>
      <c r="O8" s="109" t="s">
        <v>526</v>
      </c>
      <c r="P8" s="109" t="s">
        <v>431</v>
      </c>
      <c r="Q8" s="109" t="s">
        <v>425</v>
      </c>
      <c r="R8" s="109" t="s">
        <v>526</v>
      </c>
      <c r="S8" s="109" t="s">
        <v>431</v>
      </c>
      <c r="T8" s="109" t="s">
        <v>306</v>
      </c>
      <c r="U8" s="109" t="s">
        <v>464</v>
      </c>
      <c r="V8" s="109" t="s">
        <v>431</v>
      </c>
      <c r="W8" s="109" t="s">
        <v>431</v>
      </c>
      <c r="X8" s="109" t="s">
        <v>431</v>
      </c>
      <c r="Y8" s="109" t="s">
        <v>431</v>
      </c>
      <c r="Z8" s="109" t="s">
        <v>431</v>
      </c>
      <c r="AA8" s="109" t="s">
        <v>431</v>
      </c>
      <c r="AB8" s="109" t="s">
        <v>431</v>
      </c>
      <c r="AC8" s="109" t="s">
        <v>306</v>
      </c>
      <c r="AD8" s="109" t="s">
        <v>464</v>
      </c>
    </row>
    <row r="9" spans="2:30" x14ac:dyDescent="0.25">
      <c r="B9" s="428" t="s">
        <v>495</v>
      </c>
      <c r="C9" s="42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31">
        <f>SUM(AC10:AC18)</f>
        <v>0</v>
      </c>
      <c r="AD9" s="19"/>
    </row>
    <row r="10" spans="2:30" x14ac:dyDescent="0.25">
      <c r="B10" s="73" t="s">
        <v>247</v>
      </c>
      <c r="C10" s="73" t="s">
        <v>248</v>
      </c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29">
        <f>D10</f>
        <v>0</v>
      </c>
      <c r="W10" s="129">
        <f>J10+M10</f>
        <v>0</v>
      </c>
      <c r="X10" s="129">
        <f>P10</f>
        <v>0</v>
      </c>
      <c r="Y10" s="129">
        <f>G10+S10</f>
        <v>0</v>
      </c>
      <c r="Z10" s="129">
        <f>SUM(V10:X10)</f>
        <v>0</v>
      </c>
      <c r="AA10" s="129">
        <f>Y10</f>
        <v>0</v>
      </c>
      <c r="AB10" s="129">
        <f>Z10+AA10</f>
        <v>0</v>
      </c>
      <c r="AC10" s="129">
        <f>'F4'!N9</f>
        <v>0</v>
      </c>
      <c r="AD10" s="130" t="e">
        <f>AB10/AC10*10</f>
        <v>#DIV/0!</v>
      </c>
    </row>
    <row r="11" spans="2:30" x14ac:dyDescent="0.25">
      <c r="B11" s="18" t="s">
        <v>249</v>
      </c>
      <c r="C11" s="18" t="s">
        <v>250</v>
      </c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29">
        <f>D11</f>
        <v>0</v>
      </c>
      <c r="W11" s="129">
        <f>J11+M11</f>
        <v>0</v>
      </c>
      <c r="X11" s="129">
        <f>P11</f>
        <v>0</v>
      </c>
      <c r="Y11" s="129">
        <f>G11+S11</f>
        <v>0</v>
      </c>
      <c r="Z11" s="129">
        <f>SUM(V11:X11)</f>
        <v>0</v>
      </c>
      <c r="AA11" s="129">
        <f>Y11</f>
        <v>0</v>
      </c>
      <c r="AB11" s="129">
        <f>Z11+AA11</f>
        <v>0</v>
      </c>
      <c r="AC11" s="129">
        <f>'F4'!N10</f>
        <v>0</v>
      </c>
      <c r="AD11" s="130" t="e">
        <f>AB11/AC11*10</f>
        <v>#DIV/0!</v>
      </c>
    </row>
    <row r="12" spans="2:30" x14ac:dyDescent="0.25">
      <c r="B12" s="18" t="s">
        <v>615</v>
      </c>
      <c r="C12" s="18" t="s">
        <v>616</v>
      </c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29">
        <f t="shared" ref="V12:V18" si="0">D12</f>
        <v>0</v>
      </c>
      <c r="W12" s="129">
        <f t="shared" ref="W12:W18" si="1">J12+M12</f>
        <v>0</v>
      </c>
      <c r="X12" s="129">
        <f t="shared" ref="X12:X18" si="2">P12</f>
        <v>0</v>
      </c>
      <c r="Y12" s="129">
        <f t="shared" ref="Y12:Y18" si="3">G12+S12</f>
        <v>0</v>
      </c>
      <c r="Z12" s="129">
        <f t="shared" ref="Z12:Z18" si="4">SUM(V12:X12)</f>
        <v>0</v>
      </c>
      <c r="AA12" s="129">
        <f t="shared" ref="AA12:AA18" si="5">Y12</f>
        <v>0</v>
      </c>
      <c r="AB12" s="129">
        <f t="shared" ref="AB12:AB18" si="6">Z12+AA12</f>
        <v>0</v>
      </c>
      <c r="AC12" s="129">
        <f>'F4'!N11</f>
        <v>0</v>
      </c>
      <c r="AD12" s="130" t="e">
        <f t="shared" ref="AD12:AD18" si="7">AB12/AC12*10</f>
        <v>#DIV/0!</v>
      </c>
    </row>
    <row r="13" spans="2:30" x14ac:dyDescent="0.25">
      <c r="B13" s="18" t="s">
        <v>617</v>
      </c>
      <c r="C13" s="18" t="s">
        <v>618</v>
      </c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29">
        <f t="shared" si="0"/>
        <v>0</v>
      </c>
      <c r="W13" s="129">
        <f t="shared" si="1"/>
        <v>0</v>
      </c>
      <c r="X13" s="129">
        <f t="shared" si="2"/>
        <v>0</v>
      </c>
      <c r="Y13" s="129">
        <f t="shared" si="3"/>
        <v>0</v>
      </c>
      <c r="Z13" s="129">
        <f t="shared" si="4"/>
        <v>0</v>
      </c>
      <c r="AA13" s="129">
        <f t="shared" si="5"/>
        <v>0</v>
      </c>
      <c r="AB13" s="129">
        <f t="shared" si="6"/>
        <v>0</v>
      </c>
      <c r="AC13" s="129">
        <f>'F4'!N12</f>
        <v>0</v>
      </c>
      <c r="AD13" s="130" t="e">
        <f t="shared" si="7"/>
        <v>#DIV/0!</v>
      </c>
    </row>
    <row r="14" spans="2:30" x14ac:dyDescent="0.25">
      <c r="B14" s="18" t="s">
        <v>619</v>
      </c>
      <c r="C14" s="18" t="s">
        <v>620</v>
      </c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29">
        <f t="shared" si="0"/>
        <v>0</v>
      </c>
      <c r="W14" s="129">
        <f t="shared" si="1"/>
        <v>0</v>
      </c>
      <c r="X14" s="129">
        <f t="shared" si="2"/>
        <v>0</v>
      </c>
      <c r="Y14" s="129">
        <f t="shared" si="3"/>
        <v>0</v>
      </c>
      <c r="Z14" s="129">
        <f t="shared" si="4"/>
        <v>0</v>
      </c>
      <c r="AA14" s="129">
        <f t="shared" si="5"/>
        <v>0</v>
      </c>
      <c r="AB14" s="129">
        <f t="shared" si="6"/>
        <v>0</v>
      </c>
      <c r="AC14" s="129">
        <f>'F4'!N13</f>
        <v>0</v>
      </c>
      <c r="AD14" s="130" t="e">
        <f t="shared" si="7"/>
        <v>#DIV/0!</v>
      </c>
    </row>
    <row r="15" spans="2:30" x14ac:dyDescent="0.25">
      <c r="B15" s="18" t="s">
        <v>621</v>
      </c>
      <c r="C15" s="18" t="s">
        <v>622</v>
      </c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29">
        <f t="shared" si="0"/>
        <v>0</v>
      </c>
      <c r="W15" s="129">
        <f t="shared" si="1"/>
        <v>0</v>
      </c>
      <c r="X15" s="129">
        <f t="shared" si="2"/>
        <v>0</v>
      </c>
      <c r="Y15" s="129">
        <f t="shared" si="3"/>
        <v>0</v>
      </c>
      <c r="Z15" s="129">
        <f t="shared" si="4"/>
        <v>0</v>
      </c>
      <c r="AA15" s="129">
        <f t="shared" si="5"/>
        <v>0</v>
      </c>
      <c r="AB15" s="129">
        <f t="shared" si="6"/>
        <v>0</v>
      </c>
      <c r="AC15" s="129">
        <f>'F4'!N14</f>
        <v>0</v>
      </c>
      <c r="AD15" s="130" t="e">
        <f t="shared" si="7"/>
        <v>#DIV/0!</v>
      </c>
    </row>
    <row r="16" spans="2:30" x14ac:dyDescent="0.25">
      <c r="B16" s="18" t="s">
        <v>623</v>
      </c>
      <c r="C16" s="18" t="s">
        <v>624</v>
      </c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29">
        <f t="shared" si="0"/>
        <v>0</v>
      </c>
      <c r="W16" s="129">
        <f t="shared" si="1"/>
        <v>0</v>
      </c>
      <c r="X16" s="129">
        <f t="shared" si="2"/>
        <v>0</v>
      </c>
      <c r="Y16" s="129">
        <f t="shared" si="3"/>
        <v>0</v>
      </c>
      <c r="Z16" s="129">
        <f t="shared" si="4"/>
        <v>0</v>
      </c>
      <c r="AA16" s="129">
        <f t="shared" si="5"/>
        <v>0</v>
      </c>
      <c r="AB16" s="129">
        <f t="shared" si="6"/>
        <v>0</v>
      </c>
      <c r="AC16" s="129">
        <f>'F4'!N15</f>
        <v>0</v>
      </c>
      <c r="AD16" s="130" t="e">
        <f t="shared" si="7"/>
        <v>#DIV/0!</v>
      </c>
    </row>
    <row r="17" spans="2:30" x14ac:dyDescent="0.25">
      <c r="B17" s="18" t="s">
        <v>625</v>
      </c>
      <c r="C17" s="18" t="s">
        <v>626</v>
      </c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29">
        <f t="shared" si="0"/>
        <v>0</v>
      </c>
      <c r="W17" s="129">
        <f t="shared" si="1"/>
        <v>0</v>
      </c>
      <c r="X17" s="129">
        <f t="shared" si="2"/>
        <v>0</v>
      </c>
      <c r="Y17" s="129">
        <f t="shared" si="3"/>
        <v>0</v>
      </c>
      <c r="Z17" s="129">
        <f t="shared" si="4"/>
        <v>0</v>
      </c>
      <c r="AA17" s="129">
        <f t="shared" si="5"/>
        <v>0</v>
      </c>
      <c r="AB17" s="129">
        <f t="shared" si="6"/>
        <v>0</v>
      </c>
      <c r="AC17" s="129">
        <f>'F4'!N16</f>
        <v>0</v>
      </c>
      <c r="AD17" s="130" t="e">
        <f t="shared" si="7"/>
        <v>#DIV/0!</v>
      </c>
    </row>
    <row r="18" spans="2:30" x14ac:dyDescent="0.25">
      <c r="B18" s="18" t="s">
        <v>627</v>
      </c>
      <c r="C18" s="18" t="s">
        <v>628</v>
      </c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29">
        <f t="shared" si="0"/>
        <v>0</v>
      </c>
      <c r="W18" s="129">
        <f t="shared" si="1"/>
        <v>0</v>
      </c>
      <c r="X18" s="129">
        <f t="shared" si="2"/>
        <v>0</v>
      </c>
      <c r="Y18" s="129">
        <f t="shared" si="3"/>
        <v>0</v>
      </c>
      <c r="Z18" s="129">
        <f t="shared" si="4"/>
        <v>0</v>
      </c>
      <c r="AA18" s="129">
        <f t="shared" si="5"/>
        <v>0</v>
      </c>
      <c r="AB18" s="129">
        <f t="shared" si="6"/>
        <v>0</v>
      </c>
      <c r="AC18" s="129">
        <f>'F4'!N17</f>
        <v>0</v>
      </c>
      <c r="AD18" s="130" t="e">
        <f t="shared" si="7"/>
        <v>#DIV/0!</v>
      </c>
    </row>
    <row r="19" spans="2:30" x14ac:dyDescent="0.25">
      <c r="B19" s="18" t="s">
        <v>259</v>
      </c>
      <c r="C19" s="18" t="s">
        <v>259</v>
      </c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29"/>
      <c r="AD19" s="19"/>
    </row>
    <row r="20" spans="2:30" x14ac:dyDescent="0.25">
      <c r="B20" s="428" t="s">
        <v>496</v>
      </c>
      <c r="C20" s="42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31">
        <f>SUM(AC22:AC24)</f>
        <v>0</v>
      </c>
      <c r="AD20" s="19"/>
    </row>
    <row r="21" spans="2:30" x14ac:dyDescent="0.25">
      <c r="B21" s="18" t="s">
        <v>252</v>
      </c>
      <c r="C21" s="18" t="s">
        <v>253</v>
      </c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66"/>
      <c r="AD21" s="19"/>
    </row>
    <row r="22" spans="2:30" x14ac:dyDescent="0.25">
      <c r="B22" s="18"/>
      <c r="C22" s="112" t="s">
        <v>473</v>
      </c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29">
        <f>D22</f>
        <v>0</v>
      </c>
      <c r="W22" s="129">
        <f>J22+M22</f>
        <v>0</v>
      </c>
      <c r="X22" s="129">
        <f>P22</f>
        <v>0</v>
      </c>
      <c r="Y22" s="129">
        <f>G22+S22</f>
        <v>0</v>
      </c>
      <c r="Z22" s="129">
        <f>SUM(V22:X22)</f>
        <v>0</v>
      </c>
      <c r="AA22" s="129">
        <f>Y22</f>
        <v>0</v>
      </c>
      <c r="AB22" s="129">
        <f>Z22+AA22</f>
        <v>0</v>
      </c>
      <c r="AC22" s="129">
        <f>'F4'!N21</f>
        <v>0</v>
      </c>
      <c r="AD22" s="130" t="e">
        <f>AB22/AC22*10</f>
        <v>#DIV/0!</v>
      </c>
    </row>
    <row r="23" spans="2:30" x14ac:dyDescent="0.25">
      <c r="B23" s="18"/>
      <c r="C23" s="112" t="s">
        <v>474</v>
      </c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29">
        <f>D23</f>
        <v>0</v>
      </c>
      <c r="W23" s="129">
        <f>J23+M23</f>
        <v>0</v>
      </c>
      <c r="X23" s="129">
        <f>P23</f>
        <v>0</v>
      </c>
      <c r="Y23" s="129">
        <f>G23+S23</f>
        <v>0</v>
      </c>
      <c r="Z23" s="129">
        <f>SUM(V23:X23)</f>
        <v>0</v>
      </c>
      <c r="AA23" s="129">
        <f>Y23</f>
        <v>0</v>
      </c>
      <c r="AB23" s="129">
        <f>Z23+AA23</f>
        <v>0</v>
      </c>
      <c r="AC23" s="129">
        <f>'F4'!N33</f>
        <v>0</v>
      </c>
      <c r="AD23" s="130" t="e">
        <f>AB23/AC23*10</f>
        <v>#DIV/0!</v>
      </c>
    </row>
    <row r="24" spans="2:30" x14ac:dyDescent="0.25">
      <c r="B24" s="18"/>
      <c r="C24" s="112" t="s">
        <v>475</v>
      </c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29">
        <f>D24</f>
        <v>0</v>
      </c>
      <c r="W24" s="129">
        <f>J24+M24</f>
        <v>0</v>
      </c>
      <c r="X24" s="129">
        <f>P24</f>
        <v>0</v>
      </c>
      <c r="Y24" s="129">
        <f>G24+S24</f>
        <v>0</v>
      </c>
      <c r="Z24" s="129">
        <f>SUM(V24:X24)</f>
        <v>0</v>
      </c>
      <c r="AA24" s="129">
        <f>Y24</f>
        <v>0</v>
      </c>
      <c r="AB24" s="129">
        <f>Z24+AA24</f>
        <v>0</v>
      </c>
      <c r="AC24" s="129">
        <f>'F4'!N45</f>
        <v>0</v>
      </c>
      <c r="AD24" s="130" t="e">
        <f>AB24/AC24*10</f>
        <v>#DIV/0!</v>
      </c>
    </row>
    <row r="25" spans="2:30" x14ac:dyDescent="0.25">
      <c r="B25" s="18" t="s">
        <v>254</v>
      </c>
      <c r="C25" s="18" t="s">
        <v>255</v>
      </c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29"/>
      <c r="W25" s="129"/>
      <c r="X25" s="129"/>
      <c r="Y25" s="129"/>
      <c r="Z25" s="129"/>
      <c r="AA25" s="129"/>
      <c r="AB25" s="129"/>
      <c r="AC25" s="129"/>
      <c r="AD25" s="130"/>
    </row>
    <row r="26" spans="2:30" x14ac:dyDescent="0.25">
      <c r="B26" s="18"/>
      <c r="C26" s="112" t="s">
        <v>473</v>
      </c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29">
        <f t="shared" ref="V26:V57" si="8">D26</f>
        <v>0</v>
      </c>
      <c r="W26" s="129">
        <f t="shared" ref="W26:W57" si="9">J26+M26</f>
        <v>0</v>
      </c>
      <c r="X26" s="129">
        <f t="shared" ref="X26:X57" si="10">P26</f>
        <v>0</v>
      </c>
      <c r="Y26" s="129">
        <f t="shared" ref="Y26:Y57" si="11">G26+S26</f>
        <v>0</v>
      </c>
      <c r="Z26" s="129">
        <f t="shared" ref="Z26:Z57" si="12">SUM(V26:X26)</f>
        <v>0</v>
      </c>
      <c r="AA26" s="129">
        <f t="shared" ref="AA26:AA57" si="13">Y26</f>
        <v>0</v>
      </c>
      <c r="AB26" s="129">
        <f t="shared" ref="AB26:AB57" si="14">Z26+AA26</f>
        <v>0</v>
      </c>
      <c r="AC26" s="129">
        <f>'F4'!N22</f>
        <v>0</v>
      </c>
      <c r="AD26" s="130" t="e">
        <f t="shared" ref="AD26:AD59" si="15">AB26/AC26*10</f>
        <v>#DIV/0!</v>
      </c>
    </row>
    <row r="27" spans="2:30" x14ac:dyDescent="0.25">
      <c r="B27" s="18"/>
      <c r="C27" s="112" t="s">
        <v>474</v>
      </c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29">
        <f t="shared" si="8"/>
        <v>0</v>
      </c>
      <c r="W27" s="129">
        <f t="shared" si="9"/>
        <v>0</v>
      </c>
      <c r="X27" s="129">
        <f t="shared" si="10"/>
        <v>0</v>
      </c>
      <c r="Y27" s="129">
        <f t="shared" si="11"/>
        <v>0</v>
      </c>
      <c r="Z27" s="129">
        <f t="shared" si="12"/>
        <v>0</v>
      </c>
      <c r="AA27" s="129">
        <f t="shared" si="13"/>
        <v>0</v>
      </c>
      <c r="AB27" s="129">
        <f t="shared" si="14"/>
        <v>0</v>
      </c>
      <c r="AC27" s="129">
        <f>'F4'!N34</f>
        <v>0</v>
      </c>
      <c r="AD27" s="130" t="e">
        <f t="shared" si="15"/>
        <v>#DIV/0!</v>
      </c>
    </row>
    <row r="28" spans="2:30" x14ac:dyDescent="0.25">
      <c r="B28" s="18"/>
      <c r="C28" s="112" t="s">
        <v>475</v>
      </c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29">
        <f t="shared" si="8"/>
        <v>0</v>
      </c>
      <c r="W28" s="129">
        <f t="shared" si="9"/>
        <v>0</v>
      </c>
      <c r="X28" s="129">
        <f t="shared" si="10"/>
        <v>0</v>
      </c>
      <c r="Y28" s="129">
        <f t="shared" si="11"/>
        <v>0</v>
      </c>
      <c r="Z28" s="129">
        <f t="shared" si="12"/>
        <v>0</v>
      </c>
      <c r="AA28" s="129">
        <f t="shared" si="13"/>
        <v>0</v>
      </c>
      <c r="AB28" s="129">
        <f t="shared" si="14"/>
        <v>0</v>
      </c>
      <c r="AC28" s="129">
        <f>'F4'!N46</f>
        <v>0</v>
      </c>
      <c r="AD28" s="130" t="e">
        <f t="shared" si="15"/>
        <v>#DIV/0!</v>
      </c>
    </row>
    <row r="29" spans="2:30" x14ac:dyDescent="0.25">
      <c r="B29" s="18" t="s">
        <v>629</v>
      </c>
      <c r="C29" s="18" t="s">
        <v>64</v>
      </c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29"/>
      <c r="W29" s="129"/>
      <c r="X29" s="129"/>
      <c r="Y29" s="129"/>
      <c r="Z29" s="129"/>
      <c r="AA29" s="129"/>
      <c r="AB29" s="129"/>
      <c r="AC29" s="19"/>
      <c r="AD29" s="130"/>
    </row>
    <row r="30" spans="2:30" x14ac:dyDescent="0.25">
      <c r="B30" s="18"/>
      <c r="C30" s="112" t="s">
        <v>473</v>
      </c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29">
        <f t="shared" si="8"/>
        <v>0</v>
      </c>
      <c r="W30" s="129">
        <f t="shared" si="9"/>
        <v>0</v>
      </c>
      <c r="X30" s="129">
        <f t="shared" si="10"/>
        <v>0</v>
      </c>
      <c r="Y30" s="129">
        <f t="shared" si="11"/>
        <v>0</v>
      </c>
      <c r="Z30" s="129">
        <f t="shared" si="12"/>
        <v>0</v>
      </c>
      <c r="AA30" s="129">
        <f t="shared" si="13"/>
        <v>0</v>
      </c>
      <c r="AB30" s="129">
        <f t="shared" si="14"/>
        <v>0</v>
      </c>
      <c r="AC30" s="129">
        <f>'F4'!N23</f>
        <v>0</v>
      </c>
      <c r="AD30" s="130" t="e">
        <f t="shared" si="15"/>
        <v>#DIV/0!</v>
      </c>
    </row>
    <row r="31" spans="2:30" x14ac:dyDescent="0.25">
      <c r="B31" s="18"/>
      <c r="C31" s="112" t="s">
        <v>474</v>
      </c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29">
        <f t="shared" si="8"/>
        <v>0</v>
      </c>
      <c r="W31" s="129">
        <f t="shared" si="9"/>
        <v>0</v>
      </c>
      <c r="X31" s="129">
        <f t="shared" si="10"/>
        <v>0</v>
      </c>
      <c r="Y31" s="129">
        <f t="shared" si="11"/>
        <v>0</v>
      </c>
      <c r="Z31" s="129">
        <f t="shared" si="12"/>
        <v>0</v>
      </c>
      <c r="AA31" s="129">
        <f t="shared" si="13"/>
        <v>0</v>
      </c>
      <c r="AB31" s="129">
        <f t="shared" si="14"/>
        <v>0</v>
      </c>
      <c r="AC31" s="129">
        <f>'F4'!N35</f>
        <v>0</v>
      </c>
      <c r="AD31" s="130" t="e">
        <f t="shared" si="15"/>
        <v>#DIV/0!</v>
      </c>
    </row>
    <row r="32" spans="2:30" x14ac:dyDescent="0.25">
      <c r="B32" s="18"/>
      <c r="C32" s="112" t="s">
        <v>475</v>
      </c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29">
        <f t="shared" si="8"/>
        <v>0</v>
      </c>
      <c r="W32" s="129">
        <f t="shared" si="9"/>
        <v>0</v>
      </c>
      <c r="X32" s="129">
        <f t="shared" si="10"/>
        <v>0</v>
      </c>
      <c r="Y32" s="129">
        <f t="shared" si="11"/>
        <v>0</v>
      </c>
      <c r="Z32" s="129">
        <f t="shared" si="12"/>
        <v>0</v>
      </c>
      <c r="AA32" s="129">
        <f t="shared" si="13"/>
        <v>0</v>
      </c>
      <c r="AB32" s="129">
        <f t="shared" si="14"/>
        <v>0</v>
      </c>
      <c r="AC32" s="129">
        <f>'F4'!N47</f>
        <v>0</v>
      </c>
      <c r="AD32" s="130" t="e">
        <f t="shared" si="15"/>
        <v>#DIV/0!</v>
      </c>
    </row>
    <row r="33" spans="2:30" x14ac:dyDescent="0.25">
      <c r="B33" s="18" t="s">
        <v>630</v>
      </c>
      <c r="C33" s="18" t="s">
        <v>631</v>
      </c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29"/>
      <c r="W33" s="129"/>
      <c r="X33" s="129"/>
      <c r="Y33" s="129"/>
      <c r="Z33" s="129"/>
      <c r="AA33" s="129"/>
      <c r="AB33" s="129"/>
      <c r="AC33" s="19"/>
      <c r="AD33" s="130"/>
    </row>
    <row r="34" spans="2:30" x14ac:dyDescent="0.25">
      <c r="B34" s="18"/>
      <c r="C34" s="112" t="s">
        <v>473</v>
      </c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29">
        <f t="shared" si="8"/>
        <v>0</v>
      </c>
      <c r="W34" s="129">
        <f t="shared" si="9"/>
        <v>0</v>
      </c>
      <c r="X34" s="129">
        <f t="shared" si="10"/>
        <v>0</v>
      </c>
      <c r="Y34" s="129">
        <f t="shared" si="11"/>
        <v>0</v>
      </c>
      <c r="Z34" s="129">
        <f t="shared" si="12"/>
        <v>0</v>
      </c>
      <c r="AA34" s="129">
        <f t="shared" si="13"/>
        <v>0</v>
      </c>
      <c r="AB34" s="129">
        <f t="shared" si="14"/>
        <v>0</v>
      </c>
      <c r="AC34" s="129">
        <f>'F4'!N24</f>
        <v>0</v>
      </c>
      <c r="AD34" s="130" t="e">
        <f t="shared" si="15"/>
        <v>#DIV/0!</v>
      </c>
    </row>
    <row r="35" spans="2:30" x14ac:dyDescent="0.25">
      <c r="B35" s="18"/>
      <c r="C35" s="112" t="s">
        <v>474</v>
      </c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29">
        <f t="shared" si="8"/>
        <v>0</v>
      </c>
      <c r="W35" s="129">
        <f t="shared" si="9"/>
        <v>0</v>
      </c>
      <c r="X35" s="129">
        <f t="shared" si="10"/>
        <v>0</v>
      </c>
      <c r="Y35" s="129">
        <f t="shared" si="11"/>
        <v>0</v>
      </c>
      <c r="Z35" s="129">
        <f t="shared" si="12"/>
        <v>0</v>
      </c>
      <c r="AA35" s="129">
        <f t="shared" si="13"/>
        <v>0</v>
      </c>
      <c r="AB35" s="129">
        <f t="shared" si="14"/>
        <v>0</v>
      </c>
      <c r="AC35" s="129">
        <f>'F4'!N36</f>
        <v>0</v>
      </c>
      <c r="AD35" s="130" t="e">
        <f t="shared" si="15"/>
        <v>#DIV/0!</v>
      </c>
    </row>
    <row r="36" spans="2:30" x14ac:dyDescent="0.25">
      <c r="B36" s="18"/>
      <c r="C36" s="112" t="s">
        <v>475</v>
      </c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29">
        <f t="shared" si="8"/>
        <v>0</v>
      </c>
      <c r="W36" s="129">
        <f t="shared" si="9"/>
        <v>0</v>
      </c>
      <c r="X36" s="129">
        <f t="shared" si="10"/>
        <v>0</v>
      </c>
      <c r="Y36" s="129">
        <f t="shared" si="11"/>
        <v>0</v>
      </c>
      <c r="Z36" s="129">
        <f t="shared" si="12"/>
        <v>0</v>
      </c>
      <c r="AA36" s="129">
        <f t="shared" si="13"/>
        <v>0</v>
      </c>
      <c r="AB36" s="129">
        <f t="shared" si="14"/>
        <v>0</v>
      </c>
      <c r="AC36" s="129">
        <f>'F4'!N48</f>
        <v>0</v>
      </c>
      <c r="AD36" s="130" t="e">
        <f t="shared" si="15"/>
        <v>#DIV/0!</v>
      </c>
    </row>
    <row r="37" spans="2:30" x14ac:dyDescent="0.25">
      <c r="B37" s="18" t="s">
        <v>632</v>
      </c>
      <c r="C37" s="18" t="s">
        <v>633</v>
      </c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29"/>
      <c r="W37" s="129"/>
      <c r="X37" s="129"/>
      <c r="Y37" s="129"/>
      <c r="Z37" s="129"/>
      <c r="AA37" s="129"/>
      <c r="AB37" s="129"/>
      <c r="AC37" s="19"/>
      <c r="AD37" s="130"/>
    </row>
    <row r="38" spans="2:30" x14ac:dyDescent="0.25">
      <c r="B38" s="18"/>
      <c r="C38" s="112" t="s">
        <v>473</v>
      </c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29">
        <f t="shared" si="8"/>
        <v>0</v>
      </c>
      <c r="W38" s="129">
        <f t="shared" si="9"/>
        <v>0</v>
      </c>
      <c r="X38" s="129">
        <f t="shared" si="10"/>
        <v>0</v>
      </c>
      <c r="Y38" s="129">
        <f t="shared" si="11"/>
        <v>0</v>
      </c>
      <c r="Z38" s="129">
        <f t="shared" si="12"/>
        <v>0</v>
      </c>
      <c r="AA38" s="129">
        <f t="shared" si="13"/>
        <v>0</v>
      </c>
      <c r="AB38" s="129">
        <f t="shared" si="14"/>
        <v>0</v>
      </c>
      <c r="AC38" s="129">
        <f>'F4'!N25</f>
        <v>0</v>
      </c>
      <c r="AD38" s="130" t="e">
        <f t="shared" si="15"/>
        <v>#DIV/0!</v>
      </c>
    </row>
    <row r="39" spans="2:30" x14ac:dyDescent="0.25">
      <c r="B39" s="18"/>
      <c r="C39" s="112" t="s">
        <v>474</v>
      </c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29">
        <f t="shared" si="8"/>
        <v>0</v>
      </c>
      <c r="W39" s="129">
        <f t="shared" si="9"/>
        <v>0</v>
      </c>
      <c r="X39" s="129">
        <f t="shared" si="10"/>
        <v>0</v>
      </c>
      <c r="Y39" s="129">
        <f t="shared" si="11"/>
        <v>0</v>
      </c>
      <c r="Z39" s="129">
        <f t="shared" si="12"/>
        <v>0</v>
      </c>
      <c r="AA39" s="129">
        <f t="shared" si="13"/>
        <v>0</v>
      </c>
      <c r="AB39" s="129">
        <f t="shared" si="14"/>
        <v>0</v>
      </c>
      <c r="AC39" s="129">
        <f>'F4'!N37</f>
        <v>0</v>
      </c>
      <c r="AD39" s="130" t="e">
        <f t="shared" si="15"/>
        <v>#DIV/0!</v>
      </c>
    </row>
    <row r="40" spans="2:30" x14ac:dyDescent="0.25">
      <c r="B40" s="18"/>
      <c r="C40" s="112" t="s">
        <v>475</v>
      </c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29">
        <f t="shared" si="8"/>
        <v>0</v>
      </c>
      <c r="W40" s="129">
        <f t="shared" si="9"/>
        <v>0</v>
      </c>
      <c r="X40" s="129">
        <f t="shared" si="10"/>
        <v>0</v>
      </c>
      <c r="Y40" s="129">
        <f t="shared" si="11"/>
        <v>0</v>
      </c>
      <c r="Z40" s="129">
        <f t="shared" si="12"/>
        <v>0</v>
      </c>
      <c r="AA40" s="129">
        <f t="shared" si="13"/>
        <v>0</v>
      </c>
      <c r="AB40" s="129">
        <f t="shared" si="14"/>
        <v>0</v>
      </c>
      <c r="AC40" s="129">
        <f>'F4'!N49</f>
        <v>0</v>
      </c>
      <c r="AD40" s="130" t="e">
        <f t="shared" si="15"/>
        <v>#DIV/0!</v>
      </c>
    </row>
    <row r="41" spans="2:30" x14ac:dyDescent="0.25">
      <c r="B41" s="18" t="s">
        <v>638</v>
      </c>
      <c r="C41" s="18" t="s">
        <v>639</v>
      </c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29">
        <f t="shared" ref="V41" si="16">D41</f>
        <v>0</v>
      </c>
      <c r="W41" s="129">
        <f t="shared" ref="W41" si="17">J41+M41</f>
        <v>0</v>
      </c>
      <c r="X41" s="129">
        <f t="shared" ref="X41" si="18">P41</f>
        <v>0</v>
      </c>
      <c r="Y41" s="129">
        <f t="shared" ref="Y41" si="19">G41+S41</f>
        <v>0</v>
      </c>
      <c r="Z41" s="129">
        <f t="shared" ref="Z41" si="20">SUM(V41:X41)</f>
        <v>0</v>
      </c>
      <c r="AA41" s="129">
        <f t="shared" ref="AA41" si="21">Y41</f>
        <v>0</v>
      </c>
      <c r="AB41" s="129">
        <f t="shared" ref="AB41" si="22">Z41+AA41</f>
        <v>0</v>
      </c>
      <c r="AC41" s="129">
        <f>'F4'!N50</f>
        <v>0</v>
      </c>
      <c r="AD41" s="130" t="e">
        <f t="shared" ref="AD41" si="23">AB41/AC41*10</f>
        <v>#DIV/0!</v>
      </c>
    </row>
    <row r="42" spans="2:30" x14ac:dyDescent="0.25">
      <c r="B42" s="18" t="s">
        <v>634</v>
      </c>
      <c r="C42" s="18" t="s">
        <v>635</v>
      </c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29"/>
      <c r="W42" s="129"/>
      <c r="X42" s="129"/>
      <c r="Y42" s="129"/>
      <c r="Z42" s="129"/>
      <c r="AA42" s="129"/>
      <c r="AB42" s="129"/>
      <c r="AC42" s="19"/>
      <c r="AD42" s="130"/>
    </row>
    <row r="43" spans="2:30" x14ac:dyDescent="0.25">
      <c r="B43" s="18"/>
      <c r="C43" s="112" t="s">
        <v>473</v>
      </c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29">
        <f t="shared" si="8"/>
        <v>0</v>
      </c>
      <c r="W43" s="129">
        <f t="shared" si="9"/>
        <v>0</v>
      </c>
      <c r="X43" s="129">
        <f t="shared" si="10"/>
        <v>0</v>
      </c>
      <c r="Y43" s="129">
        <f t="shared" si="11"/>
        <v>0</v>
      </c>
      <c r="Z43" s="129">
        <f t="shared" si="12"/>
        <v>0</v>
      </c>
      <c r="AA43" s="129">
        <f t="shared" si="13"/>
        <v>0</v>
      </c>
      <c r="AB43" s="129">
        <f t="shared" si="14"/>
        <v>0</v>
      </c>
      <c r="AC43" s="129">
        <f>'F4'!N26</f>
        <v>0</v>
      </c>
      <c r="AD43" s="130" t="e">
        <f t="shared" si="15"/>
        <v>#DIV/0!</v>
      </c>
    </row>
    <row r="44" spans="2:30" x14ac:dyDescent="0.25">
      <c r="B44" s="18"/>
      <c r="C44" s="112" t="s">
        <v>474</v>
      </c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29">
        <f t="shared" si="8"/>
        <v>0</v>
      </c>
      <c r="W44" s="129">
        <f t="shared" si="9"/>
        <v>0</v>
      </c>
      <c r="X44" s="129">
        <f t="shared" si="10"/>
        <v>0</v>
      </c>
      <c r="Y44" s="129">
        <f t="shared" si="11"/>
        <v>0</v>
      </c>
      <c r="Z44" s="129">
        <f t="shared" si="12"/>
        <v>0</v>
      </c>
      <c r="AA44" s="129">
        <f t="shared" si="13"/>
        <v>0</v>
      </c>
      <c r="AB44" s="129">
        <f t="shared" si="14"/>
        <v>0</v>
      </c>
      <c r="AC44" s="129">
        <f>'F4'!N38</f>
        <v>0</v>
      </c>
      <c r="AD44" s="130" t="e">
        <f t="shared" si="15"/>
        <v>#DIV/0!</v>
      </c>
    </row>
    <row r="45" spans="2:30" x14ac:dyDescent="0.25">
      <c r="B45" s="18"/>
      <c r="C45" s="112" t="s">
        <v>475</v>
      </c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29">
        <f t="shared" si="8"/>
        <v>0</v>
      </c>
      <c r="W45" s="129">
        <f t="shared" si="9"/>
        <v>0</v>
      </c>
      <c r="X45" s="129">
        <f t="shared" si="10"/>
        <v>0</v>
      </c>
      <c r="Y45" s="129">
        <f t="shared" si="11"/>
        <v>0</v>
      </c>
      <c r="Z45" s="129">
        <f t="shared" si="12"/>
        <v>0</v>
      </c>
      <c r="AA45" s="129">
        <f t="shared" si="13"/>
        <v>0</v>
      </c>
      <c r="AB45" s="129">
        <f t="shared" si="14"/>
        <v>0</v>
      </c>
      <c r="AC45" s="129">
        <f>'F4'!N51</f>
        <v>0</v>
      </c>
      <c r="AD45" s="130" t="e">
        <f t="shared" si="15"/>
        <v>#DIV/0!</v>
      </c>
    </row>
    <row r="46" spans="2:30" x14ac:dyDescent="0.25">
      <c r="B46" s="18" t="s">
        <v>472</v>
      </c>
      <c r="C46" s="18" t="s">
        <v>626</v>
      </c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29"/>
      <c r="W46" s="129"/>
      <c r="X46" s="129"/>
      <c r="Y46" s="129"/>
      <c r="Z46" s="129"/>
      <c r="AA46" s="129"/>
      <c r="AB46" s="129"/>
      <c r="AC46" s="19"/>
      <c r="AD46" s="130"/>
    </row>
    <row r="47" spans="2:30" x14ac:dyDescent="0.25">
      <c r="B47" s="18"/>
      <c r="C47" s="112" t="s">
        <v>473</v>
      </c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29">
        <f t="shared" si="8"/>
        <v>0</v>
      </c>
      <c r="W47" s="129">
        <f t="shared" si="9"/>
        <v>0</v>
      </c>
      <c r="X47" s="129">
        <f t="shared" si="10"/>
        <v>0</v>
      </c>
      <c r="Y47" s="129">
        <f t="shared" si="11"/>
        <v>0</v>
      </c>
      <c r="Z47" s="129">
        <f t="shared" si="12"/>
        <v>0</v>
      </c>
      <c r="AA47" s="129">
        <f t="shared" si="13"/>
        <v>0</v>
      </c>
      <c r="AB47" s="129">
        <f t="shared" si="14"/>
        <v>0</v>
      </c>
      <c r="AC47" s="129">
        <f>'F4'!N27</f>
        <v>0</v>
      </c>
      <c r="AD47" s="130" t="e">
        <f t="shared" si="15"/>
        <v>#DIV/0!</v>
      </c>
    </row>
    <row r="48" spans="2:30" x14ac:dyDescent="0.25">
      <c r="B48" s="18"/>
      <c r="C48" s="112" t="s">
        <v>474</v>
      </c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29">
        <f t="shared" si="8"/>
        <v>0</v>
      </c>
      <c r="W48" s="129">
        <f t="shared" si="9"/>
        <v>0</v>
      </c>
      <c r="X48" s="129">
        <f t="shared" si="10"/>
        <v>0</v>
      </c>
      <c r="Y48" s="129">
        <f t="shared" si="11"/>
        <v>0</v>
      </c>
      <c r="Z48" s="129">
        <f t="shared" si="12"/>
        <v>0</v>
      </c>
      <c r="AA48" s="129">
        <f t="shared" si="13"/>
        <v>0</v>
      </c>
      <c r="AB48" s="129">
        <f t="shared" si="14"/>
        <v>0</v>
      </c>
      <c r="AC48" s="129">
        <f>'F4'!N39</f>
        <v>0</v>
      </c>
      <c r="AD48" s="130" t="e">
        <f t="shared" si="15"/>
        <v>#DIV/0!</v>
      </c>
    </row>
    <row r="49" spans="2:30" x14ac:dyDescent="0.25">
      <c r="B49" s="18"/>
      <c r="C49" s="112" t="s">
        <v>475</v>
      </c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29">
        <f t="shared" si="8"/>
        <v>0</v>
      </c>
      <c r="W49" s="129">
        <f t="shared" si="9"/>
        <v>0</v>
      </c>
      <c r="X49" s="129">
        <f t="shared" si="10"/>
        <v>0</v>
      </c>
      <c r="Y49" s="129">
        <f t="shared" si="11"/>
        <v>0</v>
      </c>
      <c r="Z49" s="129">
        <f t="shared" si="12"/>
        <v>0</v>
      </c>
      <c r="AA49" s="129">
        <f t="shared" si="13"/>
        <v>0</v>
      </c>
      <c r="AB49" s="129">
        <f t="shared" si="14"/>
        <v>0</v>
      </c>
      <c r="AC49" s="129">
        <f>'F4'!N52</f>
        <v>0</v>
      </c>
      <c r="AD49" s="130" t="e">
        <f t="shared" si="15"/>
        <v>#DIV/0!</v>
      </c>
    </row>
    <row r="50" spans="2:30" x14ac:dyDescent="0.25">
      <c r="B50" s="18" t="s">
        <v>472</v>
      </c>
      <c r="C50" s="18" t="s">
        <v>636</v>
      </c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29"/>
      <c r="W50" s="129"/>
      <c r="X50" s="129"/>
      <c r="Y50" s="129"/>
      <c r="Z50" s="129"/>
      <c r="AA50" s="129"/>
      <c r="AB50" s="129"/>
      <c r="AC50" s="19"/>
      <c r="AD50" s="130"/>
    </row>
    <row r="51" spans="2:30" x14ac:dyDescent="0.25">
      <c r="B51" s="18"/>
      <c r="C51" s="112" t="s">
        <v>473</v>
      </c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29">
        <f t="shared" si="8"/>
        <v>0</v>
      </c>
      <c r="W51" s="129">
        <f t="shared" si="9"/>
        <v>0</v>
      </c>
      <c r="X51" s="129">
        <f t="shared" si="10"/>
        <v>0</v>
      </c>
      <c r="Y51" s="129">
        <f t="shared" si="11"/>
        <v>0</v>
      </c>
      <c r="Z51" s="129">
        <f t="shared" si="12"/>
        <v>0</v>
      </c>
      <c r="AA51" s="129">
        <f t="shared" si="13"/>
        <v>0</v>
      </c>
      <c r="AB51" s="129">
        <f t="shared" si="14"/>
        <v>0</v>
      </c>
      <c r="AC51" s="129">
        <f>'F4'!N28</f>
        <v>0</v>
      </c>
      <c r="AD51" s="130" t="e">
        <f t="shared" si="15"/>
        <v>#DIV/0!</v>
      </c>
    </row>
    <row r="52" spans="2:30" x14ac:dyDescent="0.25">
      <c r="B52" s="18"/>
      <c r="C52" s="112" t="s">
        <v>474</v>
      </c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29">
        <f t="shared" si="8"/>
        <v>0</v>
      </c>
      <c r="W52" s="129">
        <f t="shared" si="9"/>
        <v>0</v>
      </c>
      <c r="X52" s="129">
        <f t="shared" si="10"/>
        <v>0</v>
      </c>
      <c r="Y52" s="129">
        <f t="shared" si="11"/>
        <v>0</v>
      </c>
      <c r="Z52" s="129">
        <f t="shared" si="12"/>
        <v>0</v>
      </c>
      <c r="AA52" s="129">
        <f t="shared" si="13"/>
        <v>0</v>
      </c>
      <c r="AB52" s="129">
        <f t="shared" si="14"/>
        <v>0</v>
      </c>
      <c r="AC52" s="129">
        <f>'F4'!N40</f>
        <v>0</v>
      </c>
      <c r="AD52" s="130" t="e">
        <f t="shared" si="15"/>
        <v>#DIV/0!</v>
      </c>
    </row>
    <row r="53" spans="2:30" x14ac:dyDescent="0.25">
      <c r="B53" s="18"/>
      <c r="C53" s="112" t="s">
        <v>475</v>
      </c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29">
        <f t="shared" si="8"/>
        <v>0</v>
      </c>
      <c r="W53" s="129">
        <f t="shared" si="9"/>
        <v>0</v>
      </c>
      <c r="X53" s="129">
        <f t="shared" si="10"/>
        <v>0</v>
      </c>
      <c r="Y53" s="129">
        <f t="shared" si="11"/>
        <v>0</v>
      </c>
      <c r="Z53" s="129">
        <f t="shared" si="12"/>
        <v>0</v>
      </c>
      <c r="AA53" s="129">
        <f t="shared" si="13"/>
        <v>0</v>
      </c>
      <c r="AB53" s="129">
        <f t="shared" si="14"/>
        <v>0</v>
      </c>
      <c r="AC53" s="129">
        <f>'F4'!N53</f>
        <v>0</v>
      </c>
      <c r="AD53" s="130" t="e">
        <f t="shared" si="15"/>
        <v>#DIV/0!</v>
      </c>
    </row>
    <row r="54" spans="2:30" x14ac:dyDescent="0.25">
      <c r="B54" s="18" t="s">
        <v>637</v>
      </c>
      <c r="C54" s="18" t="s">
        <v>628</v>
      </c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29"/>
      <c r="W54" s="129"/>
      <c r="X54" s="129"/>
      <c r="Y54" s="129"/>
      <c r="Z54" s="129"/>
      <c r="AA54" s="129"/>
      <c r="AB54" s="129"/>
      <c r="AC54" s="129"/>
      <c r="AD54" s="130"/>
    </row>
    <row r="55" spans="2:30" x14ac:dyDescent="0.25">
      <c r="B55" s="18"/>
      <c r="C55" s="112" t="s">
        <v>473</v>
      </c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29">
        <f t="shared" si="8"/>
        <v>0</v>
      </c>
      <c r="W55" s="129">
        <f t="shared" si="9"/>
        <v>0</v>
      </c>
      <c r="X55" s="129">
        <f t="shared" si="10"/>
        <v>0</v>
      </c>
      <c r="Y55" s="129">
        <f t="shared" si="11"/>
        <v>0</v>
      </c>
      <c r="Z55" s="129">
        <f t="shared" si="12"/>
        <v>0</v>
      </c>
      <c r="AA55" s="129">
        <f t="shared" si="13"/>
        <v>0</v>
      </c>
      <c r="AB55" s="129">
        <f t="shared" si="14"/>
        <v>0</v>
      </c>
      <c r="AC55" s="129">
        <f>'F4'!N29</f>
        <v>0</v>
      </c>
      <c r="AD55" s="130" t="e">
        <f t="shared" si="15"/>
        <v>#DIV/0!</v>
      </c>
    </row>
    <row r="56" spans="2:30" x14ac:dyDescent="0.25">
      <c r="B56" s="18"/>
      <c r="C56" s="112" t="s">
        <v>474</v>
      </c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29">
        <f t="shared" si="8"/>
        <v>0</v>
      </c>
      <c r="W56" s="129">
        <f t="shared" si="9"/>
        <v>0</v>
      </c>
      <c r="X56" s="129">
        <f t="shared" si="10"/>
        <v>0</v>
      </c>
      <c r="Y56" s="129">
        <f t="shared" si="11"/>
        <v>0</v>
      </c>
      <c r="Z56" s="129">
        <f t="shared" si="12"/>
        <v>0</v>
      </c>
      <c r="AA56" s="129">
        <f t="shared" si="13"/>
        <v>0</v>
      </c>
      <c r="AB56" s="129">
        <f t="shared" si="14"/>
        <v>0</v>
      </c>
      <c r="AC56" s="129">
        <f>'F4'!N41</f>
        <v>0</v>
      </c>
      <c r="AD56" s="130" t="e">
        <f t="shared" si="15"/>
        <v>#DIV/0!</v>
      </c>
    </row>
    <row r="57" spans="2:30" x14ac:dyDescent="0.25">
      <c r="B57" s="18"/>
      <c r="C57" s="112" t="s">
        <v>475</v>
      </c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29">
        <f t="shared" si="8"/>
        <v>0</v>
      </c>
      <c r="W57" s="129">
        <f t="shared" si="9"/>
        <v>0</v>
      </c>
      <c r="X57" s="129">
        <f t="shared" si="10"/>
        <v>0</v>
      </c>
      <c r="Y57" s="129">
        <f t="shared" si="11"/>
        <v>0</v>
      </c>
      <c r="Z57" s="129">
        <f t="shared" si="12"/>
        <v>0</v>
      </c>
      <c r="AA57" s="129">
        <f t="shared" si="13"/>
        <v>0</v>
      </c>
      <c r="AB57" s="129">
        <f t="shared" si="14"/>
        <v>0</v>
      </c>
      <c r="AC57" s="129">
        <f>'F4'!N54</f>
        <v>0</v>
      </c>
      <c r="AD57" s="130" t="e">
        <f t="shared" si="15"/>
        <v>#DIV/0!</v>
      </c>
    </row>
    <row r="58" spans="2:30" x14ac:dyDescent="0.25">
      <c r="B58" s="18" t="s">
        <v>259</v>
      </c>
      <c r="C58" s="18" t="s">
        <v>259</v>
      </c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</row>
    <row r="59" spans="2:30" x14ac:dyDescent="0.25">
      <c r="B59" s="445" t="s">
        <v>261</v>
      </c>
      <c r="C59" s="445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29">
        <f>SUM(V10:V58)</f>
        <v>0</v>
      </c>
      <c r="W59" s="129">
        <f t="shared" ref="W59:AB59" si="24">SUM(W10:W58)</f>
        <v>0</v>
      </c>
      <c r="X59" s="129">
        <f t="shared" si="24"/>
        <v>0</v>
      </c>
      <c r="Y59" s="129">
        <f t="shared" si="24"/>
        <v>0</v>
      </c>
      <c r="Z59" s="129">
        <f t="shared" si="24"/>
        <v>0</v>
      </c>
      <c r="AA59" s="129">
        <f t="shared" si="24"/>
        <v>0</v>
      </c>
      <c r="AB59" s="129">
        <f t="shared" si="24"/>
        <v>0</v>
      </c>
      <c r="AC59" s="129">
        <f>AC20+AC9</f>
        <v>0</v>
      </c>
      <c r="AD59" s="130" t="e">
        <f t="shared" si="15"/>
        <v>#DIV/0!</v>
      </c>
    </row>
    <row r="61" spans="2:30" x14ac:dyDescent="0.25">
      <c r="B61" s="168" t="s">
        <v>175</v>
      </c>
    </row>
    <row r="62" spans="2:30" x14ac:dyDescent="0.25">
      <c r="B62" s="90">
        <v>1</v>
      </c>
      <c r="C62" s="75" t="s">
        <v>710</v>
      </c>
    </row>
  </sheetData>
  <mergeCells count="26">
    <mergeCell ref="B9:C9"/>
    <mergeCell ref="B20:C20"/>
    <mergeCell ref="B59:C59"/>
    <mergeCell ref="AD5:AD7"/>
    <mergeCell ref="D6:F6"/>
    <mergeCell ref="G6:I6"/>
    <mergeCell ref="J6:L6"/>
    <mergeCell ref="M6:O6"/>
    <mergeCell ref="P6:R6"/>
    <mergeCell ref="S6:U6"/>
    <mergeCell ref="V6:V7"/>
    <mergeCell ref="W6:W7"/>
    <mergeCell ref="X6:X7"/>
    <mergeCell ref="P5:R5"/>
    <mergeCell ref="S5:U5"/>
    <mergeCell ref="V5:Y5"/>
    <mergeCell ref="AB5:AB7"/>
    <mergeCell ref="AC5:AC7"/>
    <mergeCell ref="Y6:Y7"/>
    <mergeCell ref="Z6:Z7"/>
    <mergeCell ref="AA6:AA7"/>
    <mergeCell ref="B5:C8"/>
    <mergeCell ref="D5:I5"/>
    <mergeCell ref="J5:L5"/>
    <mergeCell ref="M5:O5"/>
    <mergeCell ref="Z5:AA5"/>
  </mergeCell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35"/>
  <sheetViews>
    <sheetView showGridLines="0" topLeftCell="A11" zoomScale="90" zoomScaleNormal="90" workbookViewId="0">
      <selection activeCell="E9" sqref="E9:F10"/>
    </sheetView>
  </sheetViews>
  <sheetFormatPr defaultColWidth="9.109375" defaultRowHeight="13.8" x14ac:dyDescent="0.25"/>
  <cols>
    <col min="1" max="1" width="9.109375" style="75"/>
    <col min="2" max="2" width="27.44140625" style="75" customWidth="1"/>
    <col min="3" max="3" width="24.6640625" style="75" customWidth="1"/>
    <col min="4" max="4" width="17.88671875" style="75" customWidth="1"/>
    <col min="5" max="5" width="16.5546875" style="75" customWidth="1"/>
    <col min="6" max="16384" width="9.109375" style="75"/>
  </cols>
  <sheetData>
    <row r="2" spans="2:4" x14ac:dyDescent="0.25">
      <c r="C2" s="25" t="s">
        <v>240</v>
      </c>
    </row>
    <row r="3" spans="2:4" x14ac:dyDescent="0.25">
      <c r="C3" s="27" t="s">
        <v>469</v>
      </c>
    </row>
    <row r="4" spans="2:4" x14ac:dyDescent="0.25">
      <c r="D4" s="108" t="s">
        <v>470</v>
      </c>
    </row>
    <row r="5" spans="2:4" x14ac:dyDescent="0.25">
      <c r="B5" s="505" t="s">
        <v>18</v>
      </c>
      <c r="C5" s="506"/>
      <c r="D5" s="76" t="s">
        <v>182</v>
      </c>
    </row>
    <row r="6" spans="2:4" x14ac:dyDescent="0.25">
      <c r="B6" s="463" t="s">
        <v>481</v>
      </c>
      <c r="C6" s="464"/>
      <c r="D6" s="465"/>
    </row>
    <row r="7" spans="2:4" x14ac:dyDescent="0.25">
      <c r="B7" s="503" t="s">
        <v>471</v>
      </c>
      <c r="C7" s="503"/>
      <c r="D7" s="19"/>
    </row>
    <row r="8" spans="2:4" x14ac:dyDescent="0.25">
      <c r="B8" s="110" t="s">
        <v>472</v>
      </c>
      <c r="C8" s="89" t="s">
        <v>473</v>
      </c>
      <c r="D8" s="19"/>
    </row>
    <row r="9" spans="2:4" x14ac:dyDescent="0.25">
      <c r="B9" s="110" t="s">
        <v>472</v>
      </c>
      <c r="C9" s="89" t="s">
        <v>474</v>
      </c>
      <c r="D9" s="19"/>
    </row>
    <row r="10" spans="2:4" x14ac:dyDescent="0.25">
      <c r="B10" s="110" t="s">
        <v>472</v>
      </c>
      <c r="C10" s="89" t="s">
        <v>475</v>
      </c>
      <c r="D10" s="19"/>
    </row>
    <row r="11" spans="2:4" x14ac:dyDescent="0.25">
      <c r="B11" s="507" t="s">
        <v>476</v>
      </c>
      <c r="C11" s="507"/>
      <c r="D11" s="19"/>
    </row>
    <row r="12" spans="2:4" x14ac:dyDescent="0.25">
      <c r="B12" s="508" t="s">
        <v>477</v>
      </c>
      <c r="C12" s="508"/>
      <c r="D12" s="19"/>
    </row>
    <row r="13" spans="2:4" x14ac:dyDescent="0.25">
      <c r="B13" s="503" t="s">
        <v>478</v>
      </c>
      <c r="C13" s="503"/>
      <c r="D13" s="19"/>
    </row>
    <row r="14" spans="2:4" x14ac:dyDescent="0.25">
      <c r="B14" s="110" t="s">
        <v>472</v>
      </c>
      <c r="C14" s="89" t="s">
        <v>473</v>
      </c>
      <c r="D14" s="19"/>
    </row>
    <row r="15" spans="2:4" x14ac:dyDescent="0.25">
      <c r="B15" s="110" t="s">
        <v>472</v>
      </c>
      <c r="C15" s="89" t="s">
        <v>474</v>
      </c>
      <c r="D15" s="19"/>
    </row>
    <row r="16" spans="2:4" x14ac:dyDescent="0.25">
      <c r="B16" s="110" t="s">
        <v>472</v>
      </c>
      <c r="C16" s="89" t="s">
        <v>475</v>
      </c>
      <c r="D16" s="19"/>
    </row>
    <row r="17" spans="2:4" x14ac:dyDescent="0.25">
      <c r="B17" s="507" t="s">
        <v>476</v>
      </c>
      <c r="C17" s="507"/>
      <c r="D17" s="19"/>
    </row>
    <row r="18" spans="2:4" x14ac:dyDescent="0.25">
      <c r="B18" s="508" t="s">
        <v>479</v>
      </c>
      <c r="C18" s="508"/>
      <c r="D18" s="19"/>
    </row>
    <row r="19" spans="2:4" x14ac:dyDescent="0.25">
      <c r="B19" s="508" t="s">
        <v>480</v>
      </c>
      <c r="C19" s="508"/>
      <c r="D19" s="19"/>
    </row>
    <row r="20" spans="2:4" x14ac:dyDescent="0.25">
      <c r="B20" s="463" t="s">
        <v>482</v>
      </c>
      <c r="C20" s="464"/>
      <c r="D20" s="465"/>
    </row>
    <row r="21" spans="2:4" x14ac:dyDescent="0.25">
      <c r="B21" s="503" t="s">
        <v>471</v>
      </c>
      <c r="C21" s="503"/>
      <c r="D21" s="19"/>
    </row>
    <row r="22" spans="2:4" x14ac:dyDescent="0.25">
      <c r="B22" s="110" t="s">
        <v>472</v>
      </c>
      <c r="C22" s="89" t="s">
        <v>473</v>
      </c>
      <c r="D22" s="19"/>
    </row>
    <row r="23" spans="2:4" x14ac:dyDescent="0.25">
      <c r="B23" s="110" t="s">
        <v>472</v>
      </c>
      <c r="C23" s="89" t="s">
        <v>474</v>
      </c>
      <c r="D23" s="19"/>
    </row>
    <row r="24" spans="2:4" x14ac:dyDescent="0.25">
      <c r="B24" s="110" t="s">
        <v>472</v>
      </c>
      <c r="C24" s="89" t="s">
        <v>475</v>
      </c>
      <c r="D24" s="19"/>
    </row>
    <row r="25" spans="2:4" x14ac:dyDescent="0.25">
      <c r="B25" s="507" t="s">
        <v>476</v>
      </c>
      <c r="C25" s="507"/>
      <c r="D25" s="19"/>
    </row>
    <row r="26" spans="2:4" x14ac:dyDescent="0.25">
      <c r="B26" s="508" t="s">
        <v>477</v>
      </c>
      <c r="C26" s="508"/>
      <c r="D26" s="19"/>
    </row>
    <row r="27" spans="2:4" x14ac:dyDescent="0.25">
      <c r="B27" s="503" t="s">
        <v>478</v>
      </c>
      <c r="C27" s="503"/>
      <c r="D27" s="19"/>
    </row>
    <row r="28" spans="2:4" x14ac:dyDescent="0.25">
      <c r="B28" s="110" t="s">
        <v>472</v>
      </c>
      <c r="C28" s="89" t="s">
        <v>473</v>
      </c>
      <c r="D28" s="19"/>
    </row>
    <row r="29" spans="2:4" x14ac:dyDescent="0.25">
      <c r="B29" s="110" t="s">
        <v>472</v>
      </c>
      <c r="C29" s="89" t="s">
        <v>474</v>
      </c>
      <c r="D29" s="19"/>
    </row>
    <row r="30" spans="2:4" x14ac:dyDescent="0.25">
      <c r="B30" s="110" t="s">
        <v>472</v>
      </c>
      <c r="C30" s="89" t="s">
        <v>475</v>
      </c>
      <c r="D30" s="19"/>
    </row>
    <row r="31" spans="2:4" x14ac:dyDescent="0.25">
      <c r="B31" s="507" t="s">
        <v>476</v>
      </c>
      <c r="C31" s="507"/>
      <c r="D31" s="19"/>
    </row>
    <row r="32" spans="2:4" x14ac:dyDescent="0.25">
      <c r="B32" s="508" t="s">
        <v>479</v>
      </c>
      <c r="C32" s="508"/>
      <c r="D32" s="19"/>
    </row>
    <row r="33" spans="2:4" x14ac:dyDescent="0.25">
      <c r="B33" s="508" t="s">
        <v>483</v>
      </c>
      <c r="C33" s="508"/>
      <c r="D33" s="19"/>
    </row>
    <row r="34" spans="2:4" x14ac:dyDescent="0.25">
      <c r="B34" s="507" t="s">
        <v>484</v>
      </c>
      <c r="C34" s="507"/>
      <c r="D34" s="19"/>
    </row>
    <row r="35" spans="2:4" x14ac:dyDescent="0.25">
      <c r="B35" s="507" t="s">
        <v>485</v>
      </c>
      <c r="C35" s="507"/>
      <c r="D35" s="19"/>
    </row>
  </sheetData>
  <mergeCells count="19">
    <mergeCell ref="B34:C34"/>
    <mergeCell ref="B35:C35"/>
    <mergeCell ref="B25:C25"/>
    <mergeCell ref="B26:C26"/>
    <mergeCell ref="B27:C27"/>
    <mergeCell ref="B31:C31"/>
    <mergeCell ref="B32:C32"/>
    <mergeCell ref="B33:C33"/>
    <mergeCell ref="B18:C18"/>
    <mergeCell ref="B19:C19"/>
    <mergeCell ref="B6:D6"/>
    <mergeCell ref="B20:D20"/>
    <mergeCell ref="B21:C21"/>
    <mergeCell ref="B17:C17"/>
    <mergeCell ref="B5:C5"/>
    <mergeCell ref="B7:C7"/>
    <mergeCell ref="B11:C11"/>
    <mergeCell ref="B12:C12"/>
    <mergeCell ref="B13:C13"/>
  </mergeCell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61"/>
  <sheetViews>
    <sheetView showGridLines="0" zoomScale="90" zoomScaleNormal="90" workbookViewId="0">
      <selection activeCell="E9" sqref="E9:F10"/>
    </sheetView>
  </sheetViews>
  <sheetFormatPr defaultColWidth="9.109375" defaultRowHeight="13.8" x14ac:dyDescent="0.25"/>
  <cols>
    <col min="1" max="1" width="9.109375" style="75"/>
    <col min="2" max="2" width="16.44140625" style="75" bestFit="1" customWidth="1"/>
    <col min="3" max="3" width="34.33203125" style="75" bestFit="1" customWidth="1"/>
    <col min="4" max="4" width="13.5546875" style="75" customWidth="1"/>
    <col min="5" max="5" width="12.5546875" style="75" customWidth="1"/>
    <col min="6" max="6" width="19.109375" style="75" customWidth="1"/>
    <col min="7" max="7" width="21" style="75" customWidth="1"/>
    <col min="8" max="8" width="24" style="75" customWidth="1"/>
    <col min="9" max="9" width="30.109375" style="75" customWidth="1"/>
    <col min="10" max="10" width="30.44140625" style="75" customWidth="1"/>
    <col min="11" max="16384" width="9.109375" style="75"/>
  </cols>
  <sheetData>
    <row r="2" spans="2:10" x14ac:dyDescent="0.25">
      <c r="G2" s="25" t="s">
        <v>240</v>
      </c>
    </row>
    <row r="3" spans="2:10" x14ac:dyDescent="0.25">
      <c r="G3" s="27" t="s">
        <v>486</v>
      </c>
    </row>
    <row r="4" spans="2:10" x14ac:dyDescent="0.25">
      <c r="D4" s="108"/>
      <c r="J4" s="108" t="s">
        <v>470</v>
      </c>
    </row>
    <row r="5" spans="2:10" x14ac:dyDescent="0.25">
      <c r="B5" s="503" t="s">
        <v>244</v>
      </c>
      <c r="C5" s="503"/>
      <c r="D5" s="503" t="s">
        <v>182</v>
      </c>
      <c r="E5" s="503"/>
      <c r="F5" s="503"/>
      <c r="G5" s="503"/>
      <c r="H5" s="503"/>
      <c r="I5" s="503"/>
      <c r="J5" s="503"/>
    </row>
    <row r="6" spans="2:10" x14ac:dyDescent="0.25">
      <c r="B6" s="503"/>
      <c r="C6" s="503"/>
      <c r="D6" s="109" t="s">
        <v>487</v>
      </c>
      <c r="E6" s="503" t="s">
        <v>488</v>
      </c>
      <c r="F6" s="503"/>
      <c r="G6" s="503"/>
      <c r="H6" s="503" t="s">
        <v>478</v>
      </c>
      <c r="I6" s="503"/>
      <c r="J6" s="503"/>
    </row>
    <row r="7" spans="2:10" ht="41.4" x14ac:dyDescent="0.25">
      <c r="B7" s="503"/>
      <c r="C7" s="503"/>
      <c r="D7" s="111" t="s">
        <v>478</v>
      </c>
      <c r="E7" s="111" t="s">
        <v>489</v>
      </c>
      <c r="F7" s="111" t="s">
        <v>490</v>
      </c>
      <c r="G7" s="111" t="s">
        <v>491</v>
      </c>
      <c r="H7" s="111" t="s">
        <v>492</v>
      </c>
      <c r="I7" s="111" t="s">
        <v>493</v>
      </c>
      <c r="J7" s="111" t="s">
        <v>494</v>
      </c>
    </row>
    <row r="8" spans="2:10" x14ac:dyDescent="0.25">
      <c r="B8" s="428" t="s">
        <v>495</v>
      </c>
      <c r="C8" s="429"/>
      <c r="D8" s="19"/>
      <c r="E8" s="19"/>
      <c r="F8" s="19"/>
      <c r="G8" s="19"/>
      <c r="H8" s="19"/>
      <c r="I8" s="19"/>
      <c r="J8" s="19"/>
    </row>
    <row r="9" spans="2:10" x14ac:dyDescent="0.25">
      <c r="B9" s="73" t="s">
        <v>247</v>
      </c>
      <c r="C9" s="73" t="s">
        <v>248</v>
      </c>
      <c r="D9" s="19"/>
      <c r="E9" s="19"/>
      <c r="F9" s="19"/>
      <c r="G9" s="19"/>
      <c r="H9" s="19"/>
      <c r="I9" s="19"/>
      <c r="J9" s="19"/>
    </row>
    <row r="10" spans="2:10" x14ac:dyDescent="0.25">
      <c r="B10" s="18" t="s">
        <v>249</v>
      </c>
      <c r="C10" s="18" t="s">
        <v>250</v>
      </c>
      <c r="D10" s="19"/>
      <c r="E10" s="19"/>
      <c r="F10" s="19"/>
      <c r="G10" s="19"/>
      <c r="H10" s="19"/>
      <c r="I10" s="19"/>
      <c r="J10" s="19"/>
    </row>
    <row r="11" spans="2:10" x14ac:dyDescent="0.25">
      <c r="B11" s="18" t="s">
        <v>615</v>
      </c>
      <c r="C11" s="18" t="s">
        <v>616</v>
      </c>
      <c r="D11" s="19"/>
      <c r="E11" s="19"/>
      <c r="F11" s="19"/>
      <c r="G11" s="19"/>
      <c r="H11" s="19"/>
      <c r="I11" s="19"/>
      <c r="J11" s="19"/>
    </row>
    <row r="12" spans="2:10" x14ac:dyDescent="0.25">
      <c r="B12" s="18" t="s">
        <v>617</v>
      </c>
      <c r="C12" s="18" t="s">
        <v>618</v>
      </c>
      <c r="D12" s="19"/>
      <c r="E12" s="19"/>
      <c r="F12" s="19"/>
      <c r="G12" s="19"/>
      <c r="H12" s="19"/>
      <c r="I12" s="19"/>
      <c r="J12" s="19"/>
    </row>
    <row r="13" spans="2:10" x14ac:dyDescent="0.25">
      <c r="B13" s="18" t="s">
        <v>619</v>
      </c>
      <c r="C13" s="18" t="s">
        <v>620</v>
      </c>
      <c r="D13" s="19"/>
      <c r="E13" s="19"/>
      <c r="F13" s="19"/>
      <c r="G13" s="19"/>
      <c r="H13" s="19"/>
      <c r="I13" s="19"/>
      <c r="J13" s="19"/>
    </row>
    <row r="14" spans="2:10" x14ac:dyDescent="0.25">
      <c r="B14" s="18" t="s">
        <v>621</v>
      </c>
      <c r="C14" s="18" t="s">
        <v>622</v>
      </c>
      <c r="D14" s="19"/>
      <c r="E14" s="19"/>
      <c r="F14" s="19"/>
      <c r="G14" s="19"/>
      <c r="H14" s="19"/>
      <c r="I14" s="19"/>
      <c r="J14" s="19"/>
    </row>
    <row r="15" spans="2:10" x14ac:dyDescent="0.25">
      <c r="B15" s="18" t="s">
        <v>623</v>
      </c>
      <c r="C15" s="18" t="s">
        <v>624</v>
      </c>
      <c r="D15" s="19"/>
      <c r="E15" s="19"/>
      <c r="F15" s="19"/>
      <c r="G15" s="19"/>
      <c r="H15" s="19"/>
      <c r="I15" s="19"/>
      <c r="J15" s="19"/>
    </row>
    <row r="16" spans="2:10" x14ac:dyDescent="0.25">
      <c r="B16" s="18" t="s">
        <v>625</v>
      </c>
      <c r="C16" s="18" t="s">
        <v>626</v>
      </c>
      <c r="D16" s="19"/>
      <c r="E16" s="19"/>
      <c r="F16" s="19"/>
      <c r="G16" s="19"/>
      <c r="H16" s="19"/>
      <c r="I16" s="19"/>
      <c r="J16" s="19"/>
    </row>
    <row r="17" spans="2:10" x14ac:dyDescent="0.25">
      <c r="B17" s="18" t="s">
        <v>627</v>
      </c>
      <c r="C17" s="18" t="s">
        <v>628</v>
      </c>
      <c r="D17" s="19"/>
      <c r="E17" s="19"/>
      <c r="F17" s="19"/>
      <c r="G17" s="19"/>
      <c r="H17" s="19"/>
      <c r="I17" s="19"/>
      <c r="J17" s="19"/>
    </row>
    <row r="18" spans="2:10" x14ac:dyDescent="0.25">
      <c r="B18" s="18" t="s">
        <v>259</v>
      </c>
      <c r="C18" s="18" t="s">
        <v>259</v>
      </c>
      <c r="D18" s="19"/>
      <c r="E18" s="19"/>
      <c r="F18" s="19"/>
      <c r="G18" s="19"/>
      <c r="H18" s="19"/>
      <c r="I18" s="19"/>
      <c r="J18" s="19"/>
    </row>
    <row r="19" spans="2:10" x14ac:dyDescent="0.25">
      <c r="B19" s="428" t="s">
        <v>496</v>
      </c>
      <c r="C19" s="429"/>
      <c r="D19" s="19"/>
      <c r="E19" s="19"/>
      <c r="F19" s="19"/>
      <c r="G19" s="19"/>
      <c r="H19" s="19"/>
      <c r="I19" s="19"/>
      <c r="J19" s="19"/>
    </row>
    <row r="20" spans="2:10" x14ac:dyDescent="0.25">
      <c r="B20" s="18" t="s">
        <v>252</v>
      </c>
      <c r="C20" s="18" t="s">
        <v>253</v>
      </c>
      <c r="D20" s="19"/>
      <c r="E20" s="19"/>
      <c r="F20" s="19"/>
      <c r="G20" s="19"/>
      <c r="H20" s="19"/>
      <c r="I20" s="19"/>
      <c r="J20" s="19"/>
    </row>
    <row r="21" spans="2:10" x14ac:dyDescent="0.25">
      <c r="B21" s="18"/>
      <c r="C21" s="112" t="s">
        <v>473</v>
      </c>
      <c r="D21" s="19"/>
      <c r="E21" s="19"/>
      <c r="F21" s="19"/>
      <c r="G21" s="19"/>
      <c r="H21" s="19"/>
      <c r="I21" s="19"/>
      <c r="J21" s="19"/>
    </row>
    <row r="22" spans="2:10" x14ac:dyDescent="0.25">
      <c r="B22" s="18"/>
      <c r="C22" s="112" t="s">
        <v>474</v>
      </c>
      <c r="D22" s="19"/>
      <c r="E22" s="19"/>
      <c r="F22" s="19"/>
      <c r="G22" s="19"/>
      <c r="H22" s="19"/>
      <c r="I22" s="19"/>
      <c r="J22" s="19"/>
    </row>
    <row r="23" spans="2:10" x14ac:dyDescent="0.25">
      <c r="B23" s="18"/>
      <c r="C23" s="112" t="s">
        <v>475</v>
      </c>
      <c r="D23" s="19"/>
      <c r="E23" s="19"/>
      <c r="F23" s="19"/>
      <c r="G23" s="19"/>
      <c r="H23" s="19"/>
      <c r="I23" s="19"/>
      <c r="J23" s="19"/>
    </row>
    <row r="24" spans="2:10" x14ac:dyDescent="0.25">
      <c r="B24" s="18" t="s">
        <v>254</v>
      </c>
      <c r="C24" s="18" t="s">
        <v>255</v>
      </c>
      <c r="D24" s="19"/>
      <c r="E24" s="19"/>
      <c r="F24" s="19"/>
      <c r="G24" s="19"/>
      <c r="H24" s="19"/>
      <c r="I24" s="19"/>
      <c r="J24" s="19"/>
    </row>
    <row r="25" spans="2:10" x14ac:dyDescent="0.25">
      <c r="B25" s="18"/>
      <c r="C25" s="112" t="s">
        <v>473</v>
      </c>
      <c r="D25" s="19"/>
      <c r="E25" s="19"/>
      <c r="F25" s="19"/>
      <c r="G25" s="19"/>
      <c r="H25" s="19"/>
      <c r="I25" s="19"/>
      <c r="J25" s="19"/>
    </row>
    <row r="26" spans="2:10" x14ac:dyDescent="0.25">
      <c r="B26" s="18"/>
      <c r="C26" s="112" t="s">
        <v>474</v>
      </c>
      <c r="D26" s="19"/>
      <c r="E26" s="19"/>
      <c r="F26" s="19"/>
      <c r="G26" s="19"/>
      <c r="H26" s="19"/>
      <c r="I26" s="19"/>
      <c r="J26" s="19"/>
    </row>
    <row r="27" spans="2:10" x14ac:dyDescent="0.25">
      <c r="B27" s="18"/>
      <c r="C27" s="112" t="s">
        <v>475</v>
      </c>
      <c r="D27" s="19"/>
      <c r="E27" s="19"/>
      <c r="F27" s="19"/>
      <c r="G27" s="19"/>
      <c r="H27" s="19"/>
      <c r="I27" s="19"/>
      <c r="J27" s="19"/>
    </row>
    <row r="28" spans="2:10" x14ac:dyDescent="0.25">
      <c r="B28" s="18" t="s">
        <v>629</v>
      </c>
      <c r="C28" s="18" t="s">
        <v>64</v>
      </c>
      <c r="D28" s="19"/>
      <c r="E28" s="19"/>
      <c r="F28" s="19"/>
      <c r="G28" s="19"/>
      <c r="H28" s="19"/>
      <c r="I28" s="19"/>
      <c r="J28" s="19"/>
    </row>
    <row r="29" spans="2:10" x14ac:dyDescent="0.25">
      <c r="B29" s="18"/>
      <c r="C29" s="112" t="s">
        <v>473</v>
      </c>
      <c r="D29" s="19"/>
      <c r="E29" s="19"/>
      <c r="F29" s="19"/>
      <c r="G29" s="19"/>
      <c r="H29" s="19"/>
      <c r="I29" s="19"/>
      <c r="J29" s="19"/>
    </row>
    <row r="30" spans="2:10" x14ac:dyDescent="0.25">
      <c r="B30" s="18"/>
      <c r="C30" s="112" t="s">
        <v>474</v>
      </c>
      <c r="D30" s="19"/>
      <c r="E30" s="19"/>
      <c r="F30" s="19"/>
      <c r="G30" s="19"/>
      <c r="H30" s="19"/>
      <c r="I30" s="19"/>
      <c r="J30" s="19"/>
    </row>
    <row r="31" spans="2:10" x14ac:dyDescent="0.25">
      <c r="B31" s="18"/>
      <c r="C31" s="112" t="s">
        <v>475</v>
      </c>
      <c r="D31" s="19"/>
      <c r="E31" s="19"/>
      <c r="F31" s="19"/>
      <c r="G31" s="19"/>
      <c r="H31" s="19"/>
      <c r="I31" s="19"/>
      <c r="J31" s="19"/>
    </row>
    <row r="32" spans="2:10" x14ac:dyDescent="0.25">
      <c r="B32" s="18" t="s">
        <v>630</v>
      </c>
      <c r="C32" s="18" t="s">
        <v>631</v>
      </c>
      <c r="D32" s="19"/>
      <c r="E32" s="19"/>
      <c r="F32" s="19"/>
      <c r="G32" s="19"/>
      <c r="H32" s="19"/>
      <c r="I32" s="19"/>
      <c r="J32" s="19"/>
    </row>
    <row r="33" spans="2:10" x14ac:dyDescent="0.25">
      <c r="B33" s="18"/>
      <c r="C33" s="112" t="s">
        <v>473</v>
      </c>
      <c r="D33" s="19"/>
      <c r="E33" s="19"/>
      <c r="F33" s="19"/>
      <c r="G33" s="19"/>
      <c r="H33" s="19"/>
      <c r="I33" s="19"/>
      <c r="J33" s="19"/>
    </row>
    <row r="34" spans="2:10" x14ac:dyDescent="0.25">
      <c r="B34" s="18"/>
      <c r="C34" s="112" t="s">
        <v>474</v>
      </c>
      <c r="D34" s="19"/>
      <c r="E34" s="19"/>
      <c r="F34" s="19"/>
      <c r="G34" s="19"/>
      <c r="H34" s="19"/>
      <c r="I34" s="19"/>
      <c r="J34" s="19"/>
    </row>
    <row r="35" spans="2:10" x14ac:dyDescent="0.25">
      <c r="B35" s="18"/>
      <c r="C35" s="112" t="s">
        <v>475</v>
      </c>
      <c r="D35" s="19"/>
      <c r="E35" s="19"/>
      <c r="F35" s="19"/>
      <c r="G35" s="19"/>
      <c r="H35" s="19"/>
      <c r="I35" s="19"/>
      <c r="J35" s="19"/>
    </row>
    <row r="36" spans="2:10" x14ac:dyDescent="0.25">
      <c r="B36" s="18" t="s">
        <v>632</v>
      </c>
      <c r="C36" s="18" t="s">
        <v>633</v>
      </c>
      <c r="D36" s="19"/>
      <c r="E36" s="19"/>
      <c r="F36" s="19"/>
      <c r="G36" s="19"/>
      <c r="H36" s="19"/>
      <c r="I36" s="19"/>
      <c r="J36" s="19"/>
    </row>
    <row r="37" spans="2:10" x14ac:dyDescent="0.25">
      <c r="B37" s="18"/>
      <c r="C37" s="112" t="s">
        <v>473</v>
      </c>
      <c r="D37" s="19"/>
      <c r="E37" s="19"/>
      <c r="F37" s="19"/>
      <c r="G37" s="19"/>
      <c r="H37" s="19"/>
      <c r="I37" s="19"/>
      <c r="J37" s="19"/>
    </row>
    <row r="38" spans="2:10" x14ac:dyDescent="0.25">
      <c r="B38" s="18"/>
      <c r="C38" s="112" t="s">
        <v>474</v>
      </c>
      <c r="D38" s="19"/>
      <c r="E38" s="19"/>
      <c r="F38" s="19"/>
      <c r="G38" s="19"/>
      <c r="H38" s="19"/>
      <c r="I38" s="19"/>
      <c r="J38" s="19"/>
    </row>
    <row r="39" spans="2:10" x14ac:dyDescent="0.25">
      <c r="B39" s="18"/>
      <c r="C39" s="112" t="s">
        <v>475</v>
      </c>
      <c r="D39" s="19"/>
      <c r="E39" s="19"/>
      <c r="F39" s="19"/>
      <c r="G39" s="19"/>
      <c r="H39" s="19"/>
      <c r="I39" s="19"/>
      <c r="J39" s="19"/>
    </row>
    <row r="40" spans="2:10" x14ac:dyDescent="0.25">
      <c r="B40" s="18" t="s">
        <v>638</v>
      </c>
      <c r="C40" s="18" t="s">
        <v>639</v>
      </c>
      <c r="D40" s="19"/>
      <c r="E40" s="19"/>
      <c r="F40" s="19"/>
      <c r="G40" s="19"/>
      <c r="H40" s="19"/>
      <c r="I40" s="19"/>
      <c r="J40" s="19"/>
    </row>
    <row r="41" spans="2:10" x14ac:dyDescent="0.25">
      <c r="B41" s="18" t="s">
        <v>634</v>
      </c>
      <c r="C41" s="18" t="s">
        <v>635</v>
      </c>
      <c r="D41" s="19"/>
      <c r="E41" s="19"/>
      <c r="F41" s="19"/>
      <c r="G41" s="19"/>
      <c r="H41" s="19"/>
      <c r="I41" s="19"/>
      <c r="J41" s="19"/>
    </row>
    <row r="42" spans="2:10" x14ac:dyDescent="0.25">
      <c r="B42" s="18"/>
      <c r="C42" s="112" t="s">
        <v>473</v>
      </c>
      <c r="D42" s="19"/>
      <c r="E42" s="19"/>
      <c r="F42" s="19"/>
      <c r="G42" s="19"/>
      <c r="H42" s="19"/>
      <c r="I42" s="19"/>
      <c r="J42" s="19"/>
    </row>
    <row r="43" spans="2:10" x14ac:dyDescent="0.25">
      <c r="B43" s="18"/>
      <c r="C43" s="112" t="s">
        <v>474</v>
      </c>
      <c r="D43" s="19"/>
      <c r="E43" s="19"/>
      <c r="F43" s="19"/>
      <c r="G43" s="19"/>
      <c r="H43" s="19"/>
      <c r="I43" s="19"/>
      <c r="J43" s="19"/>
    </row>
    <row r="44" spans="2:10" x14ac:dyDescent="0.25">
      <c r="B44" s="18"/>
      <c r="C44" s="112" t="s">
        <v>475</v>
      </c>
      <c r="D44" s="19"/>
      <c r="E44" s="19"/>
      <c r="F44" s="19"/>
      <c r="G44" s="19"/>
      <c r="H44" s="19"/>
      <c r="I44" s="19"/>
      <c r="J44" s="19"/>
    </row>
    <row r="45" spans="2:10" x14ac:dyDescent="0.25">
      <c r="B45" s="18" t="s">
        <v>472</v>
      </c>
      <c r="C45" s="18" t="s">
        <v>626</v>
      </c>
      <c r="D45" s="19"/>
      <c r="E45" s="19"/>
      <c r="F45" s="19"/>
      <c r="G45" s="19"/>
      <c r="H45" s="19"/>
      <c r="I45" s="19"/>
      <c r="J45" s="19"/>
    </row>
    <row r="46" spans="2:10" x14ac:dyDescent="0.25">
      <c r="B46" s="18"/>
      <c r="C46" s="112" t="s">
        <v>473</v>
      </c>
      <c r="D46" s="19"/>
      <c r="E46" s="19"/>
      <c r="F46" s="19"/>
      <c r="G46" s="19"/>
      <c r="H46" s="19"/>
      <c r="I46" s="19"/>
      <c r="J46" s="19"/>
    </row>
    <row r="47" spans="2:10" x14ac:dyDescent="0.25">
      <c r="B47" s="18"/>
      <c r="C47" s="112" t="s">
        <v>474</v>
      </c>
      <c r="D47" s="19"/>
      <c r="E47" s="19"/>
      <c r="F47" s="19"/>
      <c r="G47" s="19"/>
      <c r="H47" s="19"/>
      <c r="I47" s="19"/>
      <c r="J47" s="19"/>
    </row>
    <row r="48" spans="2:10" x14ac:dyDescent="0.25">
      <c r="B48" s="18"/>
      <c r="C48" s="112" t="s">
        <v>475</v>
      </c>
      <c r="D48" s="19"/>
      <c r="E48" s="19"/>
      <c r="F48" s="19"/>
      <c r="G48" s="19"/>
      <c r="H48" s="19"/>
      <c r="I48" s="19"/>
      <c r="J48" s="19"/>
    </row>
    <row r="49" spans="2:10" x14ac:dyDescent="0.25">
      <c r="B49" s="18" t="s">
        <v>472</v>
      </c>
      <c r="C49" s="18" t="s">
        <v>636</v>
      </c>
      <c r="D49" s="19"/>
      <c r="E49" s="19"/>
      <c r="F49" s="19"/>
      <c r="G49" s="19"/>
      <c r="H49" s="19"/>
      <c r="I49" s="19"/>
      <c r="J49" s="19"/>
    </row>
    <row r="50" spans="2:10" x14ac:dyDescent="0.25">
      <c r="B50" s="18"/>
      <c r="C50" s="112" t="s">
        <v>473</v>
      </c>
      <c r="D50" s="19"/>
      <c r="E50" s="19"/>
      <c r="F50" s="19"/>
      <c r="G50" s="19"/>
      <c r="H50" s="19"/>
      <c r="I50" s="19"/>
      <c r="J50" s="19"/>
    </row>
    <row r="51" spans="2:10" x14ac:dyDescent="0.25">
      <c r="B51" s="18"/>
      <c r="C51" s="112" t="s">
        <v>474</v>
      </c>
      <c r="D51" s="19"/>
      <c r="E51" s="19"/>
      <c r="F51" s="19"/>
      <c r="G51" s="19"/>
      <c r="H51" s="19"/>
      <c r="I51" s="19"/>
      <c r="J51" s="19"/>
    </row>
    <row r="52" spans="2:10" x14ac:dyDescent="0.25">
      <c r="B52" s="18"/>
      <c r="C52" s="112" t="s">
        <v>475</v>
      </c>
      <c r="D52" s="19"/>
      <c r="E52" s="19"/>
      <c r="F52" s="19"/>
      <c r="G52" s="19"/>
      <c r="H52" s="19"/>
      <c r="I52" s="19"/>
      <c r="J52" s="19"/>
    </row>
    <row r="53" spans="2:10" x14ac:dyDescent="0.25">
      <c r="B53" s="18" t="s">
        <v>637</v>
      </c>
      <c r="C53" s="18" t="s">
        <v>628</v>
      </c>
      <c r="D53" s="19"/>
      <c r="E53" s="19"/>
      <c r="F53" s="19"/>
      <c r="G53" s="19"/>
      <c r="H53" s="19"/>
      <c r="I53" s="19"/>
      <c r="J53" s="19"/>
    </row>
    <row r="54" spans="2:10" x14ac:dyDescent="0.25">
      <c r="B54" s="18"/>
      <c r="C54" s="112" t="s">
        <v>473</v>
      </c>
      <c r="D54" s="19"/>
      <c r="E54" s="19"/>
      <c r="F54" s="19"/>
      <c r="G54" s="19"/>
      <c r="H54" s="19"/>
      <c r="I54" s="19"/>
      <c r="J54" s="19"/>
    </row>
    <row r="55" spans="2:10" x14ac:dyDescent="0.25">
      <c r="B55" s="18"/>
      <c r="C55" s="112" t="s">
        <v>474</v>
      </c>
      <c r="D55" s="19"/>
      <c r="E55" s="19"/>
      <c r="F55" s="19"/>
      <c r="G55" s="19"/>
      <c r="H55" s="19"/>
      <c r="I55" s="19"/>
      <c r="J55" s="19"/>
    </row>
    <row r="56" spans="2:10" x14ac:dyDescent="0.25">
      <c r="B56" s="18"/>
      <c r="C56" s="112" t="s">
        <v>475</v>
      </c>
      <c r="D56" s="19"/>
      <c r="E56" s="19"/>
      <c r="F56" s="19"/>
      <c r="G56" s="19"/>
      <c r="H56" s="19"/>
      <c r="I56" s="19"/>
      <c r="J56" s="19"/>
    </row>
    <row r="57" spans="2:10" x14ac:dyDescent="0.25">
      <c r="B57" s="18" t="s">
        <v>259</v>
      </c>
      <c r="C57" s="18" t="s">
        <v>259</v>
      </c>
      <c r="D57" s="19"/>
      <c r="E57" s="19"/>
      <c r="F57" s="19"/>
      <c r="G57" s="19"/>
      <c r="H57" s="19"/>
      <c r="I57" s="19"/>
      <c r="J57" s="19"/>
    </row>
    <row r="58" spans="2:10" x14ac:dyDescent="0.25">
      <c r="B58" s="445" t="s">
        <v>261</v>
      </c>
      <c r="C58" s="445"/>
      <c r="D58" s="19"/>
      <c r="E58" s="19"/>
      <c r="F58" s="19"/>
      <c r="G58" s="19"/>
      <c r="H58" s="19"/>
      <c r="I58" s="19"/>
      <c r="J58" s="19"/>
    </row>
    <row r="60" spans="2:10" x14ac:dyDescent="0.25">
      <c r="B60" s="168" t="s">
        <v>175</v>
      </c>
    </row>
    <row r="61" spans="2:10" x14ac:dyDescent="0.25">
      <c r="B61" s="90">
        <v>1</v>
      </c>
      <c r="C61" s="75" t="s">
        <v>710</v>
      </c>
    </row>
  </sheetData>
  <mergeCells count="7">
    <mergeCell ref="B19:C19"/>
    <mergeCell ref="B58:C58"/>
    <mergeCell ref="B5:C7"/>
    <mergeCell ref="D5:J5"/>
    <mergeCell ref="E6:G6"/>
    <mergeCell ref="H6:J6"/>
    <mergeCell ref="B8:C8"/>
  </mergeCell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E62"/>
  <sheetViews>
    <sheetView showGridLines="0" zoomScale="90" zoomScaleNormal="90" workbookViewId="0">
      <selection activeCell="E9" sqref="E9:F10"/>
    </sheetView>
  </sheetViews>
  <sheetFormatPr defaultColWidth="9.109375" defaultRowHeight="13.8" x14ac:dyDescent="0.25"/>
  <cols>
    <col min="1" max="1" width="9.109375" style="75"/>
    <col min="2" max="2" width="16.44140625" style="75" bestFit="1" customWidth="1"/>
    <col min="3" max="3" width="34.33203125" style="75" bestFit="1" customWidth="1"/>
    <col min="4" max="10" width="10.33203125" style="75"/>
    <col min="11" max="11" width="17.5546875" style="75" customWidth="1"/>
    <col min="12" max="17" width="10.33203125" style="75"/>
    <col min="18" max="18" width="19.6640625" style="75" customWidth="1"/>
    <col min="19" max="24" width="10.33203125" style="75"/>
    <col min="25" max="25" width="19.6640625" style="75" customWidth="1"/>
    <col min="26" max="16384" width="9.109375" style="75"/>
  </cols>
  <sheetData>
    <row r="2" spans="2:31" x14ac:dyDescent="0.25">
      <c r="N2" s="25" t="s">
        <v>240</v>
      </c>
    </row>
    <row r="3" spans="2:31" x14ac:dyDescent="0.25">
      <c r="N3" s="27" t="s">
        <v>497</v>
      </c>
    </row>
    <row r="5" spans="2:31" x14ac:dyDescent="0.25">
      <c r="B5" s="503" t="s">
        <v>244</v>
      </c>
      <c r="C5" s="503"/>
      <c r="D5" s="445" t="s">
        <v>182</v>
      </c>
      <c r="E5" s="445"/>
      <c r="F5" s="445"/>
      <c r="G5" s="445"/>
      <c r="H5" s="445"/>
      <c r="I5" s="445"/>
      <c r="J5" s="445"/>
      <c r="K5" s="445"/>
      <c r="L5" s="445"/>
      <c r="M5" s="445"/>
      <c r="N5" s="445"/>
      <c r="O5" s="445"/>
      <c r="P5" s="445"/>
      <c r="Q5" s="445"/>
      <c r="R5" s="445"/>
      <c r="S5" s="445"/>
      <c r="T5" s="445"/>
      <c r="U5" s="445"/>
      <c r="V5" s="445"/>
      <c r="W5" s="445"/>
      <c r="X5" s="445"/>
      <c r="Y5" s="445"/>
      <c r="Z5" s="445"/>
      <c r="AA5" s="445"/>
      <c r="AB5" s="445"/>
      <c r="AC5" s="445"/>
      <c r="AD5" s="445"/>
      <c r="AE5" s="445"/>
    </row>
    <row r="6" spans="2:31" x14ac:dyDescent="0.25">
      <c r="B6" s="503"/>
      <c r="C6" s="503"/>
      <c r="D6" s="503" t="s">
        <v>487</v>
      </c>
      <c r="E6" s="503"/>
      <c r="F6" s="503"/>
      <c r="G6" s="503"/>
      <c r="H6" s="503"/>
      <c r="I6" s="503"/>
      <c r="J6" s="503"/>
      <c r="K6" s="503" t="s">
        <v>498</v>
      </c>
      <c r="L6" s="503"/>
      <c r="M6" s="503"/>
      <c r="N6" s="503"/>
      <c r="O6" s="503"/>
      <c r="P6" s="503"/>
      <c r="Q6" s="503"/>
      <c r="R6" s="503"/>
      <c r="S6" s="503"/>
      <c r="T6" s="503"/>
      <c r="U6" s="503"/>
      <c r="V6" s="503"/>
      <c r="W6" s="503"/>
      <c r="X6" s="503"/>
      <c r="Y6" s="503"/>
      <c r="Z6" s="503"/>
      <c r="AA6" s="503"/>
      <c r="AB6" s="503"/>
      <c r="AC6" s="503"/>
      <c r="AD6" s="503"/>
      <c r="AE6" s="503"/>
    </row>
    <row r="7" spans="2:31" ht="27.6" x14ac:dyDescent="0.25">
      <c r="B7" s="503"/>
      <c r="C7" s="503"/>
      <c r="D7" s="109" t="s">
        <v>499</v>
      </c>
      <c r="E7" s="503" t="s">
        <v>478</v>
      </c>
      <c r="F7" s="503"/>
      <c r="G7" s="503" t="s">
        <v>471</v>
      </c>
      <c r="H7" s="503"/>
      <c r="I7" s="503" t="s">
        <v>500</v>
      </c>
      <c r="J7" s="503"/>
      <c r="K7" s="111" t="s">
        <v>501</v>
      </c>
      <c r="L7" s="503" t="s">
        <v>478</v>
      </c>
      <c r="M7" s="503"/>
      <c r="N7" s="503" t="s">
        <v>471</v>
      </c>
      <c r="O7" s="503"/>
      <c r="P7" s="503" t="s">
        <v>500</v>
      </c>
      <c r="Q7" s="503"/>
      <c r="R7" s="111" t="s">
        <v>502</v>
      </c>
      <c r="S7" s="503" t="s">
        <v>478</v>
      </c>
      <c r="T7" s="503"/>
      <c r="U7" s="503" t="s">
        <v>471</v>
      </c>
      <c r="V7" s="503"/>
      <c r="W7" s="503" t="s">
        <v>500</v>
      </c>
      <c r="X7" s="503"/>
      <c r="Y7" s="111" t="s">
        <v>503</v>
      </c>
      <c r="Z7" s="503" t="s">
        <v>478</v>
      </c>
      <c r="AA7" s="503"/>
      <c r="AB7" s="503" t="s">
        <v>471</v>
      </c>
      <c r="AC7" s="503"/>
      <c r="AD7" s="503" t="s">
        <v>500</v>
      </c>
      <c r="AE7" s="503"/>
    </row>
    <row r="8" spans="2:31" x14ac:dyDescent="0.25">
      <c r="B8" s="503"/>
      <c r="C8" s="503"/>
      <c r="D8" s="109" t="s">
        <v>306</v>
      </c>
      <c r="E8" s="109" t="s">
        <v>307</v>
      </c>
      <c r="F8" s="109" t="s">
        <v>306</v>
      </c>
      <c r="G8" s="109" t="s">
        <v>307</v>
      </c>
      <c r="H8" s="109" t="s">
        <v>306</v>
      </c>
      <c r="I8" s="109" t="s">
        <v>306</v>
      </c>
      <c r="J8" s="109" t="s">
        <v>307</v>
      </c>
      <c r="K8" s="109" t="s">
        <v>425</v>
      </c>
      <c r="L8" s="109" t="s">
        <v>307</v>
      </c>
      <c r="M8" s="109" t="s">
        <v>425</v>
      </c>
      <c r="N8" s="109" t="s">
        <v>307</v>
      </c>
      <c r="O8" s="109" t="s">
        <v>425</v>
      </c>
      <c r="P8" s="109" t="s">
        <v>425</v>
      </c>
      <c r="Q8" s="109" t="s">
        <v>307</v>
      </c>
      <c r="R8" s="109" t="s">
        <v>425</v>
      </c>
      <c r="S8" s="109" t="s">
        <v>307</v>
      </c>
      <c r="T8" s="109" t="s">
        <v>425</v>
      </c>
      <c r="U8" s="109" t="s">
        <v>307</v>
      </c>
      <c r="V8" s="109" t="s">
        <v>425</v>
      </c>
      <c r="W8" s="109" t="s">
        <v>425</v>
      </c>
      <c r="X8" s="109" t="s">
        <v>307</v>
      </c>
      <c r="Y8" s="109" t="s">
        <v>425</v>
      </c>
      <c r="Z8" s="109" t="s">
        <v>307</v>
      </c>
      <c r="AA8" s="109" t="s">
        <v>425</v>
      </c>
      <c r="AB8" s="109" t="s">
        <v>307</v>
      </c>
      <c r="AC8" s="109" t="s">
        <v>425</v>
      </c>
      <c r="AD8" s="109" t="s">
        <v>425</v>
      </c>
      <c r="AE8" s="109" t="s">
        <v>307</v>
      </c>
    </row>
    <row r="9" spans="2:31" x14ac:dyDescent="0.25">
      <c r="B9" s="428" t="s">
        <v>495</v>
      </c>
      <c r="C9" s="42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</row>
    <row r="10" spans="2:31" x14ac:dyDescent="0.25">
      <c r="B10" s="73" t="s">
        <v>247</v>
      </c>
      <c r="C10" s="73" t="s">
        <v>248</v>
      </c>
      <c r="D10" s="129">
        <f>'F24'!AC10</f>
        <v>0</v>
      </c>
      <c r="E10" s="12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</row>
    <row r="11" spans="2:31" x14ac:dyDescent="0.25">
      <c r="B11" s="18" t="s">
        <v>249</v>
      </c>
      <c r="C11" s="18" t="s">
        <v>250</v>
      </c>
      <c r="D11" s="129">
        <f>'F24'!AC11</f>
        <v>0</v>
      </c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</row>
    <row r="12" spans="2:31" x14ac:dyDescent="0.25">
      <c r="B12" s="18" t="s">
        <v>615</v>
      </c>
      <c r="C12" s="18" t="s">
        <v>616</v>
      </c>
      <c r="D12" s="129">
        <f>'F24'!AC12</f>
        <v>0</v>
      </c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</row>
    <row r="13" spans="2:31" x14ac:dyDescent="0.25">
      <c r="B13" s="18" t="s">
        <v>617</v>
      </c>
      <c r="C13" s="18" t="s">
        <v>618</v>
      </c>
      <c r="D13" s="129">
        <f>'F24'!AC13</f>
        <v>0</v>
      </c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</row>
    <row r="14" spans="2:31" x14ac:dyDescent="0.25">
      <c r="B14" s="18" t="s">
        <v>619</v>
      </c>
      <c r="C14" s="18" t="s">
        <v>620</v>
      </c>
      <c r="D14" s="129">
        <f>'F24'!AC14</f>
        <v>0</v>
      </c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</row>
    <row r="15" spans="2:31" x14ac:dyDescent="0.25">
      <c r="B15" s="18" t="s">
        <v>621</v>
      </c>
      <c r="C15" s="18" t="s">
        <v>622</v>
      </c>
      <c r="D15" s="129">
        <f>'F24'!AC15</f>
        <v>0</v>
      </c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</row>
    <row r="16" spans="2:31" x14ac:dyDescent="0.25">
      <c r="B16" s="18" t="s">
        <v>623</v>
      </c>
      <c r="C16" s="18" t="s">
        <v>624</v>
      </c>
      <c r="D16" s="129">
        <f>'F24'!AC16</f>
        <v>0</v>
      </c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</row>
    <row r="17" spans="2:31" x14ac:dyDescent="0.25">
      <c r="B17" s="18" t="s">
        <v>625</v>
      </c>
      <c r="C17" s="18" t="s">
        <v>626</v>
      </c>
      <c r="D17" s="129">
        <f>'F24'!AC17</f>
        <v>0</v>
      </c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</row>
    <row r="18" spans="2:31" x14ac:dyDescent="0.25">
      <c r="B18" s="18" t="s">
        <v>627</v>
      </c>
      <c r="C18" s="18" t="s">
        <v>628</v>
      </c>
      <c r="D18" s="129">
        <f>'F24'!AC18</f>
        <v>0</v>
      </c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</row>
    <row r="19" spans="2:31" x14ac:dyDescent="0.25">
      <c r="B19" s="18" t="s">
        <v>259</v>
      </c>
      <c r="C19" s="18" t="s">
        <v>259</v>
      </c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</row>
    <row r="20" spans="2:31" x14ac:dyDescent="0.25">
      <c r="B20" s="428" t="s">
        <v>496</v>
      </c>
      <c r="C20" s="42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</row>
    <row r="21" spans="2:31" x14ac:dyDescent="0.25">
      <c r="B21" s="18" t="s">
        <v>252</v>
      </c>
      <c r="C21" s="18" t="s">
        <v>253</v>
      </c>
      <c r="D21" s="166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</row>
    <row r="22" spans="2:31" x14ac:dyDescent="0.25">
      <c r="B22" s="18"/>
      <c r="C22" s="112" t="s">
        <v>473</v>
      </c>
      <c r="D22" s="129">
        <f>'F24'!AC22</f>
        <v>0</v>
      </c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</row>
    <row r="23" spans="2:31" x14ac:dyDescent="0.25">
      <c r="B23" s="18"/>
      <c r="C23" s="112" t="s">
        <v>474</v>
      </c>
      <c r="D23" s="129">
        <f>'F24'!AC23</f>
        <v>0</v>
      </c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</row>
    <row r="24" spans="2:31" x14ac:dyDescent="0.25">
      <c r="B24" s="18"/>
      <c r="C24" s="112" t="s">
        <v>475</v>
      </c>
      <c r="D24" s="129">
        <f>'F24'!AC24</f>
        <v>0</v>
      </c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</row>
    <row r="25" spans="2:31" x14ac:dyDescent="0.25">
      <c r="B25" s="18" t="s">
        <v>254</v>
      </c>
      <c r="C25" s="18" t="s">
        <v>255</v>
      </c>
      <c r="D25" s="129">
        <f>'F24'!AC25</f>
        <v>0</v>
      </c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</row>
    <row r="26" spans="2:31" x14ac:dyDescent="0.25">
      <c r="B26" s="18"/>
      <c r="C26" s="112" t="s">
        <v>473</v>
      </c>
      <c r="D26" s="129">
        <f>'F24'!AC26</f>
        <v>0</v>
      </c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</row>
    <row r="27" spans="2:31" x14ac:dyDescent="0.25">
      <c r="B27" s="18"/>
      <c r="C27" s="112" t="s">
        <v>474</v>
      </c>
      <c r="D27" s="129">
        <f>'F24'!AC27</f>
        <v>0</v>
      </c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</row>
    <row r="28" spans="2:31" x14ac:dyDescent="0.25">
      <c r="B28" s="18"/>
      <c r="C28" s="112" t="s">
        <v>475</v>
      </c>
      <c r="D28" s="129">
        <f>'F24'!AC28</f>
        <v>0</v>
      </c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</row>
    <row r="29" spans="2:31" x14ac:dyDescent="0.25">
      <c r="B29" s="18" t="s">
        <v>629</v>
      </c>
      <c r="C29" s="18" t="s">
        <v>64</v>
      </c>
      <c r="D29" s="129">
        <f>'F24'!AC29</f>
        <v>0</v>
      </c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</row>
    <row r="30" spans="2:31" x14ac:dyDescent="0.25">
      <c r="B30" s="18"/>
      <c r="C30" s="112" t="s">
        <v>473</v>
      </c>
      <c r="D30" s="129">
        <f>'F24'!AC30</f>
        <v>0</v>
      </c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</row>
    <row r="31" spans="2:31" x14ac:dyDescent="0.25">
      <c r="B31" s="18"/>
      <c r="C31" s="112" t="s">
        <v>474</v>
      </c>
      <c r="D31" s="129">
        <f>'F24'!AC31</f>
        <v>0</v>
      </c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</row>
    <row r="32" spans="2:31" x14ac:dyDescent="0.25">
      <c r="B32" s="18"/>
      <c r="C32" s="112" t="s">
        <v>475</v>
      </c>
      <c r="D32" s="129">
        <f>'F24'!AC32</f>
        <v>0</v>
      </c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</row>
    <row r="33" spans="2:31" x14ac:dyDescent="0.25">
      <c r="B33" s="18" t="s">
        <v>630</v>
      </c>
      <c r="C33" s="18" t="s">
        <v>631</v>
      </c>
      <c r="D33" s="129">
        <f>'F24'!AC33</f>
        <v>0</v>
      </c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</row>
    <row r="34" spans="2:31" x14ac:dyDescent="0.25">
      <c r="B34" s="18"/>
      <c r="C34" s="112" t="s">
        <v>473</v>
      </c>
      <c r="D34" s="129">
        <f>'F24'!AC34</f>
        <v>0</v>
      </c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</row>
    <row r="35" spans="2:31" x14ac:dyDescent="0.25">
      <c r="B35" s="18"/>
      <c r="C35" s="112" t="s">
        <v>474</v>
      </c>
      <c r="D35" s="129">
        <f>'F24'!AC35</f>
        <v>0</v>
      </c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</row>
    <row r="36" spans="2:31" x14ac:dyDescent="0.25">
      <c r="B36" s="18"/>
      <c r="C36" s="112" t="s">
        <v>475</v>
      </c>
      <c r="D36" s="129">
        <f>'F24'!AC36</f>
        <v>0</v>
      </c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</row>
    <row r="37" spans="2:31" x14ac:dyDescent="0.25">
      <c r="B37" s="18" t="s">
        <v>632</v>
      </c>
      <c r="C37" s="18" t="s">
        <v>633</v>
      </c>
      <c r="D37" s="129">
        <f>'F24'!AC37</f>
        <v>0</v>
      </c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</row>
    <row r="38" spans="2:31" x14ac:dyDescent="0.25">
      <c r="B38" s="18"/>
      <c r="C38" s="112" t="s">
        <v>473</v>
      </c>
      <c r="D38" s="129">
        <f>'F24'!AC38</f>
        <v>0</v>
      </c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</row>
    <row r="39" spans="2:31" x14ac:dyDescent="0.25">
      <c r="B39" s="18"/>
      <c r="C39" s="112" t="s">
        <v>474</v>
      </c>
      <c r="D39" s="129">
        <f>'F24'!AC39</f>
        <v>0</v>
      </c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</row>
    <row r="40" spans="2:31" x14ac:dyDescent="0.25">
      <c r="B40" s="18"/>
      <c r="C40" s="112" t="s">
        <v>475</v>
      </c>
      <c r="D40" s="129">
        <f>'F24'!AC40</f>
        <v>0</v>
      </c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</row>
    <row r="41" spans="2:31" x14ac:dyDescent="0.25">
      <c r="B41" s="18" t="s">
        <v>638</v>
      </c>
      <c r="C41" s="18" t="s">
        <v>639</v>
      </c>
      <c r="D41" s="129">
        <f>'F24'!AC41</f>
        <v>0</v>
      </c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</row>
    <row r="42" spans="2:31" x14ac:dyDescent="0.25">
      <c r="B42" s="18" t="s">
        <v>634</v>
      </c>
      <c r="C42" s="18" t="s">
        <v>635</v>
      </c>
      <c r="D42" s="129">
        <f>'F24'!AC42</f>
        <v>0</v>
      </c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</row>
    <row r="43" spans="2:31" x14ac:dyDescent="0.25">
      <c r="B43" s="18"/>
      <c r="C43" s="112" t="s">
        <v>473</v>
      </c>
      <c r="D43" s="129">
        <f>'F24'!AC43</f>
        <v>0</v>
      </c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</row>
    <row r="44" spans="2:31" x14ac:dyDescent="0.25">
      <c r="B44" s="18"/>
      <c r="C44" s="112" t="s">
        <v>474</v>
      </c>
      <c r="D44" s="129">
        <f>'F24'!AC44</f>
        <v>0</v>
      </c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</row>
    <row r="45" spans="2:31" x14ac:dyDescent="0.25">
      <c r="B45" s="18"/>
      <c r="C45" s="112" t="s">
        <v>475</v>
      </c>
      <c r="D45" s="129">
        <f>'F24'!AC45</f>
        <v>0</v>
      </c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</row>
    <row r="46" spans="2:31" x14ac:dyDescent="0.25">
      <c r="B46" s="18" t="s">
        <v>472</v>
      </c>
      <c r="C46" s="18" t="s">
        <v>626</v>
      </c>
      <c r="D46" s="129">
        <f>'F24'!AC46</f>
        <v>0</v>
      </c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</row>
    <row r="47" spans="2:31" x14ac:dyDescent="0.25">
      <c r="B47" s="18"/>
      <c r="C47" s="112" t="s">
        <v>473</v>
      </c>
      <c r="D47" s="129">
        <f>'F24'!AC47</f>
        <v>0</v>
      </c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</row>
    <row r="48" spans="2:31" x14ac:dyDescent="0.25">
      <c r="B48" s="18"/>
      <c r="C48" s="112" t="s">
        <v>474</v>
      </c>
      <c r="D48" s="129">
        <f>'F24'!AC48</f>
        <v>0</v>
      </c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</row>
    <row r="49" spans="2:31" x14ac:dyDescent="0.25">
      <c r="B49" s="18"/>
      <c r="C49" s="112" t="s">
        <v>475</v>
      </c>
      <c r="D49" s="129">
        <f>'F24'!AC49</f>
        <v>0</v>
      </c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</row>
    <row r="50" spans="2:31" x14ac:dyDescent="0.25">
      <c r="B50" s="18" t="s">
        <v>472</v>
      </c>
      <c r="C50" s="18" t="s">
        <v>636</v>
      </c>
      <c r="D50" s="129">
        <f>'F24'!AC50</f>
        <v>0</v>
      </c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</row>
    <row r="51" spans="2:31" x14ac:dyDescent="0.25">
      <c r="B51" s="18"/>
      <c r="C51" s="112" t="s">
        <v>473</v>
      </c>
      <c r="D51" s="129">
        <f>'F24'!AC51</f>
        <v>0</v>
      </c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</row>
    <row r="52" spans="2:31" x14ac:dyDescent="0.25">
      <c r="B52" s="18"/>
      <c r="C52" s="112" t="s">
        <v>474</v>
      </c>
      <c r="D52" s="129">
        <f>'F24'!AC52</f>
        <v>0</v>
      </c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</row>
    <row r="53" spans="2:31" x14ac:dyDescent="0.25">
      <c r="B53" s="18"/>
      <c r="C53" s="112" t="s">
        <v>475</v>
      </c>
      <c r="D53" s="129">
        <f>'F24'!AC53</f>
        <v>0</v>
      </c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</row>
    <row r="54" spans="2:31" x14ac:dyDescent="0.25">
      <c r="B54" s="18" t="s">
        <v>637</v>
      </c>
      <c r="C54" s="18" t="s">
        <v>628</v>
      </c>
      <c r="D54" s="129">
        <f>'F24'!AC54</f>
        <v>0</v>
      </c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</row>
    <row r="55" spans="2:31" x14ac:dyDescent="0.25">
      <c r="B55" s="18"/>
      <c r="C55" s="112" t="s">
        <v>473</v>
      </c>
      <c r="D55" s="129">
        <f>'F24'!AC55</f>
        <v>0</v>
      </c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</row>
    <row r="56" spans="2:31" x14ac:dyDescent="0.25">
      <c r="B56" s="18"/>
      <c r="C56" s="112" t="s">
        <v>474</v>
      </c>
      <c r="D56" s="129">
        <f>'F24'!AC56</f>
        <v>0</v>
      </c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</row>
    <row r="57" spans="2:31" x14ac:dyDescent="0.25">
      <c r="B57" s="18"/>
      <c r="C57" s="112" t="s">
        <v>475</v>
      </c>
      <c r="D57" s="129">
        <f>'F24'!AC57</f>
        <v>0</v>
      </c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</row>
    <row r="58" spans="2:31" x14ac:dyDescent="0.25">
      <c r="B58" s="18" t="s">
        <v>259</v>
      </c>
      <c r="C58" s="18" t="s">
        <v>259</v>
      </c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</row>
    <row r="59" spans="2:31" x14ac:dyDescent="0.25">
      <c r="B59" s="445" t="s">
        <v>261</v>
      </c>
      <c r="C59" s="445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</row>
    <row r="61" spans="2:31" x14ac:dyDescent="0.25">
      <c r="B61" s="168" t="s">
        <v>175</v>
      </c>
    </row>
    <row r="62" spans="2:31" x14ac:dyDescent="0.25">
      <c r="B62" s="90">
        <v>1</v>
      </c>
      <c r="C62" s="75" t="s">
        <v>710</v>
      </c>
    </row>
  </sheetData>
  <mergeCells count="19">
    <mergeCell ref="U7:V7"/>
    <mergeCell ref="W7:X7"/>
    <mergeCell ref="Z7:AA7"/>
    <mergeCell ref="AB7:AC7"/>
    <mergeCell ref="AD7:AE7"/>
    <mergeCell ref="D5:AE5"/>
    <mergeCell ref="B59:C59"/>
    <mergeCell ref="D6:J6"/>
    <mergeCell ref="K6:AE6"/>
    <mergeCell ref="E7:F7"/>
    <mergeCell ref="G7:H7"/>
    <mergeCell ref="I7:J7"/>
    <mergeCell ref="L7:M7"/>
    <mergeCell ref="N7:O7"/>
    <mergeCell ref="P7:Q7"/>
    <mergeCell ref="S7:T7"/>
    <mergeCell ref="B9:C9"/>
    <mergeCell ref="B20:C20"/>
    <mergeCell ref="B5:C8"/>
  </mergeCells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61"/>
  <sheetViews>
    <sheetView showGridLines="0" topLeftCell="A37" zoomScale="90" zoomScaleNormal="90" workbookViewId="0">
      <selection activeCell="B59" sqref="B59:C60"/>
    </sheetView>
  </sheetViews>
  <sheetFormatPr defaultColWidth="9.109375" defaultRowHeight="13.8" x14ac:dyDescent="0.25"/>
  <cols>
    <col min="1" max="1" width="9.109375" style="75"/>
    <col min="2" max="2" width="21.5546875" style="75" customWidth="1"/>
    <col min="3" max="3" width="34.33203125" style="75" bestFit="1" customWidth="1"/>
    <col min="4" max="4" width="20" style="75" customWidth="1"/>
    <col min="5" max="5" width="28.44140625" style="75" customWidth="1"/>
    <col min="6" max="10" width="9.109375" style="75"/>
    <col min="11" max="11" width="17.5546875" style="75" customWidth="1"/>
    <col min="12" max="17" width="9.109375" style="75"/>
    <col min="18" max="18" width="19.6640625" style="75" customWidth="1"/>
    <col min="19" max="24" width="9.109375" style="75"/>
    <col min="25" max="25" width="19.6640625" style="75" customWidth="1"/>
    <col min="26" max="16384" width="9.109375" style="75"/>
  </cols>
  <sheetData>
    <row r="2" spans="2:5" x14ac:dyDescent="0.25">
      <c r="C2" s="25" t="s">
        <v>240</v>
      </c>
    </row>
    <row r="3" spans="2:5" x14ac:dyDescent="0.25">
      <c r="C3" s="27" t="s">
        <v>504</v>
      </c>
    </row>
    <row r="4" spans="2:5" x14ac:dyDescent="0.25">
      <c r="E4" s="108" t="s">
        <v>507</v>
      </c>
    </row>
    <row r="5" spans="2:5" x14ac:dyDescent="0.25">
      <c r="B5" s="503" t="s">
        <v>244</v>
      </c>
      <c r="C5" s="503"/>
      <c r="D5" s="445" t="s">
        <v>182</v>
      </c>
      <c r="E5" s="445"/>
    </row>
    <row r="6" spans="2:5" ht="41.4" x14ac:dyDescent="0.25">
      <c r="B6" s="503"/>
      <c r="C6" s="503"/>
      <c r="D6" s="113" t="s">
        <v>505</v>
      </c>
      <c r="E6" s="113" t="s">
        <v>506</v>
      </c>
    </row>
    <row r="7" spans="2:5" x14ac:dyDescent="0.25">
      <c r="B7" s="428" t="s">
        <v>495</v>
      </c>
      <c r="C7" s="429"/>
      <c r="D7" s="19"/>
      <c r="E7" s="19"/>
    </row>
    <row r="8" spans="2:5" x14ac:dyDescent="0.25">
      <c r="B8" s="73" t="s">
        <v>247</v>
      </c>
      <c r="C8" s="73" t="s">
        <v>248</v>
      </c>
      <c r="D8" s="19"/>
      <c r="E8" s="19"/>
    </row>
    <row r="9" spans="2:5" x14ac:dyDescent="0.25">
      <c r="B9" s="18" t="s">
        <v>249</v>
      </c>
      <c r="C9" s="18" t="s">
        <v>250</v>
      </c>
      <c r="D9" s="19"/>
      <c r="E9" s="19"/>
    </row>
    <row r="10" spans="2:5" x14ac:dyDescent="0.25">
      <c r="B10" s="18" t="s">
        <v>615</v>
      </c>
      <c r="C10" s="18" t="s">
        <v>616</v>
      </c>
      <c r="D10" s="19"/>
      <c r="E10" s="19"/>
    </row>
    <row r="11" spans="2:5" x14ac:dyDescent="0.25">
      <c r="B11" s="18" t="s">
        <v>617</v>
      </c>
      <c r="C11" s="18" t="s">
        <v>618</v>
      </c>
      <c r="D11" s="19"/>
      <c r="E11" s="19"/>
    </row>
    <row r="12" spans="2:5" x14ac:dyDescent="0.25">
      <c r="B12" s="18" t="s">
        <v>619</v>
      </c>
      <c r="C12" s="18" t="s">
        <v>620</v>
      </c>
      <c r="D12" s="19"/>
      <c r="E12" s="19"/>
    </row>
    <row r="13" spans="2:5" x14ac:dyDescent="0.25">
      <c r="B13" s="18" t="s">
        <v>621</v>
      </c>
      <c r="C13" s="18" t="s">
        <v>622</v>
      </c>
      <c r="D13" s="19"/>
      <c r="E13" s="19"/>
    </row>
    <row r="14" spans="2:5" x14ac:dyDescent="0.25">
      <c r="B14" s="18" t="s">
        <v>623</v>
      </c>
      <c r="C14" s="18" t="s">
        <v>624</v>
      </c>
      <c r="D14" s="19"/>
      <c r="E14" s="19"/>
    </row>
    <row r="15" spans="2:5" x14ac:dyDescent="0.25">
      <c r="B15" s="18" t="s">
        <v>625</v>
      </c>
      <c r="C15" s="18" t="s">
        <v>626</v>
      </c>
      <c r="D15" s="19"/>
      <c r="E15" s="19"/>
    </row>
    <row r="16" spans="2:5" x14ac:dyDescent="0.25">
      <c r="B16" s="18" t="s">
        <v>627</v>
      </c>
      <c r="C16" s="18" t="s">
        <v>628</v>
      </c>
      <c r="D16" s="19"/>
      <c r="E16" s="19"/>
    </row>
    <row r="17" spans="2:5" x14ac:dyDescent="0.25">
      <c r="B17" s="18" t="s">
        <v>259</v>
      </c>
      <c r="C17" s="18" t="s">
        <v>259</v>
      </c>
      <c r="D17" s="19"/>
      <c r="E17" s="19"/>
    </row>
    <row r="18" spans="2:5" x14ac:dyDescent="0.25">
      <c r="B18" s="428" t="s">
        <v>496</v>
      </c>
      <c r="C18" s="429"/>
      <c r="D18" s="19"/>
      <c r="E18" s="19"/>
    </row>
    <row r="19" spans="2:5" x14ac:dyDescent="0.25">
      <c r="B19" s="18" t="s">
        <v>252</v>
      </c>
      <c r="C19" s="18" t="s">
        <v>253</v>
      </c>
      <c r="D19" s="19"/>
      <c r="E19" s="19"/>
    </row>
    <row r="20" spans="2:5" x14ac:dyDescent="0.25">
      <c r="B20" s="18"/>
      <c r="C20" s="112" t="s">
        <v>473</v>
      </c>
      <c r="D20" s="19"/>
      <c r="E20" s="19"/>
    </row>
    <row r="21" spans="2:5" x14ac:dyDescent="0.25">
      <c r="B21" s="18"/>
      <c r="C21" s="112" t="s">
        <v>474</v>
      </c>
      <c r="D21" s="19"/>
      <c r="E21" s="19"/>
    </row>
    <row r="22" spans="2:5" x14ac:dyDescent="0.25">
      <c r="B22" s="18"/>
      <c r="C22" s="112" t="s">
        <v>475</v>
      </c>
      <c r="D22" s="19"/>
      <c r="E22" s="19"/>
    </row>
    <row r="23" spans="2:5" x14ac:dyDescent="0.25">
      <c r="B23" s="18" t="s">
        <v>254</v>
      </c>
      <c r="C23" s="18" t="s">
        <v>255</v>
      </c>
      <c r="D23" s="19"/>
      <c r="E23" s="19"/>
    </row>
    <row r="24" spans="2:5" x14ac:dyDescent="0.25">
      <c r="B24" s="18"/>
      <c r="C24" s="112" t="s">
        <v>473</v>
      </c>
      <c r="D24" s="19"/>
      <c r="E24" s="19"/>
    </row>
    <row r="25" spans="2:5" x14ac:dyDescent="0.25">
      <c r="B25" s="18"/>
      <c r="C25" s="112" t="s">
        <v>474</v>
      </c>
      <c r="D25" s="19"/>
      <c r="E25" s="19"/>
    </row>
    <row r="26" spans="2:5" x14ac:dyDescent="0.25">
      <c r="B26" s="18"/>
      <c r="C26" s="112" t="s">
        <v>475</v>
      </c>
      <c r="D26" s="19"/>
      <c r="E26" s="19"/>
    </row>
    <row r="27" spans="2:5" x14ac:dyDescent="0.25">
      <c r="B27" s="18" t="s">
        <v>629</v>
      </c>
      <c r="C27" s="18" t="s">
        <v>64</v>
      </c>
      <c r="D27" s="19"/>
      <c r="E27" s="19"/>
    </row>
    <row r="28" spans="2:5" x14ac:dyDescent="0.25">
      <c r="B28" s="18"/>
      <c r="C28" s="112" t="s">
        <v>473</v>
      </c>
      <c r="D28" s="19"/>
      <c r="E28" s="19"/>
    </row>
    <row r="29" spans="2:5" x14ac:dyDescent="0.25">
      <c r="B29" s="18"/>
      <c r="C29" s="112" t="s">
        <v>474</v>
      </c>
      <c r="D29" s="19"/>
      <c r="E29" s="19"/>
    </row>
    <row r="30" spans="2:5" x14ac:dyDescent="0.25">
      <c r="B30" s="18"/>
      <c r="C30" s="112" t="s">
        <v>475</v>
      </c>
      <c r="D30" s="19"/>
      <c r="E30" s="19"/>
    </row>
    <row r="31" spans="2:5" x14ac:dyDescent="0.25">
      <c r="B31" s="18" t="s">
        <v>630</v>
      </c>
      <c r="C31" s="18" t="s">
        <v>631</v>
      </c>
      <c r="D31" s="19"/>
      <c r="E31" s="19"/>
    </row>
    <row r="32" spans="2:5" x14ac:dyDescent="0.25">
      <c r="B32" s="18"/>
      <c r="C32" s="112" t="s">
        <v>473</v>
      </c>
      <c r="D32" s="19"/>
      <c r="E32" s="19"/>
    </row>
    <row r="33" spans="2:5" x14ac:dyDescent="0.25">
      <c r="B33" s="18"/>
      <c r="C33" s="112" t="s">
        <v>474</v>
      </c>
      <c r="D33" s="19"/>
      <c r="E33" s="19"/>
    </row>
    <row r="34" spans="2:5" x14ac:dyDescent="0.25">
      <c r="B34" s="18"/>
      <c r="C34" s="112" t="s">
        <v>475</v>
      </c>
      <c r="D34" s="19"/>
      <c r="E34" s="19"/>
    </row>
    <row r="35" spans="2:5" x14ac:dyDescent="0.25">
      <c r="B35" s="18" t="s">
        <v>632</v>
      </c>
      <c r="C35" s="18" t="s">
        <v>633</v>
      </c>
      <c r="D35" s="19"/>
      <c r="E35" s="19"/>
    </row>
    <row r="36" spans="2:5" x14ac:dyDescent="0.25">
      <c r="B36" s="18"/>
      <c r="C36" s="112" t="s">
        <v>473</v>
      </c>
      <c r="D36" s="19"/>
      <c r="E36" s="19"/>
    </row>
    <row r="37" spans="2:5" x14ac:dyDescent="0.25">
      <c r="B37" s="18"/>
      <c r="C37" s="112" t="s">
        <v>474</v>
      </c>
      <c r="D37" s="19"/>
      <c r="E37" s="19"/>
    </row>
    <row r="38" spans="2:5" x14ac:dyDescent="0.25">
      <c r="B38" s="18"/>
      <c r="C38" s="112" t="s">
        <v>475</v>
      </c>
      <c r="D38" s="19"/>
      <c r="E38" s="19"/>
    </row>
    <row r="39" spans="2:5" x14ac:dyDescent="0.25">
      <c r="B39" s="18" t="s">
        <v>638</v>
      </c>
      <c r="C39" s="18" t="s">
        <v>639</v>
      </c>
      <c r="D39" s="19"/>
      <c r="E39" s="19"/>
    </row>
    <row r="40" spans="2:5" x14ac:dyDescent="0.25">
      <c r="B40" s="18" t="s">
        <v>634</v>
      </c>
      <c r="C40" s="18" t="s">
        <v>635</v>
      </c>
      <c r="D40" s="19"/>
      <c r="E40" s="19"/>
    </row>
    <row r="41" spans="2:5" x14ac:dyDescent="0.25">
      <c r="B41" s="18"/>
      <c r="C41" s="112" t="s">
        <v>473</v>
      </c>
      <c r="D41" s="19"/>
      <c r="E41" s="19"/>
    </row>
    <row r="42" spans="2:5" x14ac:dyDescent="0.25">
      <c r="B42" s="18"/>
      <c r="C42" s="112" t="s">
        <v>474</v>
      </c>
      <c r="D42" s="19"/>
      <c r="E42" s="19"/>
    </row>
    <row r="43" spans="2:5" x14ac:dyDescent="0.25">
      <c r="B43" s="18"/>
      <c r="C43" s="112" t="s">
        <v>475</v>
      </c>
      <c r="D43" s="19"/>
      <c r="E43" s="19"/>
    </row>
    <row r="44" spans="2:5" x14ac:dyDescent="0.25">
      <c r="B44" s="18" t="s">
        <v>472</v>
      </c>
      <c r="C44" s="18" t="s">
        <v>626</v>
      </c>
      <c r="D44" s="19"/>
      <c r="E44" s="19"/>
    </row>
    <row r="45" spans="2:5" x14ac:dyDescent="0.25">
      <c r="B45" s="18"/>
      <c r="C45" s="112" t="s">
        <v>473</v>
      </c>
      <c r="D45" s="19"/>
      <c r="E45" s="19"/>
    </row>
    <row r="46" spans="2:5" x14ac:dyDescent="0.25">
      <c r="B46" s="18"/>
      <c r="C46" s="112" t="s">
        <v>474</v>
      </c>
      <c r="D46" s="19"/>
      <c r="E46" s="19"/>
    </row>
    <row r="47" spans="2:5" x14ac:dyDescent="0.25">
      <c r="B47" s="18"/>
      <c r="C47" s="112" t="s">
        <v>475</v>
      </c>
      <c r="D47" s="19"/>
      <c r="E47" s="19"/>
    </row>
    <row r="48" spans="2:5" x14ac:dyDescent="0.25">
      <c r="B48" s="18" t="s">
        <v>472</v>
      </c>
      <c r="C48" s="18" t="s">
        <v>636</v>
      </c>
      <c r="D48" s="19"/>
      <c r="E48" s="19"/>
    </row>
    <row r="49" spans="2:5" x14ac:dyDescent="0.25">
      <c r="B49" s="18"/>
      <c r="C49" s="112" t="s">
        <v>473</v>
      </c>
      <c r="D49" s="19"/>
      <c r="E49" s="19"/>
    </row>
    <row r="50" spans="2:5" x14ac:dyDescent="0.25">
      <c r="B50" s="18"/>
      <c r="C50" s="112" t="s">
        <v>474</v>
      </c>
      <c r="D50" s="19"/>
      <c r="E50" s="19"/>
    </row>
    <row r="51" spans="2:5" x14ac:dyDescent="0.25">
      <c r="B51" s="18"/>
      <c r="C51" s="112" t="s">
        <v>475</v>
      </c>
      <c r="D51" s="19"/>
      <c r="E51" s="19"/>
    </row>
    <row r="52" spans="2:5" x14ac:dyDescent="0.25">
      <c r="B52" s="18" t="s">
        <v>637</v>
      </c>
      <c r="C52" s="18" t="s">
        <v>628</v>
      </c>
      <c r="D52" s="19"/>
      <c r="E52" s="19"/>
    </row>
    <row r="53" spans="2:5" x14ac:dyDescent="0.25">
      <c r="B53" s="18"/>
      <c r="C53" s="112" t="s">
        <v>473</v>
      </c>
      <c r="D53" s="19"/>
      <c r="E53" s="19"/>
    </row>
    <row r="54" spans="2:5" x14ac:dyDescent="0.25">
      <c r="B54" s="18"/>
      <c r="C54" s="112" t="s">
        <v>474</v>
      </c>
      <c r="D54" s="19"/>
      <c r="E54" s="19"/>
    </row>
    <row r="55" spans="2:5" x14ac:dyDescent="0.25">
      <c r="B55" s="18"/>
      <c r="C55" s="112" t="s">
        <v>475</v>
      </c>
      <c r="D55" s="19"/>
      <c r="E55" s="19"/>
    </row>
    <row r="56" spans="2:5" x14ac:dyDescent="0.25">
      <c r="B56" s="18" t="s">
        <v>259</v>
      </c>
      <c r="C56" s="18" t="s">
        <v>259</v>
      </c>
      <c r="D56" s="19"/>
      <c r="E56" s="19"/>
    </row>
    <row r="57" spans="2:5" x14ac:dyDescent="0.25">
      <c r="B57" s="445" t="s">
        <v>261</v>
      </c>
      <c r="C57" s="445"/>
      <c r="D57" s="19"/>
      <c r="E57" s="19"/>
    </row>
    <row r="59" spans="2:5" x14ac:dyDescent="0.25">
      <c r="B59" s="168" t="s">
        <v>175</v>
      </c>
    </row>
    <row r="60" spans="2:5" x14ac:dyDescent="0.25">
      <c r="B60" s="90">
        <v>1</v>
      </c>
      <c r="C60" s="75" t="s">
        <v>710</v>
      </c>
    </row>
    <row r="61" spans="2:5" x14ac:dyDescent="0.25">
      <c r="B61" s="90"/>
    </row>
  </sheetData>
  <mergeCells count="5">
    <mergeCell ref="B7:C7"/>
    <mergeCell ref="B18:C18"/>
    <mergeCell ref="B57:C57"/>
    <mergeCell ref="D5:E5"/>
    <mergeCell ref="B5:C6"/>
  </mergeCells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61"/>
  <sheetViews>
    <sheetView showGridLines="0" topLeftCell="A36" zoomScale="90" zoomScaleNormal="90" workbookViewId="0">
      <selection activeCell="B59" sqref="B59:C60"/>
    </sheetView>
  </sheetViews>
  <sheetFormatPr defaultColWidth="9.109375" defaultRowHeight="13.8" x14ac:dyDescent="0.25"/>
  <cols>
    <col min="1" max="1" width="9.109375" style="75"/>
    <col min="2" max="2" width="21.5546875" style="75" customWidth="1"/>
    <col min="3" max="3" width="34.33203125" style="75" bestFit="1" customWidth="1"/>
    <col min="4" max="4" width="24.5546875" style="75" customWidth="1"/>
    <col min="5" max="5" width="28.44140625" style="75" customWidth="1"/>
    <col min="6" max="10" width="9.109375" style="75"/>
    <col min="11" max="11" width="17.5546875" style="75" customWidth="1"/>
    <col min="12" max="17" width="9.109375" style="75"/>
    <col min="18" max="18" width="19.6640625" style="75" customWidth="1"/>
    <col min="19" max="24" width="9.109375" style="75"/>
    <col min="25" max="25" width="19.6640625" style="75" customWidth="1"/>
    <col min="26" max="16384" width="9.109375" style="75"/>
  </cols>
  <sheetData>
    <row r="2" spans="2:5" x14ac:dyDescent="0.25">
      <c r="D2" s="25" t="s">
        <v>240</v>
      </c>
    </row>
    <row r="3" spans="2:5" x14ac:dyDescent="0.25">
      <c r="D3" s="27" t="s">
        <v>614</v>
      </c>
    </row>
    <row r="4" spans="2:5" x14ac:dyDescent="0.25">
      <c r="E4" s="108" t="s">
        <v>4</v>
      </c>
    </row>
    <row r="5" spans="2:5" x14ac:dyDescent="0.25">
      <c r="B5" s="503" t="s">
        <v>244</v>
      </c>
      <c r="C5" s="503"/>
      <c r="D5" s="445" t="s">
        <v>182</v>
      </c>
      <c r="E5" s="445"/>
    </row>
    <row r="6" spans="2:5" x14ac:dyDescent="0.25">
      <c r="B6" s="503"/>
      <c r="C6" s="503"/>
      <c r="D6" s="113" t="s">
        <v>508</v>
      </c>
      <c r="E6" s="113" t="s">
        <v>509</v>
      </c>
    </row>
    <row r="7" spans="2:5" x14ac:dyDescent="0.25">
      <c r="B7" s="428" t="s">
        <v>495</v>
      </c>
      <c r="C7" s="429"/>
      <c r="D7" s="19"/>
      <c r="E7" s="19"/>
    </row>
    <row r="8" spans="2:5" x14ac:dyDescent="0.25">
      <c r="B8" s="73" t="s">
        <v>247</v>
      </c>
      <c r="C8" s="73" t="s">
        <v>248</v>
      </c>
      <c r="D8" s="19"/>
      <c r="E8" s="19"/>
    </row>
    <row r="9" spans="2:5" x14ac:dyDescent="0.25">
      <c r="B9" s="18" t="s">
        <v>249</v>
      </c>
      <c r="C9" s="18" t="s">
        <v>250</v>
      </c>
      <c r="D9" s="19"/>
      <c r="E9" s="19"/>
    </row>
    <row r="10" spans="2:5" x14ac:dyDescent="0.25">
      <c r="B10" s="18" t="s">
        <v>615</v>
      </c>
      <c r="C10" s="18" t="s">
        <v>616</v>
      </c>
      <c r="D10" s="19"/>
      <c r="E10" s="19"/>
    </row>
    <row r="11" spans="2:5" x14ac:dyDescent="0.25">
      <c r="B11" s="18" t="s">
        <v>617</v>
      </c>
      <c r="C11" s="18" t="s">
        <v>618</v>
      </c>
      <c r="D11" s="19"/>
      <c r="E11" s="19"/>
    </row>
    <row r="12" spans="2:5" x14ac:dyDescent="0.25">
      <c r="B12" s="18" t="s">
        <v>619</v>
      </c>
      <c r="C12" s="18" t="s">
        <v>620</v>
      </c>
      <c r="D12" s="19"/>
      <c r="E12" s="19"/>
    </row>
    <row r="13" spans="2:5" x14ac:dyDescent="0.25">
      <c r="B13" s="18" t="s">
        <v>621</v>
      </c>
      <c r="C13" s="18" t="s">
        <v>622</v>
      </c>
      <c r="D13" s="19"/>
      <c r="E13" s="19"/>
    </row>
    <row r="14" spans="2:5" x14ac:dyDescent="0.25">
      <c r="B14" s="18" t="s">
        <v>623</v>
      </c>
      <c r="C14" s="18" t="s">
        <v>624</v>
      </c>
      <c r="D14" s="19"/>
      <c r="E14" s="19"/>
    </row>
    <row r="15" spans="2:5" x14ac:dyDescent="0.25">
      <c r="B15" s="18" t="s">
        <v>625</v>
      </c>
      <c r="C15" s="18" t="s">
        <v>626</v>
      </c>
      <c r="D15" s="19"/>
      <c r="E15" s="19"/>
    </row>
    <row r="16" spans="2:5" x14ac:dyDescent="0.25">
      <c r="B16" s="18" t="s">
        <v>627</v>
      </c>
      <c r="C16" s="18" t="s">
        <v>628</v>
      </c>
      <c r="D16" s="19"/>
      <c r="E16" s="19"/>
    </row>
    <row r="17" spans="2:5" x14ac:dyDescent="0.25">
      <c r="B17" s="18" t="s">
        <v>259</v>
      </c>
      <c r="C17" s="18" t="s">
        <v>259</v>
      </c>
      <c r="D17" s="19"/>
      <c r="E17" s="19"/>
    </row>
    <row r="18" spans="2:5" x14ac:dyDescent="0.25">
      <c r="B18" s="428" t="s">
        <v>496</v>
      </c>
      <c r="C18" s="429"/>
      <c r="D18" s="19"/>
      <c r="E18" s="19"/>
    </row>
    <row r="19" spans="2:5" x14ac:dyDescent="0.25">
      <c r="B19" s="18" t="s">
        <v>252</v>
      </c>
      <c r="C19" s="18" t="s">
        <v>253</v>
      </c>
      <c r="D19" s="19"/>
      <c r="E19" s="19"/>
    </row>
    <row r="20" spans="2:5" x14ac:dyDescent="0.25">
      <c r="B20" s="18"/>
      <c r="C20" s="112" t="s">
        <v>473</v>
      </c>
      <c r="D20" s="19"/>
      <c r="E20" s="19"/>
    </row>
    <row r="21" spans="2:5" x14ac:dyDescent="0.25">
      <c r="B21" s="18"/>
      <c r="C21" s="112" t="s">
        <v>474</v>
      </c>
      <c r="D21" s="19"/>
      <c r="E21" s="19"/>
    </row>
    <row r="22" spans="2:5" x14ac:dyDescent="0.25">
      <c r="B22" s="18"/>
      <c r="C22" s="112" t="s">
        <v>475</v>
      </c>
      <c r="D22" s="19"/>
      <c r="E22" s="19"/>
    </row>
    <row r="23" spans="2:5" x14ac:dyDescent="0.25">
      <c r="B23" s="18" t="s">
        <v>254</v>
      </c>
      <c r="C23" s="18" t="s">
        <v>255</v>
      </c>
      <c r="D23" s="19"/>
      <c r="E23" s="19"/>
    </row>
    <row r="24" spans="2:5" x14ac:dyDescent="0.25">
      <c r="B24" s="18"/>
      <c r="C24" s="112" t="s">
        <v>473</v>
      </c>
      <c r="D24" s="19"/>
      <c r="E24" s="19"/>
    </row>
    <row r="25" spans="2:5" x14ac:dyDescent="0.25">
      <c r="B25" s="18"/>
      <c r="C25" s="112" t="s">
        <v>474</v>
      </c>
      <c r="D25" s="19"/>
      <c r="E25" s="19"/>
    </row>
    <row r="26" spans="2:5" x14ac:dyDescent="0.25">
      <c r="B26" s="18"/>
      <c r="C26" s="112" t="s">
        <v>475</v>
      </c>
      <c r="D26" s="19"/>
      <c r="E26" s="19"/>
    </row>
    <row r="27" spans="2:5" x14ac:dyDescent="0.25">
      <c r="B27" s="18" t="s">
        <v>629</v>
      </c>
      <c r="C27" s="18" t="s">
        <v>64</v>
      </c>
      <c r="D27" s="19"/>
      <c r="E27" s="19"/>
    </row>
    <row r="28" spans="2:5" x14ac:dyDescent="0.25">
      <c r="B28" s="18"/>
      <c r="C28" s="112" t="s">
        <v>473</v>
      </c>
      <c r="D28" s="19"/>
      <c r="E28" s="19"/>
    </row>
    <row r="29" spans="2:5" x14ac:dyDescent="0.25">
      <c r="B29" s="18"/>
      <c r="C29" s="112" t="s">
        <v>474</v>
      </c>
      <c r="D29" s="19"/>
      <c r="E29" s="19"/>
    </row>
    <row r="30" spans="2:5" x14ac:dyDescent="0.25">
      <c r="B30" s="18"/>
      <c r="C30" s="112" t="s">
        <v>475</v>
      </c>
      <c r="D30" s="19"/>
      <c r="E30" s="19"/>
    </row>
    <row r="31" spans="2:5" x14ac:dyDescent="0.25">
      <c r="B31" s="18" t="s">
        <v>630</v>
      </c>
      <c r="C31" s="18" t="s">
        <v>631</v>
      </c>
      <c r="D31" s="19"/>
      <c r="E31" s="19"/>
    </row>
    <row r="32" spans="2:5" x14ac:dyDescent="0.25">
      <c r="B32" s="18"/>
      <c r="C32" s="112" t="s">
        <v>473</v>
      </c>
      <c r="D32" s="19"/>
      <c r="E32" s="19"/>
    </row>
    <row r="33" spans="2:5" x14ac:dyDescent="0.25">
      <c r="B33" s="18"/>
      <c r="C33" s="112" t="s">
        <v>474</v>
      </c>
      <c r="D33" s="19"/>
      <c r="E33" s="19"/>
    </row>
    <row r="34" spans="2:5" x14ac:dyDescent="0.25">
      <c r="B34" s="18"/>
      <c r="C34" s="112" t="s">
        <v>475</v>
      </c>
      <c r="D34" s="19"/>
      <c r="E34" s="19"/>
    </row>
    <row r="35" spans="2:5" x14ac:dyDescent="0.25">
      <c r="B35" s="18" t="s">
        <v>632</v>
      </c>
      <c r="C35" s="18" t="s">
        <v>633</v>
      </c>
      <c r="D35" s="19"/>
      <c r="E35" s="19"/>
    </row>
    <row r="36" spans="2:5" x14ac:dyDescent="0.25">
      <c r="B36" s="18"/>
      <c r="C36" s="112" t="s">
        <v>473</v>
      </c>
      <c r="D36" s="19"/>
      <c r="E36" s="19"/>
    </row>
    <row r="37" spans="2:5" x14ac:dyDescent="0.25">
      <c r="B37" s="18"/>
      <c r="C37" s="112" t="s">
        <v>474</v>
      </c>
      <c r="D37" s="19"/>
      <c r="E37" s="19"/>
    </row>
    <row r="38" spans="2:5" x14ac:dyDescent="0.25">
      <c r="B38" s="18"/>
      <c r="C38" s="112" t="s">
        <v>475</v>
      </c>
      <c r="D38" s="19"/>
      <c r="E38" s="19"/>
    </row>
    <row r="39" spans="2:5" x14ac:dyDescent="0.25">
      <c r="B39" s="18" t="s">
        <v>638</v>
      </c>
      <c r="C39" s="18" t="s">
        <v>639</v>
      </c>
      <c r="D39" s="19"/>
      <c r="E39" s="19"/>
    </row>
    <row r="40" spans="2:5" x14ac:dyDescent="0.25">
      <c r="B40" s="18" t="s">
        <v>634</v>
      </c>
      <c r="C40" s="18" t="s">
        <v>635</v>
      </c>
      <c r="D40" s="19"/>
      <c r="E40" s="19"/>
    </row>
    <row r="41" spans="2:5" x14ac:dyDescent="0.25">
      <c r="B41" s="18"/>
      <c r="C41" s="112" t="s">
        <v>473</v>
      </c>
      <c r="D41" s="19"/>
      <c r="E41" s="19"/>
    </row>
    <row r="42" spans="2:5" x14ac:dyDescent="0.25">
      <c r="B42" s="18"/>
      <c r="C42" s="112" t="s">
        <v>474</v>
      </c>
      <c r="D42" s="19"/>
      <c r="E42" s="19"/>
    </row>
    <row r="43" spans="2:5" x14ac:dyDescent="0.25">
      <c r="B43" s="18"/>
      <c r="C43" s="112" t="s">
        <v>475</v>
      </c>
      <c r="D43" s="19"/>
      <c r="E43" s="19"/>
    </row>
    <row r="44" spans="2:5" x14ac:dyDescent="0.25">
      <c r="B44" s="18" t="s">
        <v>472</v>
      </c>
      <c r="C44" s="18" t="s">
        <v>626</v>
      </c>
      <c r="D44" s="19"/>
      <c r="E44" s="19"/>
    </row>
    <row r="45" spans="2:5" x14ac:dyDescent="0.25">
      <c r="B45" s="18"/>
      <c r="C45" s="112" t="s">
        <v>473</v>
      </c>
      <c r="D45" s="19"/>
      <c r="E45" s="19"/>
    </row>
    <row r="46" spans="2:5" x14ac:dyDescent="0.25">
      <c r="B46" s="18"/>
      <c r="C46" s="112" t="s">
        <v>474</v>
      </c>
      <c r="D46" s="19"/>
      <c r="E46" s="19"/>
    </row>
    <row r="47" spans="2:5" x14ac:dyDescent="0.25">
      <c r="B47" s="18"/>
      <c r="C47" s="112" t="s">
        <v>475</v>
      </c>
      <c r="D47" s="19"/>
      <c r="E47" s="19"/>
    </row>
    <row r="48" spans="2:5" x14ac:dyDescent="0.25">
      <c r="B48" s="18" t="s">
        <v>472</v>
      </c>
      <c r="C48" s="18" t="s">
        <v>636</v>
      </c>
      <c r="D48" s="19"/>
      <c r="E48" s="19"/>
    </row>
    <row r="49" spans="2:5" x14ac:dyDescent="0.25">
      <c r="B49" s="18"/>
      <c r="C49" s="112" t="s">
        <v>473</v>
      </c>
      <c r="D49" s="19"/>
      <c r="E49" s="19"/>
    </row>
    <row r="50" spans="2:5" x14ac:dyDescent="0.25">
      <c r="B50" s="18"/>
      <c r="C50" s="112" t="s">
        <v>474</v>
      </c>
      <c r="D50" s="19"/>
      <c r="E50" s="19"/>
    </row>
    <row r="51" spans="2:5" x14ac:dyDescent="0.25">
      <c r="B51" s="18"/>
      <c r="C51" s="112" t="s">
        <v>475</v>
      </c>
      <c r="D51" s="19"/>
      <c r="E51" s="19"/>
    </row>
    <row r="52" spans="2:5" x14ac:dyDescent="0.25">
      <c r="B52" s="18" t="s">
        <v>637</v>
      </c>
      <c r="C52" s="18" t="s">
        <v>628</v>
      </c>
      <c r="D52" s="19"/>
      <c r="E52" s="19"/>
    </row>
    <row r="53" spans="2:5" x14ac:dyDescent="0.25">
      <c r="B53" s="18"/>
      <c r="C53" s="112" t="s">
        <v>473</v>
      </c>
      <c r="D53" s="19"/>
      <c r="E53" s="19"/>
    </row>
    <row r="54" spans="2:5" x14ac:dyDescent="0.25">
      <c r="B54" s="18"/>
      <c r="C54" s="112" t="s">
        <v>474</v>
      </c>
      <c r="D54" s="19"/>
      <c r="E54" s="19"/>
    </row>
    <row r="55" spans="2:5" x14ac:dyDescent="0.25">
      <c r="B55" s="18"/>
      <c r="C55" s="112" t="s">
        <v>475</v>
      </c>
      <c r="D55" s="19"/>
      <c r="E55" s="19"/>
    </row>
    <row r="56" spans="2:5" x14ac:dyDescent="0.25">
      <c r="B56" s="18" t="s">
        <v>259</v>
      </c>
      <c r="C56" s="18" t="s">
        <v>259</v>
      </c>
      <c r="D56" s="19"/>
      <c r="E56" s="19"/>
    </row>
    <row r="57" spans="2:5" x14ac:dyDescent="0.25">
      <c r="B57" s="445" t="s">
        <v>261</v>
      </c>
      <c r="C57" s="445"/>
      <c r="D57" s="19"/>
      <c r="E57" s="19"/>
    </row>
    <row r="59" spans="2:5" x14ac:dyDescent="0.25">
      <c r="B59" s="168" t="s">
        <v>175</v>
      </c>
    </row>
    <row r="60" spans="2:5" x14ac:dyDescent="0.25">
      <c r="B60" s="90">
        <v>1</v>
      </c>
      <c r="C60" s="75" t="s">
        <v>709</v>
      </c>
    </row>
    <row r="61" spans="2:5" x14ac:dyDescent="0.25">
      <c r="B61" s="90">
        <v>2</v>
      </c>
      <c r="C61" s="75" t="s">
        <v>710</v>
      </c>
    </row>
  </sheetData>
  <mergeCells count="5">
    <mergeCell ref="B5:C6"/>
    <mergeCell ref="D5:E5"/>
    <mergeCell ref="B7:C7"/>
    <mergeCell ref="B18:C18"/>
    <mergeCell ref="B57:C57"/>
  </mergeCells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62"/>
  <sheetViews>
    <sheetView showGridLines="0" topLeftCell="A37" zoomScale="90" zoomScaleNormal="90" workbookViewId="0">
      <selection activeCell="B59" sqref="B59:C60"/>
    </sheetView>
  </sheetViews>
  <sheetFormatPr defaultColWidth="9.109375" defaultRowHeight="13.8" x14ac:dyDescent="0.25"/>
  <cols>
    <col min="1" max="1" width="9.109375" style="75"/>
    <col min="2" max="2" width="21.5546875" style="75" customWidth="1"/>
    <col min="3" max="3" width="28" style="75" customWidth="1"/>
    <col min="4" max="4" width="24.5546875" style="75" customWidth="1"/>
    <col min="5" max="5" width="28.44140625" style="75" customWidth="1"/>
    <col min="6" max="6" width="24.5546875" style="75" customWidth="1"/>
    <col min="7" max="7" width="28.44140625" style="75" customWidth="1"/>
    <col min="8" max="10" width="9.109375" style="75"/>
    <col min="11" max="11" width="17.5546875" style="75" customWidth="1"/>
    <col min="12" max="17" width="9.109375" style="75"/>
    <col min="18" max="18" width="19.6640625" style="75" customWidth="1"/>
    <col min="19" max="24" width="9.109375" style="75"/>
    <col min="25" max="25" width="19.6640625" style="75" customWidth="1"/>
    <col min="26" max="16384" width="9.109375" style="75"/>
  </cols>
  <sheetData>
    <row r="2" spans="2:7" x14ac:dyDescent="0.25">
      <c r="E2" s="25" t="s">
        <v>240</v>
      </c>
    </row>
    <row r="3" spans="2:7" x14ac:dyDescent="0.25">
      <c r="E3" s="27" t="s">
        <v>613</v>
      </c>
    </row>
    <row r="4" spans="2:7" x14ac:dyDescent="0.25">
      <c r="G4" s="108" t="s">
        <v>4</v>
      </c>
    </row>
    <row r="5" spans="2:7" x14ac:dyDescent="0.25">
      <c r="B5" s="503" t="s">
        <v>244</v>
      </c>
      <c r="C5" s="503"/>
      <c r="D5" s="463" t="s">
        <v>182</v>
      </c>
      <c r="E5" s="464"/>
      <c r="F5" s="464"/>
      <c r="G5" s="465"/>
    </row>
    <row r="6" spans="2:7" x14ac:dyDescent="0.25">
      <c r="B6" s="503"/>
      <c r="C6" s="503"/>
      <c r="D6" s="463" t="s">
        <v>293</v>
      </c>
      <c r="E6" s="465"/>
      <c r="F6" s="463" t="s">
        <v>510</v>
      </c>
      <c r="G6" s="465"/>
    </row>
    <row r="7" spans="2:7" x14ac:dyDescent="0.25">
      <c r="B7" s="503"/>
      <c r="C7" s="503"/>
      <c r="D7" s="113" t="s">
        <v>508</v>
      </c>
      <c r="E7" s="113" t="s">
        <v>509</v>
      </c>
      <c r="F7" s="113" t="s">
        <v>508</v>
      </c>
      <c r="G7" s="113" t="s">
        <v>509</v>
      </c>
    </row>
    <row r="8" spans="2:7" x14ac:dyDescent="0.25">
      <c r="B8" s="428" t="s">
        <v>495</v>
      </c>
      <c r="C8" s="429"/>
      <c r="D8" s="19"/>
      <c r="E8" s="19"/>
      <c r="F8" s="19"/>
      <c r="G8" s="19"/>
    </row>
    <row r="9" spans="2:7" x14ac:dyDescent="0.25">
      <c r="B9" s="73" t="s">
        <v>247</v>
      </c>
      <c r="C9" s="73" t="s">
        <v>248</v>
      </c>
      <c r="D9" s="19"/>
      <c r="E9" s="19"/>
      <c r="F9" s="19"/>
      <c r="G9" s="19"/>
    </row>
    <row r="10" spans="2:7" x14ac:dyDescent="0.25">
      <c r="B10" s="18" t="s">
        <v>249</v>
      </c>
      <c r="C10" s="18" t="s">
        <v>250</v>
      </c>
      <c r="D10" s="19"/>
      <c r="E10" s="19"/>
      <c r="F10" s="19"/>
      <c r="G10" s="19"/>
    </row>
    <row r="11" spans="2:7" x14ac:dyDescent="0.25">
      <c r="B11" s="18" t="s">
        <v>615</v>
      </c>
      <c r="C11" s="18" t="s">
        <v>616</v>
      </c>
      <c r="D11" s="19"/>
      <c r="E11" s="19"/>
      <c r="F11" s="19"/>
      <c r="G11" s="19"/>
    </row>
    <row r="12" spans="2:7" x14ac:dyDescent="0.25">
      <c r="B12" s="18" t="s">
        <v>617</v>
      </c>
      <c r="C12" s="18" t="s">
        <v>618</v>
      </c>
      <c r="D12" s="19"/>
      <c r="E12" s="19"/>
      <c r="F12" s="19"/>
      <c r="G12" s="19"/>
    </row>
    <row r="13" spans="2:7" x14ac:dyDescent="0.25">
      <c r="B13" s="18" t="s">
        <v>619</v>
      </c>
      <c r="C13" s="18" t="s">
        <v>620</v>
      </c>
      <c r="D13" s="19"/>
      <c r="E13" s="19"/>
      <c r="F13" s="19"/>
      <c r="G13" s="19"/>
    </row>
    <row r="14" spans="2:7" x14ac:dyDescent="0.25">
      <c r="B14" s="18" t="s">
        <v>621</v>
      </c>
      <c r="C14" s="18" t="s">
        <v>622</v>
      </c>
      <c r="D14" s="19"/>
      <c r="E14" s="19"/>
      <c r="F14" s="19"/>
      <c r="G14" s="19"/>
    </row>
    <row r="15" spans="2:7" x14ac:dyDescent="0.25">
      <c r="B15" s="18" t="s">
        <v>623</v>
      </c>
      <c r="C15" s="18" t="s">
        <v>624</v>
      </c>
      <c r="D15" s="19"/>
      <c r="E15" s="19"/>
      <c r="F15" s="19"/>
      <c r="G15" s="19"/>
    </row>
    <row r="16" spans="2:7" x14ac:dyDescent="0.25">
      <c r="B16" s="18" t="s">
        <v>625</v>
      </c>
      <c r="C16" s="18" t="s">
        <v>626</v>
      </c>
      <c r="D16" s="19"/>
      <c r="E16" s="19"/>
      <c r="F16" s="19"/>
      <c r="G16" s="19"/>
    </row>
    <row r="17" spans="2:7" x14ac:dyDescent="0.25">
      <c r="B17" s="18" t="s">
        <v>627</v>
      </c>
      <c r="C17" s="18" t="s">
        <v>628</v>
      </c>
      <c r="D17" s="19"/>
      <c r="E17" s="19"/>
      <c r="F17" s="19"/>
      <c r="G17" s="19"/>
    </row>
    <row r="18" spans="2:7" x14ac:dyDescent="0.25">
      <c r="B18" s="18" t="s">
        <v>259</v>
      </c>
      <c r="C18" s="18" t="s">
        <v>259</v>
      </c>
      <c r="D18" s="19"/>
      <c r="E18" s="19"/>
      <c r="F18" s="19"/>
      <c r="G18" s="19"/>
    </row>
    <row r="19" spans="2:7" x14ac:dyDescent="0.25">
      <c r="B19" s="428" t="s">
        <v>496</v>
      </c>
      <c r="C19" s="429"/>
      <c r="D19" s="19"/>
      <c r="E19" s="19"/>
      <c r="F19" s="19"/>
      <c r="G19" s="19"/>
    </row>
    <row r="20" spans="2:7" x14ac:dyDescent="0.25">
      <c r="B20" s="18" t="s">
        <v>252</v>
      </c>
      <c r="C20" s="18" t="s">
        <v>253</v>
      </c>
      <c r="D20" s="19"/>
      <c r="E20" s="19"/>
      <c r="F20" s="19"/>
      <c r="G20" s="19"/>
    </row>
    <row r="21" spans="2:7" x14ac:dyDescent="0.25">
      <c r="B21" s="18"/>
      <c r="C21" s="112" t="s">
        <v>473</v>
      </c>
      <c r="D21" s="19"/>
      <c r="E21" s="19"/>
      <c r="F21" s="19"/>
      <c r="G21" s="19"/>
    </row>
    <row r="22" spans="2:7" x14ac:dyDescent="0.25">
      <c r="B22" s="18"/>
      <c r="C22" s="112" t="s">
        <v>474</v>
      </c>
      <c r="D22" s="19"/>
      <c r="E22" s="19"/>
      <c r="F22" s="19"/>
      <c r="G22" s="19"/>
    </row>
    <row r="23" spans="2:7" x14ac:dyDescent="0.25">
      <c r="B23" s="18"/>
      <c r="C23" s="112" t="s">
        <v>475</v>
      </c>
      <c r="D23" s="19"/>
      <c r="E23" s="19"/>
      <c r="F23" s="19"/>
      <c r="G23" s="19"/>
    </row>
    <row r="24" spans="2:7" x14ac:dyDescent="0.25">
      <c r="B24" s="18" t="s">
        <v>254</v>
      </c>
      <c r="C24" s="18" t="s">
        <v>255</v>
      </c>
      <c r="D24" s="19"/>
      <c r="E24" s="19"/>
      <c r="F24" s="19"/>
      <c r="G24" s="19"/>
    </row>
    <row r="25" spans="2:7" x14ac:dyDescent="0.25">
      <c r="B25" s="18"/>
      <c r="C25" s="112" t="s">
        <v>473</v>
      </c>
      <c r="D25" s="19"/>
      <c r="E25" s="19"/>
      <c r="F25" s="19"/>
      <c r="G25" s="19"/>
    </row>
    <row r="26" spans="2:7" x14ac:dyDescent="0.25">
      <c r="B26" s="18"/>
      <c r="C26" s="112" t="s">
        <v>474</v>
      </c>
      <c r="D26" s="19"/>
      <c r="E26" s="19"/>
      <c r="F26" s="19"/>
      <c r="G26" s="19"/>
    </row>
    <row r="27" spans="2:7" x14ac:dyDescent="0.25">
      <c r="B27" s="18"/>
      <c r="C27" s="112" t="s">
        <v>475</v>
      </c>
      <c r="D27" s="19"/>
      <c r="E27" s="19"/>
      <c r="F27" s="19"/>
      <c r="G27" s="19"/>
    </row>
    <row r="28" spans="2:7" x14ac:dyDescent="0.25">
      <c r="B28" s="18" t="s">
        <v>629</v>
      </c>
      <c r="C28" s="18" t="s">
        <v>64</v>
      </c>
      <c r="D28" s="19"/>
      <c r="E28" s="19"/>
      <c r="F28" s="19"/>
      <c r="G28" s="19"/>
    </row>
    <row r="29" spans="2:7" x14ac:dyDescent="0.25">
      <c r="B29" s="18"/>
      <c r="C29" s="112" t="s">
        <v>473</v>
      </c>
      <c r="D29" s="19"/>
      <c r="E29" s="19"/>
      <c r="F29" s="19"/>
      <c r="G29" s="19"/>
    </row>
    <row r="30" spans="2:7" x14ac:dyDescent="0.25">
      <c r="B30" s="18"/>
      <c r="C30" s="112" t="s">
        <v>474</v>
      </c>
      <c r="D30" s="19"/>
      <c r="E30" s="19"/>
      <c r="F30" s="19"/>
      <c r="G30" s="19"/>
    </row>
    <row r="31" spans="2:7" x14ac:dyDescent="0.25">
      <c r="B31" s="18"/>
      <c r="C31" s="112" t="s">
        <v>475</v>
      </c>
      <c r="D31" s="19"/>
      <c r="E31" s="19"/>
      <c r="F31" s="19"/>
      <c r="G31" s="19"/>
    </row>
    <row r="32" spans="2:7" x14ac:dyDescent="0.25">
      <c r="B32" s="18" t="s">
        <v>630</v>
      </c>
      <c r="C32" s="18" t="s">
        <v>631</v>
      </c>
      <c r="D32" s="19"/>
      <c r="E32" s="19"/>
      <c r="F32" s="19"/>
      <c r="G32" s="19"/>
    </row>
    <row r="33" spans="2:7" x14ac:dyDescent="0.25">
      <c r="B33" s="18"/>
      <c r="C33" s="112" t="s">
        <v>473</v>
      </c>
      <c r="D33" s="19"/>
      <c r="E33" s="19"/>
      <c r="F33" s="19"/>
      <c r="G33" s="19"/>
    </row>
    <row r="34" spans="2:7" x14ac:dyDescent="0.25">
      <c r="B34" s="18"/>
      <c r="C34" s="112" t="s">
        <v>474</v>
      </c>
      <c r="D34" s="19"/>
      <c r="E34" s="19"/>
      <c r="F34" s="19"/>
      <c r="G34" s="19"/>
    </row>
    <row r="35" spans="2:7" x14ac:dyDescent="0.25">
      <c r="B35" s="18"/>
      <c r="C35" s="112" t="s">
        <v>475</v>
      </c>
      <c r="D35" s="19"/>
      <c r="E35" s="19"/>
      <c r="F35" s="19"/>
      <c r="G35" s="19"/>
    </row>
    <row r="36" spans="2:7" x14ac:dyDescent="0.25">
      <c r="B36" s="18" t="s">
        <v>632</v>
      </c>
      <c r="C36" s="18" t="s">
        <v>633</v>
      </c>
      <c r="D36" s="19"/>
      <c r="E36" s="19"/>
      <c r="F36" s="19"/>
      <c r="G36" s="19"/>
    </row>
    <row r="37" spans="2:7" x14ac:dyDescent="0.25">
      <c r="B37" s="18"/>
      <c r="C37" s="112" t="s">
        <v>473</v>
      </c>
      <c r="D37" s="19"/>
      <c r="E37" s="19"/>
      <c r="F37" s="19"/>
      <c r="G37" s="19"/>
    </row>
    <row r="38" spans="2:7" x14ac:dyDescent="0.25">
      <c r="B38" s="18"/>
      <c r="C38" s="112" t="s">
        <v>474</v>
      </c>
      <c r="D38" s="19"/>
      <c r="E38" s="19"/>
      <c r="F38" s="19"/>
      <c r="G38" s="19"/>
    </row>
    <row r="39" spans="2:7" x14ac:dyDescent="0.25">
      <c r="B39" s="18"/>
      <c r="C39" s="112" t="s">
        <v>475</v>
      </c>
      <c r="D39" s="19"/>
      <c r="E39" s="19"/>
      <c r="F39" s="19"/>
      <c r="G39" s="19"/>
    </row>
    <row r="40" spans="2:7" x14ac:dyDescent="0.25">
      <c r="B40" s="18" t="s">
        <v>638</v>
      </c>
      <c r="C40" s="18" t="s">
        <v>639</v>
      </c>
      <c r="D40" s="19"/>
      <c r="E40" s="19"/>
      <c r="F40" s="19"/>
      <c r="G40" s="19"/>
    </row>
    <row r="41" spans="2:7" x14ac:dyDescent="0.25">
      <c r="B41" s="18" t="s">
        <v>634</v>
      </c>
      <c r="C41" s="18" t="s">
        <v>635</v>
      </c>
      <c r="D41" s="19"/>
      <c r="E41" s="19"/>
      <c r="F41" s="19"/>
      <c r="G41" s="19"/>
    </row>
    <row r="42" spans="2:7" x14ac:dyDescent="0.25">
      <c r="B42" s="18"/>
      <c r="C42" s="112" t="s">
        <v>473</v>
      </c>
      <c r="D42" s="19"/>
      <c r="E42" s="19"/>
      <c r="F42" s="19"/>
      <c r="G42" s="19"/>
    </row>
    <row r="43" spans="2:7" x14ac:dyDescent="0.25">
      <c r="B43" s="18"/>
      <c r="C43" s="112" t="s">
        <v>474</v>
      </c>
      <c r="D43" s="19"/>
      <c r="E43" s="19"/>
      <c r="F43" s="19"/>
      <c r="G43" s="19"/>
    </row>
    <row r="44" spans="2:7" x14ac:dyDescent="0.25">
      <c r="B44" s="18"/>
      <c r="C44" s="112" t="s">
        <v>475</v>
      </c>
      <c r="D44" s="19"/>
      <c r="E44" s="19"/>
      <c r="F44" s="19"/>
      <c r="G44" s="19"/>
    </row>
    <row r="45" spans="2:7" x14ac:dyDescent="0.25">
      <c r="B45" s="18" t="s">
        <v>472</v>
      </c>
      <c r="C45" s="18" t="s">
        <v>626</v>
      </c>
      <c r="D45" s="19"/>
      <c r="E45" s="19"/>
      <c r="F45" s="19"/>
      <c r="G45" s="19"/>
    </row>
    <row r="46" spans="2:7" x14ac:dyDescent="0.25">
      <c r="B46" s="18"/>
      <c r="C46" s="112" t="s">
        <v>473</v>
      </c>
      <c r="D46" s="19"/>
      <c r="E46" s="19"/>
      <c r="F46" s="19"/>
      <c r="G46" s="19"/>
    </row>
    <row r="47" spans="2:7" x14ac:dyDescent="0.25">
      <c r="B47" s="18"/>
      <c r="C47" s="112" t="s">
        <v>474</v>
      </c>
      <c r="D47" s="19"/>
      <c r="E47" s="19"/>
      <c r="F47" s="19"/>
      <c r="G47" s="19"/>
    </row>
    <row r="48" spans="2:7" x14ac:dyDescent="0.25">
      <c r="B48" s="18"/>
      <c r="C48" s="112" t="s">
        <v>475</v>
      </c>
      <c r="D48" s="19"/>
      <c r="E48" s="19"/>
      <c r="F48" s="19"/>
      <c r="G48" s="19"/>
    </row>
    <row r="49" spans="2:7" x14ac:dyDescent="0.25">
      <c r="B49" s="18" t="s">
        <v>472</v>
      </c>
      <c r="C49" s="18" t="s">
        <v>636</v>
      </c>
      <c r="D49" s="19"/>
      <c r="E49" s="19"/>
      <c r="F49" s="19"/>
      <c r="G49" s="19"/>
    </row>
    <row r="50" spans="2:7" x14ac:dyDescent="0.25">
      <c r="B50" s="18"/>
      <c r="C50" s="112" t="s">
        <v>473</v>
      </c>
      <c r="D50" s="19"/>
      <c r="E50" s="19"/>
      <c r="F50" s="19"/>
      <c r="G50" s="19"/>
    </row>
    <row r="51" spans="2:7" x14ac:dyDescent="0.25">
      <c r="B51" s="18"/>
      <c r="C51" s="112" t="s">
        <v>474</v>
      </c>
      <c r="D51" s="19"/>
      <c r="E51" s="19"/>
      <c r="F51" s="19"/>
      <c r="G51" s="19"/>
    </row>
    <row r="52" spans="2:7" x14ac:dyDescent="0.25">
      <c r="B52" s="18"/>
      <c r="C52" s="112" t="s">
        <v>475</v>
      </c>
      <c r="D52" s="19"/>
      <c r="E52" s="19"/>
      <c r="F52" s="19"/>
      <c r="G52" s="19"/>
    </row>
    <row r="53" spans="2:7" x14ac:dyDescent="0.25">
      <c r="B53" s="18" t="s">
        <v>637</v>
      </c>
      <c r="C53" s="18" t="s">
        <v>628</v>
      </c>
      <c r="D53" s="19"/>
      <c r="E53" s="19"/>
      <c r="F53" s="19"/>
      <c r="G53" s="19"/>
    </row>
    <row r="54" spans="2:7" x14ac:dyDescent="0.25">
      <c r="B54" s="18"/>
      <c r="C54" s="112" t="s">
        <v>473</v>
      </c>
      <c r="D54" s="19"/>
      <c r="E54" s="19"/>
      <c r="F54" s="19"/>
      <c r="G54" s="19"/>
    </row>
    <row r="55" spans="2:7" x14ac:dyDescent="0.25">
      <c r="B55" s="18"/>
      <c r="C55" s="112" t="s">
        <v>474</v>
      </c>
      <c r="D55" s="19"/>
      <c r="E55" s="19"/>
      <c r="F55" s="19"/>
      <c r="G55" s="19"/>
    </row>
    <row r="56" spans="2:7" x14ac:dyDescent="0.25">
      <c r="B56" s="18"/>
      <c r="C56" s="112" t="s">
        <v>475</v>
      </c>
      <c r="D56" s="19"/>
      <c r="E56" s="19"/>
      <c r="F56" s="19"/>
      <c r="G56" s="19"/>
    </row>
    <row r="57" spans="2:7" x14ac:dyDescent="0.25">
      <c r="B57" s="18" t="s">
        <v>259</v>
      </c>
      <c r="C57" s="18" t="s">
        <v>259</v>
      </c>
      <c r="D57" s="19"/>
      <c r="E57" s="19"/>
      <c r="F57" s="19"/>
      <c r="G57" s="19"/>
    </row>
    <row r="58" spans="2:7" x14ac:dyDescent="0.25">
      <c r="B58" s="445" t="s">
        <v>261</v>
      </c>
      <c r="C58" s="445"/>
      <c r="D58" s="19"/>
      <c r="E58" s="19"/>
      <c r="F58" s="19"/>
      <c r="G58" s="19"/>
    </row>
    <row r="60" spans="2:7" x14ac:dyDescent="0.25">
      <c r="B60" s="168" t="s">
        <v>175</v>
      </c>
    </row>
    <row r="61" spans="2:7" x14ac:dyDescent="0.25">
      <c r="B61" s="90">
        <v>1</v>
      </c>
      <c r="C61" s="75" t="s">
        <v>709</v>
      </c>
    </row>
    <row r="62" spans="2:7" x14ac:dyDescent="0.25">
      <c r="B62" s="90">
        <v>2</v>
      </c>
      <c r="C62" s="75" t="s">
        <v>710</v>
      </c>
    </row>
  </sheetData>
  <mergeCells count="7">
    <mergeCell ref="B58:C58"/>
    <mergeCell ref="D6:E6"/>
    <mergeCell ref="F6:G6"/>
    <mergeCell ref="D5:G5"/>
    <mergeCell ref="B5:C7"/>
    <mergeCell ref="B8:C8"/>
    <mergeCell ref="B19:C1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N63"/>
  <sheetViews>
    <sheetView showGridLines="0" zoomScale="80" zoomScaleNormal="80" zoomScaleSheetLayoutView="70" workbookViewId="0">
      <pane xSplit="4" ySplit="7" topLeftCell="E47" activePane="bottomRight" state="frozen"/>
      <selection activeCell="E57" sqref="E57"/>
      <selection pane="topRight" activeCell="E57" sqref="E57"/>
      <selection pane="bottomLeft" activeCell="E57" sqref="E57"/>
      <selection pane="bottomRight" activeCell="E57" sqref="E57"/>
    </sheetView>
  </sheetViews>
  <sheetFormatPr defaultColWidth="9.109375" defaultRowHeight="13.8" x14ac:dyDescent="0.25"/>
  <cols>
    <col min="1" max="1" width="3.109375" style="4" customWidth="1"/>
    <col min="2" max="2" width="8.33203125" style="4" customWidth="1"/>
    <col min="3" max="3" width="21.6640625" style="4" bestFit="1" customWidth="1"/>
    <col min="4" max="4" width="28.88671875" style="4" bestFit="1" customWidth="1"/>
    <col min="5" max="5" width="13.6640625" style="4" bestFit="1" customWidth="1"/>
    <col min="6" max="6" width="12.5546875" style="4" bestFit="1" customWidth="1"/>
    <col min="7" max="7" width="13.44140625" style="4" bestFit="1" customWidth="1"/>
    <col min="8" max="8" width="13.44140625" style="4" customWidth="1"/>
    <col min="9" max="9" width="12.5546875" style="4" customWidth="1"/>
    <col min="10" max="11" width="11.88671875" style="4" bestFit="1" customWidth="1"/>
    <col min="12" max="12" width="11.44140625" style="4" bestFit="1" customWidth="1"/>
    <col min="13" max="13" width="12.44140625" style="4" customWidth="1"/>
    <col min="14" max="14" width="12.6640625" style="4" customWidth="1"/>
    <col min="15" max="16384" width="9.109375" style="4"/>
  </cols>
  <sheetData>
    <row r="2" spans="2:14" x14ac:dyDescent="0.25">
      <c r="I2" s="25" t="s">
        <v>240</v>
      </c>
    </row>
    <row r="3" spans="2:14" x14ac:dyDescent="0.25">
      <c r="I3" s="27" t="s">
        <v>303</v>
      </c>
    </row>
    <row r="4" spans="2:14" x14ac:dyDescent="0.25">
      <c r="B4" s="15"/>
      <c r="C4" s="15"/>
      <c r="D4" s="71"/>
      <c r="E4" s="71"/>
      <c r="F4" s="71"/>
      <c r="G4" s="71"/>
      <c r="H4" s="71"/>
      <c r="N4" s="24" t="s">
        <v>647</v>
      </c>
    </row>
    <row r="5" spans="2:14" ht="15" customHeight="1" x14ac:dyDescent="0.25">
      <c r="B5" s="74"/>
      <c r="C5" s="431" t="s">
        <v>244</v>
      </c>
      <c r="D5" s="432"/>
      <c r="E5" s="437" t="s">
        <v>174</v>
      </c>
      <c r="F5" s="437" t="s">
        <v>173</v>
      </c>
      <c r="G5" s="437" t="s">
        <v>172</v>
      </c>
      <c r="H5" s="437" t="s">
        <v>160</v>
      </c>
      <c r="I5" s="413" t="s">
        <v>641</v>
      </c>
      <c r="J5" s="439" t="s">
        <v>153</v>
      </c>
      <c r="K5" s="440"/>
      <c r="L5" s="440"/>
      <c r="M5" s="440"/>
      <c r="N5" s="441"/>
    </row>
    <row r="6" spans="2:14" x14ac:dyDescent="0.25">
      <c r="B6" s="74"/>
      <c r="C6" s="433"/>
      <c r="D6" s="434"/>
      <c r="E6" s="438"/>
      <c r="F6" s="438"/>
      <c r="G6" s="438"/>
      <c r="H6" s="438"/>
      <c r="I6" s="430"/>
      <c r="J6" s="7" t="s">
        <v>154</v>
      </c>
      <c r="K6" s="7" t="s">
        <v>155</v>
      </c>
      <c r="L6" s="7" t="s">
        <v>156</v>
      </c>
      <c r="M6" s="7" t="s">
        <v>157</v>
      </c>
      <c r="N6" s="7" t="s">
        <v>158</v>
      </c>
    </row>
    <row r="7" spans="2:14" x14ac:dyDescent="0.25">
      <c r="B7" s="74"/>
      <c r="C7" s="435"/>
      <c r="D7" s="436"/>
      <c r="E7" s="7" t="s">
        <v>12</v>
      </c>
      <c r="F7" s="7" t="s">
        <v>12</v>
      </c>
      <c r="G7" s="7" t="s">
        <v>12</v>
      </c>
      <c r="H7" s="7" t="s">
        <v>12</v>
      </c>
      <c r="I7" s="7" t="s">
        <v>5</v>
      </c>
      <c r="J7" s="7" t="s">
        <v>8</v>
      </c>
      <c r="K7" s="7" t="s">
        <v>8</v>
      </c>
      <c r="L7" s="7" t="s">
        <v>8</v>
      </c>
      <c r="M7" s="7" t="s">
        <v>8</v>
      </c>
      <c r="N7" s="7" t="s">
        <v>8</v>
      </c>
    </row>
    <row r="8" spans="2:14" x14ac:dyDescent="0.25">
      <c r="B8" s="74"/>
      <c r="C8" s="428" t="s">
        <v>246</v>
      </c>
      <c r="D8" s="429"/>
      <c r="E8" s="81"/>
      <c r="F8" s="81"/>
      <c r="G8" s="81"/>
      <c r="H8" s="81"/>
      <c r="I8" s="18"/>
      <c r="J8" s="18"/>
      <c r="K8" s="18"/>
      <c r="L8" s="18"/>
      <c r="M8" s="18"/>
      <c r="N8" s="18"/>
    </row>
    <row r="9" spans="2:14" x14ac:dyDescent="0.25">
      <c r="B9" s="74"/>
      <c r="C9" s="73" t="s">
        <v>247</v>
      </c>
      <c r="D9" s="73" t="s">
        <v>248</v>
      </c>
      <c r="E9" s="73"/>
      <c r="F9" s="73"/>
      <c r="G9" s="73"/>
      <c r="H9" s="73"/>
      <c r="I9" s="18"/>
      <c r="J9" s="18"/>
      <c r="K9" s="18"/>
      <c r="L9" s="18"/>
      <c r="M9" s="18"/>
      <c r="N9" s="18"/>
    </row>
    <row r="10" spans="2:14" x14ac:dyDescent="0.25">
      <c r="C10" s="18" t="s">
        <v>249</v>
      </c>
      <c r="D10" s="18" t="s">
        <v>250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</row>
    <row r="11" spans="2:14" x14ac:dyDescent="0.25">
      <c r="C11" s="18" t="s">
        <v>615</v>
      </c>
      <c r="D11" s="18" t="s">
        <v>616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</row>
    <row r="12" spans="2:14" x14ac:dyDescent="0.25">
      <c r="C12" s="18" t="s">
        <v>617</v>
      </c>
      <c r="D12" s="18" t="s">
        <v>618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</row>
    <row r="13" spans="2:14" x14ac:dyDescent="0.25">
      <c r="C13" s="18" t="s">
        <v>619</v>
      </c>
      <c r="D13" s="18" t="s">
        <v>620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</row>
    <row r="14" spans="2:14" x14ac:dyDescent="0.25">
      <c r="C14" s="18" t="s">
        <v>621</v>
      </c>
      <c r="D14" s="18" t="s">
        <v>622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</row>
    <row r="15" spans="2:14" x14ac:dyDescent="0.25">
      <c r="C15" s="18" t="s">
        <v>623</v>
      </c>
      <c r="D15" s="18" t="s">
        <v>624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</row>
    <row r="16" spans="2:14" x14ac:dyDescent="0.25">
      <c r="C16" s="18" t="s">
        <v>625</v>
      </c>
      <c r="D16" s="18" t="s">
        <v>626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</row>
    <row r="17" spans="3:14" x14ac:dyDescent="0.25">
      <c r="C17" s="18" t="s">
        <v>627</v>
      </c>
      <c r="D17" s="18" t="s">
        <v>628</v>
      </c>
      <c r="E17" s="18"/>
      <c r="F17" s="18"/>
      <c r="G17" s="18"/>
      <c r="H17" s="18"/>
      <c r="I17" s="18"/>
      <c r="J17" s="18"/>
      <c r="K17" s="18"/>
      <c r="L17" s="18"/>
      <c r="M17" s="18"/>
      <c r="N17" s="18"/>
    </row>
    <row r="18" spans="3:14" x14ac:dyDescent="0.25">
      <c r="C18" s="18" t="s">
        <v>259</v>
      </c>
      <c r="D18" s="18" t="s">
        <v>259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3:14" x14ac:dyDescent="0.25">
      <c r="C19" s="439" t="s">
        <v>251</v>
      </c>
      <c r="D19" s="441"/>
      <c r="E19" s="122">
        <f t="shared" ref="E19:N19" si="0">SUM(E9:E18)</f>
        <v>0</v>
      </c>
      <c r="F19" s="122">
        <f t="shared" si="0"/>
        <v>0</v>
      </c>
      <c r="G19" s="122">
        <f t="shared" si="0"/>
        <v>0</v>
      </c>
      <c r="H19" s="122">
        <f t="shared" si="0"/>
        <v>0</v>
      </c>
      <c r="I19" s="122">
        <f t="shared" si="0"/>
        <v>0</v>
      </c>
      <c r="J19" s="122">
        <f t="shared" si="0"/>
        <v>0</v>
      </c>
      <c r="K19" s="122">
        <f t="shared" si="0"/>
        <v>0</v>
      </c>
      <c r="L19" s="122">
        <f t="shared" si="0"/>
        <v>0</v>
      </c>
      <c r="M19" s="122">
        <f t="shared" si="0"/>
        <v>0</v>
      </c>
      <c r="N19" s="122">
        <f t="shared" si="0"/>
        <v>0</v>
      </c>
    </row>
    <row r="20" spans="3:14" x14ac:dyDescent="0.25">
      <c r="C20" s="428" t="s">
        <v>257</v>
      </c>
      <c r="D20" s="429"/>
      <c r="E20" s="81"/>
      <c r="F20" s="81"/>
      <c r="G20" s="81"/>
      <c r="H20" s="81"/>
      <c r="I20" s="18"/>
      <c r="J20" s="18"/>
      <c r="K20" s="18"/>
      <c r="L20" s="18"/>
      <c r="M20" s="18"/>
      <c r="N20" s="18"/>
    </row>
    <row r="21" spans="3:14" x14ac:dyDescent="0.25">
      <c r="C21" s="18" t="s">
        <v>252</v>
      </c>
      <c r="D21" s="18" t="s">
        <v>253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</row>
    <row r="22" spans="3:14" x14ac:dyDescent="0.25">
      <c r="C22" s="18" t="s">
        <v>254</v>
      </c>
      <c r="D22" s="18" t="s">
        <v>255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</row>
    <row r="23" spans="3:14" x14ac:dyDescent="0.25">
      <c r="C23" s="18" t="s">
        <v>629</v>
      </c>
      <c r="D23" s="18" t="s">
        <v>64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</row>
    <row r="24" spans="3:14" x14ac:dyDescent="0.25">
      <c r="C24" s="18" t="s">
        <v>630</v>
      </c>
      <c r="D24" s="18" t="s">
        <v>631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</row>
    <row r="25" spans="3:14" x14ac:dyDescent="0.25">
      <c r="C25" s="18" t="s">
        <v>632</v>
      </c>
      <c r="D25" s="18" t="s">
        <v>633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</row>
    <row r="26" spans="3:14" x14ac:dyDescent="0.25">
      <c r="C26" s="18" t="s">
        <v>634</v>
      </c>
      <c r="D26" s="18" t="s">
        <v>635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</row>
    <row r="27" spans="3:14" x14ac:dyDescent="0.25">
      <c r="C27" s="18" t="s">
        <v>472</v>
      </c>
      <c r="D27" s="18" t="s">
        <v>626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</row>
    <row r="28" spans="3:14" x14ac:dyDescent="0.25">
      <c r="C28" s="18" t="s">
        <v>472</v>
      </c>
      <c r="D28" s="18" t="s">
        <v>636</v>
      </c>
      <c r="E28" s="18"/>
      <c r="F28" s="18"/>
      <c r="G28" s="18"/>
      <c r="H28" s="18"/>
      <c r="I28" s="18"/>
      <c r="J28" s="18"/>
      <c r="K28" s="18"/>
      <c r="L28" s="18"/>
      <c r="M28" s="18"/>
      <c r="N28" s="18"/>
    </row>
    <row r="29" spans="3:14" x14ac:dyDescent="0.25">
      <c r="C29" s="18" t="s">
        <v>637</v>
      </c>
      <c r="D29" s="18" t="s">
        <v>628</v>
      </c>
      <c r="E29" s="18"/>
      <c r="F29" s="18"/>
      <c r="G29" s="18"/>
      <c r="H29" s="18"/>
      <c r="I29" s="18"/>
      <c r="J29" s="18"/>
      <c r="K29" s="18"/>
      <c r="L29" s="18"/>
      <c r="M29" s="18"/>
      <c r="N29" s="18"/>
    </row>
    <row r="30" spans="3:14" x14ac:dyDescent="0.25">
      <c r="C30" s="18" t="s">
        <v>259</v>
      </c>
      <c r="D30" s="18" t="s">
        <v>259</v>
      </c>
      <c r="E30" s="18"/>
      <c r="F30" s="18"/>
      <c r="G30" s="18"/>
      <c r="H30" s="18"/>
      <c r="I30" s="18"/>
      <c r="J30" s="18"/>
      <c r="K30" s="18"/>
      <c r="L30" s="18"/>
      <c r="M30" s="18"/>
      <c r="N30" s="18"/>
    </row>
    <row r="31" spans="3:14" x14ac:dyDescent="0.25">
      <c r="C31" s="439" t="s">
        <v>225</v>
      </c>
      <c r="D31" s="441"/>
      <c r="E31" s="122">
        <f t="shared" ref="E31:N31" si="1">SUM(E21:E30)</f>
        <v>0</v>
      </c>
      <c r="F31" s="122">
        <f t="shared" si="1"/>
        <v>0</v>
      </c>
      <c r="G31" s="122">
        <f t="shared" si="1"/>
        <v>0</v>
      </c>
      <c r="H31" s="122">
        <f t="shared" si="1"/>
        <v>0</v>
      </c>
      <c r="I31" s="122">
        <f t="shared" si="1"/>
        <v>0</v>
      </c>
      <c r="J31" s="122">
        <f t="shared" si="1"/>
        <v>0</v>
      </c>
      <c r="K31" s="122">
        <f t="shared" si="1"/>
        <v>0</v>
      </c>
      <c r="L31" s="122">
        <f t="shared" si="1"/>
        <v>0</v>
      </c>
      <c r="M31" s="122">
        <f t="shared" si="1"/>
        <v>0</v>
      </c>
      <c r="N31" s="122">
        <f t="shared" si="1"/>
        <v>0</v>
      </c>
    </row>
    <row r="32" spans="3:14" x14ac:dyDescent="0.25">
      <c r="C32" s="428" t="s">
        <v>258</v>
      </c>
      <c r="D32" s="429"/>
      <c r="E32" s="81"/>
      <c r="F32" s="81"/>
      <c r="G32" s="81"/>
      <c r="H32" s="81"/>
      <c r="I32" s="18"/>
      <c r="J32" s="18"/>
      <c r="K32" s="18"/>
      <c r="L32" s="18"/>
      <c r="M32" s="18"/>
      <c r="N32" s="18"/>
    </row>
    <row r="33" spans="3:14" x14ac:dyDescent="0.25">
      <c r="C33" s="18" t="s">
        <v>252</v>
      </c>
      <c r="D33" s="18" t="s">
        <v>253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</row>
    <row r="34" spans="3:14" x14ac:dyDescent="0.25">
      <c r="C34" s="18" t="s">
        <v>254</v>
      </c>
      <c r="D34" s="18" t="s">
        <v>255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</row>
    <row r="35" spans="3:14" x14ac:dyDescent="0.25">
      <c r="C35" s="160" t="s">
        <v>640</v>
      </c>
      <c r="D35" s="19" t="s">
        <v>64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</row>
    <row r="36" spans="3:14" x14ac:dyDescent="0.25">
      <c r="C36" s="160" t="s">
        <v>630</v>
      </c>
      <c r="D36" s="19" t="s">
        <v>631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</row>
    <row r="37" spans="3:14" x14ac:dyDescent="0.25">
      <c r="C37" s="160" t="s">
        <v>632</v>
      </c>
      <c r="D37" s="19" t="s">
        <v>633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</row>
    <row r="38" spans="3:14" x14ac:dyDescent="0.25">
      <c r="C38" s="160" t="s">
        <v>634</v>
      </c>
      <c r="D38" s="19" t="s">
        <v>635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</row>
    <row r="39" spans="3:14" x14ac:dyDescent="0.25">
      <c r="C39" s="160" t="s">
        <v>472</v>
      </c>
      <c r="D39" s="19" t="s">
        <v>626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</row>
    <row r="40" spans="3:14" x14ac:dyDescent="0.25">
      <c r="C40" s="160" t="s">
        <v>472</v>
      </c>
      <c r="D40" s="19" t="s">
        <v>636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</row>
    <row r="41" spans="3:14" x14ac:dyDescent="0.25">
      <c r="C41" s="160" t="s">
        <v>637</v>
      </c>
      <c r="D41" s="19" t="s">
        <v>628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</row>
    <row r="42" spans="3:14" x14ac:dyDescent="0.25">
      <c r="C42" s="18" t="s">
        <v>259</v>
      </c>
      <c r="D42" s="18" t="s">
        <v>259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</row>
    <row r="43" spans="3:14" x14ac:dyDescent="0.25">
      <c r="C43" s="439" t="s">
        <v>225</v>
      </c>
      <c r="D43" s="441"/>
      <c r="E43" s="122">
        <f t="shared" ref="E43:N43" si="2">SUM(E33:E42)</f>
        <v>0</v>
      </c>
      <c r="F43" s="122">
        <f t="shared" si="2"/>
        <v>0</v>
      </c>
      <c r="G43" s="122">
        <f t="shared" si="2"/>
        <v>0</v>
      </c>
      <c r="H43" s="122">
        <f t="shared" si="2"/>
        <v>0</v>
      </c>
      <c r="I43" s="122">
        <f t="shared" si="2"/>
        <v>0</v>
      </c>
      <c r="J43" s="122">
        <f t="shared" si="2"/>
        <v>0</v>
      </c>
      <c r="K43" s="122">
        <f t="shared" si="2"/>
        <v>0</v>
      </c>
      <c r="L43" s="122">
        <f t="shared" si="2"/>
        <v>0</v>
      </c>
      <c r="M43" s="122">
        <f t="shared" si="2"/>
        <v>0</v>
      </c>
      <c r="N43" s="122">
        <f t="shared" si="2"/>
        <v>0</v>
      </c>
    </row>
    <row r="44" spans="3:14" x14ac:dyDescent="0.25">
      <c r="C44" s="428" t="s">
        <v>260</v>
      </c>
      <c r="D44" s="429"/>
      <c r="E44" s="81"/>
      <c r="F44" s="81"/>
      <c r="G44" s="81"/>
      <c r="H44" s="81"/>
      <c r="I44" s="18"/>
      <c r="J44" s="18"/>
      <c r="K44" s="18"/>
      <c r="L44" s="18"/>
      <c r="M44" s="18"/>
      <c r="N44" s="18"/>
    </row>
    <row r="45" spans="3:14" x14ac:dyDescent="0.25">
      <c r="C45" s="18" t="s">
        <v>252</v>
      </c>
      <c r="D45" s="18" t="s">
        <v>253</v>
      </c>
      <c r="E45" s="18"/>
      <c r="F45" s="18"/>
      <c r="G45" s="18"/>
      <c r="H45" s="18"/>
      <c r="I45" s="18"/>
      <c r="J45" s="18"/>
      <c r="K45" s="18"/>
      <c r="L45" s="18"/>
      <c r="M45" s="18"/>
      <c r="N45" s="18"/>
    </row>
    <row r="46" spans="3:14" x14ac:dyDescent="0.25">
      <c r="C46" s="18" t="s">
        <v>254</v>
      </c>
      <c r="D46" s="18" t="s">
        <v>255</v>
      </c>
      <c r="E46" s="18"/>
      <c r="F46" s="18"/>
      <c r="G46" s="18"/>
      <c r="H46" s="18"/>
      <c r="I46" s="18"/>
      <c r="J46" s="18"/>
      <c r="K46" s="18"/>
      <c r="L46" s="18"/>
      <c r="M46" s="18"/>
      <c r="N46" s="18"/>
    </row>
    <row r="47" spans="3:14" x14ac:dyDescent="0.25">
      <c r="C47" s="18" t="s">
        <v>640</v>
      </c>
      <c r="D47" s="18" t="s">
        <v>64</v>
      </c>
      <c r="E47" s="18"/>
      <c r="F47" s="18"/>
      <c r="G47" s="18"/>
      <c r="H47" s="18"/>
      <c r="I47" s="18"/>
      <c r="J47" s="18"/>
      <c r="K47" s="18"/>
      <c r="L47" s="18"/>
      <c r="M47" s="18"/>
      <c r="N47" s="18"/>
    </row>
    <row r="48" spans="3:14" x14ac:dyDescent="0.25">
      <c r="C48" s="18" t="s">
        <v>630</v>
      </c>
      <c r="D48" s="18" t="s">
        <v>631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</row>
    <row r="49" spans="3:14" x14ac:dyDescent="0.25">
      <c r="C49" s="18" t="s">
        <v>632</v>
      </c>
      <c r="D49" s="18" t="s">
        <v>633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</row>
    <row r="50" spans="3:14" x14ac:dyDescent="0.25">
      <c r="C50" s="18" t="s">
        <v>638</v>
      </c>
      <c r="D50" s="18" t="s">
        <v>639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</row>
    <row r="51" spans="3:14" x14ac:dyDescent="0.25">
      <c r="C51" s="18" t="s">
        <v>634</v>
      </c>
      <c r="D51" s="18" t="s">
        <v>635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</row>
    <row r="52" spans="3:14" x14ac:dyDescent="0.25">
      <c r="C52" s="18" t="s">
        <v>472</v>
      </c>
      <c r="D52" s="18" t="s">
        <v>626</v>
      </c>
      <c r="E52" s="18"/>
      <c r="F52" s="18"/>
      <c r="G52" s="18"/>
      <c r="H52" s="18"/>
      <c r="I52" s="18"/>
      <c r="J52" s="18"/>
      <c r="K52" s="18"/>
      <c r="L52" s="18"/>
      <c r="M52" s="18"/>
      <c r="N52" s="18"/>
    </row>
    <row r="53" spans="3:14" x14ac:dyDescent="0.25">
      <c r="C53" s="18" t="s">
        <v>472</v>
      </c>
      <c r="D53" s="18" t="s">
        <v>636</v>
      </c>
      <c r="E53" s="18"/>
      <c r="F53" s="18"/>
      <c r="G53" s="18"/>
      <c r="H53" s="18"/>
      <c r="I53" s="18"/>
      <c r="J53" s="18"/>
      <c r="K53" s="18"/>
      <c r="L53" s="18"/>
      <c r="M53" s="18"/>
      <c r="N53" s="18"/>
    </row>
    <row r="54" spans="3:14" x14ac:dyDescent="0.25">
      <c r="C54" s="18" t="s">
        <v>637</v>
      </c>
      <c r="D54" s="18" t="s">
        <v>628</v>
      </c>
      <c r="E54" s="18"/>
      <c r="F54" s="18"/>
      <c r="G54" s="18"/>
      <c r="H54" s="18"/>
      <c r="I54" s="18"/>
      <c r="J54" s="18"/>
      <c r="K54" s="18"/>
      <c r="L54" s="18"/>
      <c r="M54" s="18"/>
      <c r="N54" s="18"/>
    </row>
    <row r="55" spans="3:14" x14ac:dyDescent="0.25">
      <c r="C55" s="18" t="s">
        <v>259</v>
      </c>
      <c r="D55" s="18" t="s">
        <v>259</v>
      </c>
      <c r="E55" s="18"/>
      <c r="F55" s="18"/>
      <c r="G55" s="18"/>
      <c r="H55" s="18"/>
      <c r="I55" s="18"/>
      <c r="J55" s="18"/>
      <c r="K55" s="18"/>
      <c r="L55" s="18"/>
      <c r="M55" s="18"/>
      <c r="N55" s="18"/>
    </row>
    <row r="56" spans="3:14" x14ac:dyDescent="0.25">
      <c r="C56" s="439" t="s">
        <v>225</v>
      </c>
      <c r="D56" s="441"/>
      <c r="E56" s="122">
        <f t="shared" ref="E56:N56" si="3">SUM(E45:E55)</f>
        <v>0</v>
      </c>
      <c r="F56" s="122">
        <f t="shared" si="3"/>
        <v>0</v>
      </c>
      <c r="G56" s="122">
        <f t="shared" si="3"/>
        <v>0</v>
      </c>
      <c r="H56" s="122">
        <f t="shared" si="3"/>
        <v>0</v>
      </c>
      <c r="I56" s="122">
        <f t="shared" si="3"/>
        <v>0</v>
      </c>
      <c r="J56" s="122">
        <f t="shared" si="3"/>
        <v>0</v>
      </c>
      <c r="K56" s="122">
        <f t="shared" si="3"/>
        <v>0</v>
      </c>
      <c r="L56" s="122">
        <f t="shared" si="3"/>
        <v>0</v>
      </c>
      <c r="M56" s="122">
        <f t="shared" si="3"/>
        <v>0</v>
      </c>
      <c r="N56" s="122">
        <f t="shared" si="3"/>
        <v>0</v>
      </c>
    </row>
    <row r="57" spans="3:14" x14ac:dyDescent="0.25">
      <c r="C57" s="439" t="s">
        <v>256</v>
      </c>
      <c r="D57" s="441"/>
      <c r="E57" s="122">
        <f t="shared" ref="E57:N57" si="4">E31+E43+E56</f>
        <v>0</v>
      </c>
      <c r="F57" s="122">
        <f t="shared" si="4"/>
        <v>0</v>
      </c>
      <c r="G57" s="122">
        <f t="shared" si="4"/>
        <v>0</v>
      </c>
      <c r="H57" s="122">
        <f t="shared" si="4"/>
        <v>0</v>
      </c>
      <c r="I57" s="122">
        <f t="shared" si="4"/>
        <v>0</v>
      </c>
      <c r="J57" s="122">
        <f t="shared" si="4"/>
        <v>0</v>
      </c>
      <c r="K57" s="122">
        <f t="shared" si="4"/>
        <v>0</v>
      </c>
      <c r="L57" s="122">
        <f t="shared" si="4"/>
        <v>0</v>
      </c>
      <c r="M57" s="122">
        <f t="shared" si="4"/>
        <v>0</v>
      </c>
      <c r="N57" s="122">
        <f t="shared" si="4"/>
        <v>0</v>
      </c>
    </row>
    <row r="58" spans="3:14" x14ac:dyDescent="0.25">
      <c r="C58" s="439" t="s">
        <v>261</v>
      </c>
      <c r="D58" s="441"/>
      <c r="E58" s="122">
        <f t="shared" ref="E58:N58" si="5">E57+E19</f>
        <v>0</v>
      </c>
      <c r="F58" s="122">
        <f t="shared" si="5"/>
        <v>0</v>
      </c>
      <c r="G58" s="122">
        <f t="shared" si="5"/>
        <v>0</v>
      </c>
      <c r="H58" s="122">
        <f t="shared" si="5"/>
        <v>0</v>
      </c>
      <c r="I58" s="122">
        <f t="shared" si="5"/>
        <v>0</v>
      </c>
      <c r="J58" s="122">
        <f t="shared" si="5"/>
        <v>0</v>
      </c>
      <c r="K58" s="122">
        <f t="shared" si="5"/>
        <v>0</v>
      </c>
      <c r="L58" s="122">
        <f t="shared" si="5"/>
        <v>0</v>
      </c>
      <c r="M58" s="122">
        <f t="shared" si="5"/>
        <v>0</v>
      </c>
      <c r="N58" s="122">
        <f t="shared" si="5"/>
        <v>0</v>
      </c>
    </row>
    <row r="61" spans="3:14" x14ac:dyDescent="0.25">
      <c r="D61" s="24"/>
      <c r="E61" s="24" t="s">
        <v>175</v>
      </c>
    </row>
    <row r="62" spans="3:14" x14ac:dyDescent="0.25">
      <c r="D62" s="26"/>
      <c r="E62" s="26">
        <v>1</v>
      </c>
      <c r="F62" s="4" t="s">
        <v>266</v>
      </c>
    </row>
    <row r="63" spans="3:14" x14ac:dyDescent="0.25">
      <c r="E63" s="26">
        <f>E62+1</f>
        <v>2</v>
      </c>
      <c r="F63" s="4" t="s">
        <v>267</v>
      </c>
    </row>
  </sheetData>
  <mergeCells count="17">
    <mergeCell ref="C58:D58"/>
    <mergeCell ref="C8:D8"/>
    <mergeCell ref="C19:D19"/>
    <mergeCell ref="C20:D20"/>
    <mergeCell ref="C31:D31"/>
    <mergeCell ref="C32:D32"/>
    <mergeCell ref="C43:D43"/>
    <mergeCell ref="C44:D44"/>
    <mergeCell ref="C56:D56"/>
    <mergeCell ref="C57:D57"/>
    <mergeCell ref="J5:N5"/>
    <mergeCell ref="C5:D7"/>
    <mergeCell ref="E5:E6"/>
    <mergeCell ref="F5:F6"/>
    <mergeCell ref="G5:G6"/>
    <mergeCell ref="I5:I6"/>
    <mergeCell ref="H5:H6"/>
  </mergeCells>
  <pageMargins left="0.75" right="0.75" top="1" bottom="1" header="0.5" footer="0.5"/>
  <pageSetup paperSize="9" scale="73" orientation="landscape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61"/>
  <sheetViews>
    <sheetView showGridLines="0" topLeftCell="A39" zoomScale="90" zoomScaleNormal="90" workbookViewId="0">
      <selection activeCell="B59" sqref="B59:C60"/>
    </sheetView>
  </sheetViews>
  <sheetFormatPr defaultColWidth="9.109375" defaultRowHeight="13.8" x14ac:dyDescent="0.25"/>
  <cols>
    <col min="1" max="1" width="9.109375" style="75"/>
    <col min="2" max="2" width="21.5546875" style="75" customWidth="1"/>
    <col min="3" max="3" width="34.33203125" style="75" bestFit="1" customWidth="1"/>
    <col min="4" max="4" width="24.5546875" style="75" customWidth="1"/>
    <col min="5" max="5" width="28.44140625" style="75" customWidth="1"/>
    <col min="6" max="10" width="9.109375" style="75"/>
    <col min="11" max="11" width="17.5546875" style="75" customWidth="1"/>
    <col min="12" max="17" width="9.109375" style="75"/>
    <col min="18" max="18" width="19.6640625" style="75" customWidth="1"/>
    <col min="19" max="24" width="9.109375" style="75"/>
    <col min="25" max="25" width="19.6640625" style="75" customWidth="1"/>
    <col min="26" max="16384" width="9.109375" style="75"/>
  </cols>
  <sheetData>
    <row r="2" spans="2:5" x14ac:dyDescent="0.25">
      <c r="D2" s="25" t="s">
        <v>240</v>
      </c>
    </row>
    <row r="3" spans="2:5" x14ac:dyDescent="0.25">
      <c r="D3" s="27" t="s">
        <v>511</v>
      </c>
    </row>
    <row r="4" spans="2:5" x14ac:dyDescent="0.25">
      <c r="E4" s="108" t="s">
        <v>4</v>
      </c>
    </row>
    <row r="5" spans="2:5" x14ac:dyDescent="0.25">
      <c r="B5" s="503" t="s">
        <v>244</v>
      </c>
      <c r="C5" s="503"/>
      <c r="D5" s="445" t="s">
        <v>182</v>
      </c>
      <c r="E5" s="445"/>
    </row>
    <row r="6" spans="2:5" x14ac:dyDescent="0.25">
      <c r="B6" s="503"/>
      <c r="C6" s="503"/>
      <c r="D6" s="113" t="s">
        <v>508</v>
      </c>
      <c r="E6" s="113" t="s">
        <v>509</v>
      </c>
    </row>
    <row r="7" spans="2:5" x14ac:dyDescent="0.25">
      <c r="B7" s="428" t="s">
        <v>495</v>
      </c>
      <c r="C7" s="429"/>
      <c r="D7" s="19"/>
      <c r="E7" s="19"/>
    </row>
    <row r="8" spans="2:5" x14ac:dyDescent="0.25">
      <c r="B8" s="73" t="s">
        <v>247</v>
      </c>
      <c r="C8" s="73" t="s">
        <v>248</v>
      </c>
      <c r="D8" s="19"/>
      <c r="E8" s="19"/>
    </row>
    <row r="9" spans="2:5" x14ac:dyDescent="0.25">
      <c r="B9" s="18" t="s">
        <v>249</v>
      </c>
      <c r="C9" s="18" t="s">
        <v>250</v>
      </c>
      <c r="D9" s="19"/>
      <c r="E9" s="19"/>
    </row>
    <row r="10" spans="2:5" x14ac:dyDescent="0.25">
      <c r="B10" s="18" t="s">
        <v>615</v>
      </c>
      <c r="C10" s="18" t="s">
        <v>616</v>
      </c>
      <c r="D10" s="19"/>
      <c r="E10" s="19"/>
    </row>
    <row r="11" spans="2:5" x14ac:dyDescent="0.25">
      <c r="B11" s="18" t="s">
        <v>617</v>
      </c>
      <c r="C11" s="18" t="s">
        <v>618</v>
      </c>
      <c r="D11" s="19"/>
      <c r="E11" s="19"/>
    </row>
    <row r="12" spans="2:5" x14ac:dyDescent="0.25">
      <c r="B12" s="18" t="s">
        <v>619</v>
      </c>
      <c r="C12" s="18" t="s">
        <v>620</v>
      </c>
      <c r="D12" s="19"/>
      <c r="E12" s="19"/>
    </row>
    <row r="13" spans="2:5" x14ac:dyDescent="0.25">
      <c r="B13" s="18" t="s">
        <v>621</v>
      </c>
      <c r="C13" s="18" t="s">
        <v>622</v>
      </c>
      <c r="D13" s="19"/>
      <c r="E13" s="19"/>
    </row>
    <row r="14" spans="2:5" x14ac:dyDescent="0.25">
      <c r="B14" s="18" t="s">
        <v>623</v>
      </c>
      <c r="C14" s="18" t="s">
        <v>624</v>
      </c>
      <c r="D14" s="19"/>
      <c r="E14" s="19"/>
    </row>
    <row r="15" spans="2:5" x14ac:dyDescent="0.25">
      <c r="B15" s="18" t="s">
        <v>625</v>
      </c>
      <c r="C15" s="18" t="s">
        <v>626</v>
      </c>
      <c r="D15" s="19"/>
      <c r="E15" s="19"/>
    </row>
    <row r="16" spans="2:5" x14ac:dyDescent="0.25">
      <c r="B16" s="18" t="s">
        <v>627</v>
      </c>
      <c r="C16" s="18" t="s">
        <v>628</v>
      </c>
      <c r="D16" s="19"/>
      <c r="E16" s="19"/>
    </row>
    <row r="17" spans="2:5" x14ac:dyDescent="0.25">
      <c r="B17" s="18" t="s">
        <v>259</v>
      </c>
      <c r="C17" s="18" t="s">
        <v>259</v>
      </c>
      <c r="D17" s="19"/>
      <c r="E17" s="19"/>
    </row>
    <row r="18" spans="2:5" x14ac:dyDescent="0.25">
      <c r="B18" s="428" t="s">
        <v>496</v>
      </c>
      <c r="C18" s="429"/>
      <c r="D18" s="19"/>
      <c r="E18" s="19"/>
    </row>
    <row r="19" spans="2:5" x14ac:dyDescent="0.25">
      <c r="B19" s="18" t="s">
        <v>252</v>
      </c>
      <c r="C19" s="18" t="s">
        <v>253</v>
      </c>
      <c r="D19" s="19"/>
      <c r="E19" s="19"/>
    </row>
    <row r="20" spans="2:5" x14ac:dyDescent="0.25">
      <c r="B20" s="18"/>
      <c r="C20" s="112" t="s">
        <v>473</v>
      </c>
      <c r="D20" s="19"/>
      <c r="E20" s="19"/>
    </row>
    <row r="21" spans="2:5" x14ac:dyDescent="0.25">
      <c r="B21" s="18"/>
      <c r="C21" s="112" t="s">
        <v>474</v>
      </c>
      <c r="D21" s="19"/>
      <c r="E21" s="19"/>
    </row>
    <row r="22" spans="2:5" x14ac:dyDescent="0.25">
      <c r="B22" s="18"/>
      <c r="C22" s="112" t="s">
        <v>475</v>
      </c>
      <c r="D22" s="19"/>
      <c r="E22" s="19"/>
    </row>
    <row r="23" spans="2:5" x14ac:dyDescent="0.25">
      <c r="B23" s="18" t="s">
        <v>254</v>
      </c>
      <c r="C23" s="18" t="s">
        <v>255</v>
      </c>
      <c r="D23" s="19"/>
      <c r="E23" s="19"/>
    </row>
    <row r="24" spans="2:5" x14ac:dyDescent="0.25">
      <c r="B24" s="18"/>
      <c r="C24" s="112" t="s">
        <v>473</v>
      </c>
      <c r="D24" s="19"/>
      <c r="E24" s="19"/>
    </row>
    <row r="25" spans="2:5" x14ac:dyDescent="0.25">
      <c r="B25" s="18"/>
      <c r="C25" s="112" t="s">
        <v>474</v>
      </c>
      <c r="D25" s="19"/>
      <c r="E25" s="19"/>
    </row>
    <row r="26" spans="2:5" x14ac:dyDescent="0.25">
      <c r="B26" s="18"/>
      <c r="C26" s="112" t="s">
        <v>475</v>
      </c>
      <c r="D26" s="19"/>
      <c r="E26" s="19"/>
    </row>
    <row r="27" spans="2:5" x14ac:dyDescent="0.25">
      <c r="B27" s="18" t="s">
        <v>629</v>
      </c>
      <c r="C27" s="18" t="s">
        <v>64</v>
      </c>
      <c r="D27" s="19"/>
      <c r="E27" s="19"/>
    </row>
    <row r="28" spans="2:5" x14ac:dyDescent="0.25">
      <c r="B28" s="18"/>
      <c r="C28" s="112" t="s">
        <v>473</v>
      </c>
      <c r="D28" s="19"/>
      <c r="E28" s="19"/>
    </row>
    <row r="29" spans="2:5" x14ac:dyDescent="0.25">
      <c r="B29" s="18"/>
      <c r="C29" s="112" t="s">
        <v>474</v>
      </c>
      <c r="D29" s="19"/>
      <c r="E29" s="19"/>
    </row>
    <row r="30" spans="2:5" x14ac:dyDescent="0.25">
      <c r="B30" s="18"/>
      <c r="C30" s="112" t="s">
        <v>475</v>
      </c>
      <c r="D30" s="19"/>
      <c r="E30" s="19"/>
    </row>
    <row r="31" spans="2:5" x14ac:dyDescent="0.25">
      <c r="B31" s="18" t="s">
        <v>630</v>
      </c>
      <c r="C31" s="18" t="s">
        <v>631</v>
      </c>
      <c r="D31" s="19"/>
      <c r="E31" s="19"/>
    </row>
    <row r="32" spans="2:5" x14ac:dyDescent="0.25">
      <c r="B32" s="18"/>
      <c r="C32" s="112" t="s">
        <v>473</v>
      </c>
      <c r="D32" s="19"/>
      <c r="E32" s="19"/>
    </row>
    <row r="33" spans="2:5" x14ac:dyDescent="0.25">
      <c r="B33" s="18"/>
      <c r="C33" s="112" t="s">
        <v>474</v>
      </c>
      <c r="D33" s="19"/>
      <c r="E33" s="19"/>
    </row>
    <row r="34" spans="2:5" x14ac:dyDescent="0.25">
      <c r="B34" s="18"/>
      <c r="C34" s="112" t="s">
        <v>475</v>
      </c>
      <c r="D34" s="19"/>
      <c r="E34" s="19"/>
    </row>
    <row r="35" spans="2:5" x14ac:dyDescent="0.25">
      <c r="B35" s="18" t="s">
        <v>632</v>
      </c>
      <c r="C35" s="18" t="s">
        <v>633</v>
      </c>
      <c r="D35" s="19"/>
      <c r="E35" s="19"/>
    </row>
    <row r="36" spans="2:5" x14ac:dyDescent="0.25">
      <c r="B36" s="18"/>
      <c r="C36" s="112" t="s">
        <v>473</v>
      </c>
      <c r="D36" s="19"/>
      <c r="E36" s="19"/>
    </row>
    <row r="37" spans="2:5" x14ac:dyDescent="0.25">
      <c r="B37" s="18"/>
      <c r="C37" s="112" t="s">
        <v>474</v>
      </c>
      <c r="D37" s="19"/>
      <c r="E37" s="19"/>
    </row>
    <row r="38" spans="2:5" x14ac:dyDescent="0.25">
      <c r="B38" s="18"/>
      <c r="C38" s="112" t="s">
        <v>475</v>
      </c>
      <c r="D38" s="19"/>
      <c r="E38" s="19"/>
    </row>
    <row r="39" spans="2:5" x14ac:dyDescent="0.25">
      <c r="B39" s="18" t="s">
        <v>638</v>
      </c>
      <c r="C39" s="18" t="s">
        <v>639</v>
      </c>
      <c r="D39" s="19"/>
      <c r="E39" s="19"/>
    </row>
    <row r="40" spans="2:5" x14ac:dyDescent="0.25">
      <c r="B40" s="18" t="s">
        <v>634</v>
      </c>
      <c r="C40" s="18" t="s">
        <v>635</v>
      </c>
      <c r="D40" s="19"/>
      <c r="E40" s="19"/>
    </row>
    <row r="41" spans="2:5" x14ac:dyDescent="0.25">
      <c r="B41" s="18"/>
      <c r="C41" s="112" t="s">
        <v>473</v>
      </c>
      <c r="D41" s="19"/>
      <c r="E41" s="19"/>
    </row>
    <row r="42" spans="2:5" x14ac:dyDescent="0.25">
      <c r="B42" s="18"/>
      <c r="C42" s="112" t="s">
        <v>474</v>
      </c>
      <c r="D42" s="19"/>
      <c r="E42" s="19"/>
    </row>
    <row r="43" spans="2:5" x14ac:dyDescent="0.25">
      <c r="B43" s="18"/>
      <c r="C43" s="112" t="s">
        <v>475</v>
      </c>
      <c r="D43" s="19"/>
      <c r="E43" s="19"/>
    </row>
    <row r="44" spans="2:5" x14ac:dyDescent="0.25">
      <c r="B44" s="18" t="s">
        <v>472</v>
      </c>
      <c r="C44" s="18" t="s">
        <v>626</v>
      </c>
      <c r="D44" s="19"/>
      <c r="E44" s="19"/>
    </row>
    <row r="45" spans="2:5" x14ac:dyDescent="0.25">
      <c r="B45" s="18"/>
      <c r="C45" s="112" t="s">
        <v>473</v>
      </c>
      <c r="D45" s="19"/>
      <c r="E45" s="19"/>
    </row>
    <row r="46" spans="2:5" x14ac:dyDescent="0.25">
      <c r="B46" s="18"/>
      <c r="C46" s="112" t="s">
        <v>474</v>
      </c>
      <c r="D46" s="19"/>
      <c r="E46" s="19"/>
    </row>
    <row r="47" spans="2:5" x14ac:dyDescent="0.25">
      <c r="B47" s="18"/>
      <c r="C47" s="112" t="s">
        <v>475</v>
      </c>
      <c r="D47" s="19"/>
      <c r="E47" s="19"/>
    </row>
    <row r="48" spans="2:5" x14ac:dyDescent="0.25">
      <c r="B48" s="18" t="s">
        <v>472</v>
      </c>
      <c r="C48" s="18" t="s">
        <v>636</v>
      </c>
      <c r="D48" s="19"/>
      <c r="E48" s="19"/>
    </row>
    <row r="49" spans="2:5" x14ac:dyDescent="0.25">
      <c r="B49" s="18"/>
      <c r="C49" s="112" t="s">
        <v>473</v>
      </c>
      <c r="D49" s="19"/>
      <c r="E49" s="19"/>
    </row>
    <row r="50" spans="2:5" x14ac:dyDescent="0.25">
      <c r="B50" s="18"/>
      <c r="C50" s="112" t="s">
        <v>474</v>
      </c>
      <c r="D50" s="19"/>
      <c r="E50" s="19"/>
    </row>
    <row r="51" spans="2:5" x14ac:dyDescent="0.25">
      <c r="B51" s="18"/>
      <c r="C51" s="112" t="s">
        <v>475</v>
      </c>
      <c r="D51" s="19"/>
      <c r="E51" s="19"/>
    </row>
    <row r="52" spans="2:5" x14ac:dyDescent="0.25">
      <c r="B52" s="18" t="s">
        <v>637</v>
      </c>
      <c r="C52" s="18" t="s">
        <v>628</v>
      </c>
      <c r="D52" s="19"/>
      <c r="E52" s="19"/>
    </row>
    <row r="53" spans="2:5" x14ac:dyDescent="0.25">
      <c r="B53" s="18"/>
      <c r="C53" s="112" t="s">
        <v>473</v>
      </c>
      <c r="D53" s="19"/>
      <c r="E53" s="19"/>
    </row>
    <row r="54" spans="2:5" x14ac:dyDescent="0.25">
      <c r="B54" s="18"/>
      <c r="C54" s="112" t="s">
        <v>474</v>
      </c>
      <c r="D54" s="19"/>
      <c r="E54" s="19"/>
    </row>
    <row r="55" spans="2:5" x14ac:dyDescent="0.25">
      <c r="B55" s="18"/>
      <c r="C55" s="112" t="s">
        <v>475</v>
      </c>
      <c r="D55" s="19"/>
      <c r="E55" s="19"/>
    </row>
    <row r="56" spans="2:5" x14ac:dyDescent="0.25">
      <c r="B56" s="18" t="s">
        <v>259</v>
      </c>
      <c r="C56" s="18" t="s">
        <v>259</v>
      </c>
      <c r="D56" s="19"/>
      <c r="E56" s="19"/>
    </row>
    <row r="57" spans="2:5" x14ac:dyDescent="0.25">
      <c r="B57" s="445" t="s">
        <v>261</v>
      </c>
      <c r="C57" s="445"/>
      <c r="D57" s="19"/>
      <c r="E57" s="19"/>
    </row>
    <row r="59" spans="2:5" x14ac:dyDescent="0.25">
      <c r="B59" s="168" t="s">
        <v>175</v>
      </c>
    </row>
    <row r="60" spans="2:5" x14ac:dyDescent="0.25">
      <c r="B60" s="90">
        <v>1</v>
      </c>
      <c r="C60" s="75" t="s">
        <v>709</v>
      </c>
    </row>
    <row r="61" spans="2:5" x14ac:dyDescent="0.25">
      <c r="B61" s="90">
        <v>2</v>
      </c>
      <c r="C61" s="75" t="s">
        <v>710</v>
      </c>
    </row>
  </sheetData>
  <mergeCells count="5">
    <mergeCell ref="B5:C6"/>
    <mergeCell ref="D5:E5"/>
    <mergeCell ref="B7:C7"/>
    <mergeCell ref="B18:C18"/>
    <mergeCell ref="B57:C57"/>
  </mergeCells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61"/>
  <sheetViews>
    <sheetView showGridLines="0" topLeftCell="A37" zoomScale="90" zoomScaleNormal="90" workbookViewId="0">
      <selection activeCell="B59" sqref="B59:C60"/>
    </sheetView>
  </sheetViews>
  <sheetFormatPr defaultColWidth="9.109375" defaultRowHeight="13.8" x14ac:dyDescent="0.25"/>
  <cols>
    <col min="1" max="1" width="9.109375" style="75"/>
    <col min="2" max="2" width="21.5546875" style="75" customWidth="1"/>
    <col min="3" max="3" width="34.33203125" style="75" bestFit="1" customWidth="1"/>
    <col min="4" max="4" width="24.5546875" style="75" customWidth="1"/>
    <col min="5" max="5" width="28.44140625" style="75" customWidth="1"/>
    <col min="6" max="10" width="9.109375" style="75"/>
    <col min="11" max="11" width="17.5546875" style="75" customWidth="1"/>
    <col min="12" max="17" width="9.109375" style="75"/>
    <col min="18" max="18" width="19.6640625" style="75" customWidth="1"/>
    <col min="19" max="24" width="9.109375" style="75"/>
    <col min="25" max="25" width="19.6640625" style="75" customWidth="1"/>
    <col min="26" max="16384" width="9.109375" style="75"/>
  </cols>
  <sheetData>
    <row r="2" spans="2:5" x14ac:dyDescent="0.25">
      <c r="D2" s="25" t="s">
        <v>240</v>
      </c>
    </row>
    <row r="3" spans="2:5" x14ac:dyDescent="0.25">
      <c r="D3" s="27" t="s">
        <v>612</v>
      </c>
    </row>
    <row r="4" spans="2:5" x14ac:dyDescent="0.25">
      <c r="E4" s="108" t="s">
        <v>4</v>
      </c>
    </row>
    <row r="5" spans="2:5" x14ac:dyDescent="0.25">
      <c r="B5" s="503" t="s">
        <v>244</v>
      </c>
      <c r="C5" s="503"/>
      <c r="D5" s="445" t="s">
        <v>182</v>
      </c>
      <c r="E5" s="445"/>
    </row>
    <row r="6" spans="2:5" x14ac:dyDescent="0.25">
      <c r="B6" s="503"/>
      <c r="C6" s="503"/>
      <c r="D6" s="113" t="s">
        <v>508</v>
      </c>
      <c r="E6" s="113" t="s">
        <v>509</v>
      </c>
    </row>
    <row r="7" spans="2:5" x14ac:dyDescent="0.25">
      <c r="B7" s="428" t="s">
        <v>495</v>
      </c>
      <c r="C7" s="429"/>
      <c r="D7" s="19"/>
      <c r="E7" s="19"/>
    </row>
    <row r="8" spans="2:5" x14ac:dyDescent="0.25">
      <c r="B8" s="73" t="s">
        <v>247</v>
      </c>
      <c r="C8" s="73" t="s">
        <v>248</v>
      </c>
      <c r="D8" s="19"/>
      <c r="E8" s="19"/>
    </row>
    <row r="9" spans="2:5" x14ac:dyDescent="0.25">
      <c r="B9" s="18" t="s">
        <v>249</v>
      </c>
      <c r="C9" s="18" t="s">
        <v>250</v>
      </c>
      <c r="D9" s="19"/>
      <c r="E9" s="19"/>
    </row>
    <row r="10" spans="2:5" x14ac:dyDescent="0.25">
      <c r="B10" s="18" t="s">
        <v>615</v>
      </c>
      <c r="C10" s="18" t="s">
        <v>616</v>
      </c>
      <c r="D10" s="19"/>
      <c r="E10" s="19"/>
    </row>
    <row r="11" spans="2:5" x14ac:dyDescent="0.25">
      <c r="B11" s="18" t="s">
        <v>617</v>
      </c>
      <c r="C11" s="18" t="s">
        <v>618</v>
      </c>
      <c r="D11" s="19"/>
      <c r="E11" s="19"/>
    </row>
    <row r="12" spans="2:5" x14ac:dyDescent="0.25">
      <c r="B12" s="18" t="s">
        <v>619</v>
      </c>
      <c r="C12" s="18" t="s">
        <v>620</v>
      </c>
      <c r="D12" s="19"/>
      <c r="E12" s="19"/>
    </row>
    <row r="13" spans="2:5" x14ac:dyDescent="0.25">
      <c r="B13" s="18" t="s">
        <v>621</v>
      </c>
      <c r="C13" s="18" t="s">
        <v>622</v>
      </c>
      <c r="D13" s="19"/>
      <c r="E13" s="19"/>
    </row>
    <row r="14" spans="2:5" x14ac:dyDescent="0.25">
      <c r="B14" s="18" t="s">
        <v>623</v>
      </c>
      <c r="C14" s="18" t="s">
        <v>624</v>
      </c>
      <c r="D14" s="19"/>
      <c r="E14" s="19"/>
    </row>
    <row r="15" spans="2:5" x14ac:dyDescent="0.25">
      <c r="B15" s="18" t="s">
        <v>625</v>
      </c>
      <c r="C15" s="18" t="s">
        <v>626</v>
      </c>
      <c r="D15" s="19"/>
      <c r="E15" s="19"/>
    </row>
    <row r="16" spans="2:5" x14ac:dyDescent="0.25">
      <c r="B16" s="18" t="s">
        <v>627</v>
      </c>
      <c r="C16" s="18" t="s">
        <v>628</v>
      </c>
      <c r="D16" s="19"/>
      <c r="E16" s="19"/>
    </row>
    <row r="17" spans="2:5" x14ac:dyDescent="0.25">
      <c r="B17" s="18" t="s">
        <v>259</v>
      </c>
      <c r="C17" s="18" t="s">
        <v>259</v>
      </c>
      <c r="D17" s="19"/>
      <c r="E17" s="19"/>
    </row>
    <row r="18" spans="2:5" x14ac:dyDescent="0.25">
      <c r="B18" s="428" t="s">
        <v>496</v>
      </c>
      <c r="C18" s="429"/>
      <c r="D18" s="19"/>
      <c r="E18" s="19"/>
    </row>
    <row r="19" spans="2:5" x14ac:dyDescent="0.25">
      <c r="B19" s="18" t="s">
        <v>252</v>
      </c>
      <c r="C19" s="18" t="s">
        <v>253</v>
      </c>
      <c r="D19" s="19"/>
      <c r="E19" s="19"/>
    </row>
    <row r="20" spans="2:5" x14ac:dyDescent="0.25">
      <c r="B20" s="18"/>
      <c r="C20" s="112" t="s">
        <v>473</v>
      </c>
      <c r="D20" s="19"/>
      <c r="E20" s="19"/>
    </row>
    <row r="21" spans="2:5" x14ac:dyDescent="0.25">
      <c r="B21" s="18"/>
      <c r="C21" s="112" t="s">
        <v>474</v>
      </c>
      <c r="D21" s="19"/>
      <c r="E21" s="19"/>
    </row>
    <row r="22" spans="2:5" x14ac:dyDescent="0.25">
      <c r="B22" s="18"/>
      <c r="C22" s="112" t="s">
        <v>475</v>
      </c>
      <c r="D22" s="19"/>
      <c r="E22" s="19"/>
    </row>
    <row r="23" spans="2:5" x14ac:dyDescent="0.25">
      <c r="B23" s="18" t="s">
        <v>254</v>
      </c>
      <c r="C23" s="18" t="s">
        <v>255</v>
      </c>
      <c r="D23" s="19"/>
      <c r="E23" s="19"/>
    </row>
    <row r="24" spans="2:5" x14ac:dyDescent="0.25">
      <c r="B24" s="18"/>
      <c r="C24" s="112" t="s">
        <v>473</v>
      </c>
      <c r="D24" s="19"/>
      <c r="E24" s="19"/>
    </row>
    <row r="25" spans="2:5" x14ac:dyDescent="0.25">
      <c r="B25" s="18"/>
      <c r="C25" s="112" t="s">
        <v>474</v>
      </c>
      <c r="D25" s="19"/>
      <c r="E25" s="19"/>
    </row>
    <row r="26" spans="2:5" x14ac:dyDescent="0.25">
      <c r="B26" s="18"/>
      <c r="C26" s="112" t="s">
        <v>475</v>
      </c>
      <c r="D26" s="19"/>
      <c r="E26" s="19"/>
    </row>
    <row r="27" spans="2:5" x14ac:dyDescent="0.25">
      <c r="B27" s="18" t="s">
        <v>629</v>
      </c>
      <c r="C27" s="18" t="s">
        <v>64</v>
      </c>
      <c r="D27" s="19"/>
      <c r="E27" s="19"/>
    </row>
    <row r="28" spans="2:5" x14ac:dyDescent="0.25">
      <c r="B28" s="18"/>
      <c r="C28" s="112" t="s">
        <v>473</v>
      </c>
      <c r="D28" s="19"/>
      <c r="E28" s="19"/>
    </row>
    <row r="29" spans="2:5" x14ac:dyDescent="0.25">
      <c r="B29" s="18"/>
      <c r="C29" s="112" t="s">
        <v>474</v>
      </c>
      <c r="D29" s="19"/>
      <c r="E29" s="19"/>
    </row>
    <row r="30" spans="2:5" x14ac:dyDescent="0.25">
      <c r="B30" s="18"/>
      <c r="C30" s="112" t="s">
        <v>475</v>
      </c>
      <c r="D30" s="19"/>
      <c r="E30" s="19"/>
    </row>
    <row r="31" spans="2:5" x14ac:dyDescent="0.25">
      <c r="B31" s="18" t="s">
        <v>630</v>
      </c>
      <c r="C31" s="18" t="s">
        <v>631</v>
      </c>
      <c r="D31" s="19"/>
      <c r="E31" s="19"/>
    </row>
    <row r="32" spans="2:5" x14ac:dyDescent="0.25">
      <c r="B32" s="18"/>
      <c r="C32" s="112" t="s">
        <v>473</v>
      </c>
      <c r="D32" s="19"/>
      <c r="E32" s="19"/>
    </row>
    <row r="33" spans="2:5" x14ac:dyDescent="0.25">
      <c r="B33" s="18"/>
      <c r="C33" s="112" t="s">
        <v>474</v>
      </c>
      <c r="D33" s="19"/>
      <c r="E33" s="19"/>
    </row>
    <row r="34" spans="2:5" x14ac:dyDescent="0.25">
      <c r="B34" s="18"/>
      <c r="C34" s="112" t="s">
        <v>475</v>
      </c>
      <c r="D34" s="19"/>
      <c r="E34" s="19"/>
    </row>
    <row r="35" spans="2:5" x14ac:dyDescent="0.25">
      <c r="B35" s="18" t="s">
        <v>632</v>
      </c>
      <c r="C35" s="18" t="s">
        <v>633</v>
      </c>
      <c r="D35" s="19"/>
      <c r="E35" s="19"/>
    </row>
    <row r="36" spans="2:5" x14ac:dyDescent="0.25">
      <c r="B36" s="18"/>
      <c r="C36" s="112" t="s">
        <v>473</v>
      </c>
      <c r="D36" s="19"/>
      <c r="E36" s="19"/>
    </row>
    <row r="37" spans="2:5" x14ac:dyDescent="0.25">
      <c r="B37" s="18"/>
      <c r="C37" s="112" t="s">
        <v>474</v>
      </c>
      <c r="D37" s="19"/>
      <c r="E37" s="19"/>
    </row>
    <row r="38" spans="2:5" x14ac:dyDescent="0.25">
      <c r="B38" s="18"/>
      <c r="C38" s="112" t="s">
        <v>475</v>
      </c>
      <c r="D38" s="19"/>
      <c r="E38" s="19"/>
    </row>
    <row r="39" spans="2:5" x14ac:dyDescent="0.25">
      <c r="B39" s="18" t="s">
        <v>638</v>
      </c>
      <c r="C39" s="18" t="s">
        <v>639</v>
      </c>
      <c r="D39" s="19"/>
      <c r="E39" s="19"/>
    </row>
    <row r="40" spans="2:5" x14ac:dyDescent="0.25">
      <c r="B40" s="18" t="s">
        <v>634</v>
      </c>
      <c r="C40" s="18" t="s">
        <v>635</v>
      </c>
      <c r="D40" s="19"/>
      <c r="E40" s="19"/>
    </row>
    <row r="41" spans="2:5" x14ac:dyDescent="0.25">
      <c r="B41" s="18"/>
      <c r="C41" s="112" t="s">
        <v>473</v>
      </c>
      <c r="D41" s="19"/>
      <c r="E41" s="19"/>
    </row>
    <row r="42" spans="2:5" x14ac:dyDescent="0.25">
      <c r="B42" s="18"/>
      <c r="C42" s="112" t="s">
        <v>474</v>
      </c>
      <c r="D42" s="19"/>
      <c r="E42" s="19"/>
    </row>
    <row r="43" spans="2:5" x14ac:dyDescent="0.25">
      <c r="B43" s="18"/>
      <c r="C43" s="112" t="s">
        <v>475</v>
      </c>
      <c r="D43" s="19"/>
      <c r="E43" s="19"/>
    </row>
    <row r="44" spans="2:5" x14ac:dyDescent="0.25">
      <c r="B44" s="18" t="s">
        <v>472</v>
      </c>
      <c r="C44" s="18" t="s">
        <v>626</v>
      </c>
      <c r="D44" s="19"/>
      <c r="E44" s="19"/>
    </row>
    <row r="45" spans="2:5" x14ac:dyDescent="0.25">
      <c r="B45" s="18"/>
      <c r="C45" s="112" t="s">
        <v>473</v>
      </c>
      <c r="D45" s="19"/>
      <c r="E45" s="19"/>
    </row>
    <row r="46" spans="2:5" x14ac:dyDescent="0.25">
      <c r="B46" s="18"/>
      <c r="C46" s="112" t="s">
        <v>474</v>
      </c>
      <c r="D46" s="19"/>
      <c r="E46" s="19"/>
    </row>
    <row r="47" spans="2:5" x14ac:dyDescent="0.25">
      <c r="B47" s="18"/>
      <c r="C47" s="112" t="s">
        <v>475</v>
      </c>
      <c r="D47" s="19"/>
      <c r="E47" s="19"/>
    </row>
    <row r="48" spans="2:5" x14ac:dyDescent="0.25">
      <c r="B48" s="18" t="s">
        <v>472</v>
      </c>
      <c r="C48" s="18" t="s">
        <v>636</v>
      </c>
      <c r="D48" s="19"/>
      <c r="E48" s="19"/>
    </row>
    <row r="49" spans="2:5" x14ac:dyDescent="0.25">
      <c r="B49" s="18"/>
      <c r="C49" s="112" t="s">
        <v>473</v>
      </c>
      <c r="D49" s="19"/>
      <c r="E49" s="19"/>
    </row>
    <row r="50" spans="2:5" x14ac:dyDescent="0.25">
      <c r="B50" s="18"/>
      <c r="C50" s="112" t="s">
        <v>474</v>
      </c>
      <c r="D50" s="19"/>
      <c r="E50" s="19"/>
    </row>
    <row r="51" spans="2:5" x14ac:dyDescent="0.25">
      <c r="B51" s="18"/>
      <c r="C51" s="112" t="s">
        <v>475</v>
      </c>
      <c r="D51" s="19"/>
      <c r="E51" s="19"/>
    </row>
    <row r="52" spans="2:5" x14ac:dyDescent="0.25">
      <c r="B52" s="18" t="s">
        <v>637</v>
      </c>
      <c r="C52" s="18" t="s">
        <v>628</v>
      </c>
      <c r="D52" s="19"/>
      <c r="E52" s="19"/>
    </row>
    <row r="53" spans="2:5" x14ac:dyDescent="0.25">
      <c r="B53" s="18"/>
      <c r="C53" s="112" t="s">
        <v>473</v>
      </c>
      <c r="D53" s="19"/>
      <c r="E53" s="19"/>
    </row>
    <row r="54" spans="2:5" x14ac:dyDescent="0.25">
      <c r="B54" s="18"/>
      <c r="C54" s="112" t="s">
        <v>474</v>
      </c>
      <c r="D54" s="19"/>
      <c r="E54" s="19"/>
    </row>
    <row r="55" spans="2:5" x14ac:dyDescent="0.25">
      <c r="B55" s="18"/>
      <c r="C55" s="112" t="s">
        <v>475</v>
      </c>
      <c r="D55" s="19"/>
      <c r="E55" s="19"/>
    </row>
    <row r="56" spans="2:5" x14ac:dyDescent="0.25">
      <c r="B56" s="18" t="s">
        <v>259</v>
      </c>
      <c r="C56" s="18" t="s">
        <v>259</v>
      </c>
      <c r="D56" s="19"/>
      <c r="E56" s="19"/>
    </row>
    <row r="57" spans="2:5" x14ac:dyDescent="0.25">
      <c r="B57" s="445" t="s">
        <v>261</v>
      </c>
      <c r="C57" s="445"/>
      <c r="D57" s="19"/>
      <c r="E57" s="19"/>
    </row>
    <row r="59" spans="2:5" x14ac:dyDescent="0.25">
      <c r="B59" s="168" t="s">
        <v>175</v>
      </c>
    </row>
    <row r="60" spans="2:5" x14ac:dyDescent="0.25">
      <c r="B60" s="90">
        <v>1</v>
      </c>
      <c r="C60" s="75" t="s">
        <v>709</v>
      </c>
    </row>
    <row r="61" spans="2:5" x14ac:dyDescent="0.25">
      <c r="B61" s="90">
        <v>2</v>
      </c>
      <c r="C61" s="75" t="s">
        <v>710</v>
      </c>
    </row>
  </sheetData>
  <mergeCells count="5">
    <mergeCell ref="B5:C6"/>
    <mergeCell ref="D5:E5"/>
    <mergeCell ref="B7:C7"/>
    <mergeCell ref="B18:C18"/>
    <mergeCell ref="B57:C57"/>
  </mergeCells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61"/>
  <sheetViews>
    <sheetView showGridLines="0" topLeftCell="D7" zoomScale="80" zoomScaleNormal="80" workbookViewId="0">
      <selection activeCell="B59" sqref="B59:C60"/>
    </sheetView>
  </sheetViews>
  <sheetFormatPr defaultColWidth="9.109375" defaultRowHeight="13.8" x14ac:dyDescent="0.25"/>
  <cols>
    <col min="1" max="1" width="9.109375" style="75"/>
    <col min="2" max="2" width="22.109375" style="75" customWidth="1"/>
    <col min="3" max="3" width="34.33203125" style="75" bestFit="1" customWidth="1"/>
    <col min="4" max="4" width="9.88671875" style="75" customWidth="1"/>
    <col min="5" max="5" width="18.5546875" style="75" customWidth="1"/>
    <col min="6" max="6" width="21.109375" style="75" customWidth="1"/>
    <col min="7" max="7" width="9.88671875" style="75" customWidth="1"/>
    <col min="8" max="8" width="18.5546875" style="75" customWidth="1"/>
    <col min="9" max="9" width="21.109375" style="75" customWidth="1"/>
    <col min="10" max="10" width="9.88671875" style="75" customWidth="1"/>
    <col min="11" max="11" width="18.5546875" style="75" customWidth="1"/>
    <col min="12" max="12" width="21.109375" style="75" customWidth="1"/>
    <col min="13" max="13" width="9.88671875" style="75" customWidth="1"/>
    <col min="14" max="14" width="18.5546875" style="75" customWidth="1"/>
    <col min="15" max="15" width="21.109375" style="75" customWidth="1"/>
    <col min="16" max="16384" width="9.109375" style="75"/>
  </cols>
  <sheetData>
    <row r="2" spans="2:15" x14ac:dyDescent="0.25">
      <c r="I2" s="25" t="s">
        <v>240</v>
      </c>
    </row>
    <row r="3" spans="2:15" x14ac:dyDescent="0.25">
      <c r="I3" s="27" t="s">
        <v>559</v>
      </c>
    </row>
    <row r="5" spans="2:15" x14ac:dyDescent="0.25">
      <c r="B5" s="497" t="s">
        <v>244</v>
      </c>
      <c r="C5" s="498"/>
      <c r="D5" s="445" t="s">
        <v>558</v>
      </c>
      <c r="E5" s="445"/>
      <c r="F5" s="445"/>
      <c r="G5" s="445" t="s">
        <v>645</v>
      </c>
      <c r="H5" s="445"/>
      <c r="I5" s="445"/>
      <c r="J5" s="445" t="s">
        <v>547</v>
      </c>
      <c r="K5" s="445"/>
      <c r="L5" s="445"/>
      <c r="M5" s="445" t="s">
        <v>548</v>
      </c>
      <c r="N5" s="445"/>
      <c r="O5" s="445"/>
    </row>
    <row r="6" spans="2:15" ht="30" customHeight="1" x14ac:dyDescent="0.25">
      <c r="B6" s="499"/>
      <c r="C6" s="500"/>
      <c r="D6" s="509" t="s">
        <v>542</v>
      </c>
      <c r="E6" s="510"/>
      <c r="F6" s="114" t="s">
        <v>543</v>
      </c>
      <c r="G6" s="509" t="s">
        <v>542</v>
      </c>
      <c r="H6" s="510"/>
      <c r="I6" s="114" t="s">
        <v>543</v>
      </c>
      <c r="J6" s="509" t="s">
        <v>542</v>
      </c>
      <c r="K6" s="510"/>
      <c r="L6" s="114" t="s">
        <v>543</v>
      </c>
      <c r="M6" s="509" t="s">
        <v>542</v>
      </c>
      <c r="N6" s="510"/>
      <c r="O6" s="114" t="s">
        <v>543</v>
      </c>
    </row>
    <row r="7" spans="2:15" x14ac:dyDescent="0.25">
      <c r="B7" s="499"/>
      <c r="C7" s="500"/>
      <c r="D7" s="115" t="s">
        <v>544</v>
      </c>
      <c r="E7" s="115" t="s">
        <v>545</v>
      </c>
      <c r="F7" s="116" t="s">
        <v>546</v>
      </c>
      <c r="G7" s="115" t="s">
        <v>544</v>
      </c>
      <c r="H7" s="115" t="s">
        <v>545</v>
      </c>
      <c r="I7" s="116" t="s">
        <v>546</v>
      </c>
      <c r="J7" s="115" t="s">
        <v>544</v>
      </c>
      <c r="K7" s="115" t="s">
        <v>545</v>
      </c>
      <c r="L7" s="116" t="s">
        <v>546</v>
      </c>
      <c r="M7" s="115" t="s">
        <v>544</v>
      </c>
      <c r="N7" s="115" t="s">
        <v>545</v>
      </c>
      <c r="O7" s="116" t="s">
        <v>546</v>
      </c>
    </row>
    <row r="8" spans="2:15" x14ac:dyDescent="0.25">
      <c r="B8" s="428" t="s">
        <v>495</v>
      </c>
      <c r="C8" s="429"/>
      <c r="D8" s="81"/>
      <c r="E8" s="81"/>
      <c r="F8" s="81"/>
      <c r="G8" s="19"/>
      <c r="H8" s="19"/>
      <c r="I8" s="19"/>
      <c r="J8" s="19"/>
      <c r="K8" s="19"/>
      <c r="L8" s="19"/>
      <c r="M8" s="19"/>
      <c r="N8" s="19"/>
      <c r="O8" s="19"/>
    </row>
    <row r="9" spans="2:15" x14ac:dyDescent="0.25">
      <c r="B9" s="73" t="s">
        <v>247</v>
      </c>
      <c r="C9" s="73" t="s">
        <v>248</v>
      </c>
      <c r="D9" s="73"/>
      <c r="E9" s="73"/>
      <c r="F9" s="73"/>
      <c r="G9" s="19"/>
      <c r="H9" s="19"/>
      <c r="I9" s="19"/>
      <c r="J9" s="19"/>
      <c r="K9" s="19"/>
      <c r="L9" s="19"/>
      <c r="M9" s="19"/>
      <c r="N9" s="19"/>
      <c r="O9" s="19"/>
    </row>
    <row r="10" spans="2:15" x14ac:dyDescent="0.25">
      <c r="B10" s="18" t="s">
        <v>249</v>
      </c>
      <c r="C10" s="18" t="s">
        <v>250</v>
      </c>
      <c r="D10" s="18"/>
      <c r="E10" s="18"/>
      <c r="F10" s="18"/>
      <c r="G10" s="19"/>
      <c r="H10" s="19"/>
      <c r="I10" s="19"/>
      <c r="J10" s="19"/>
      <c r="K10" s="19"/>
      <c r="L10" s="19"/>
      <c r="M10" s="19"/>
      <c r="N10" s="19"/>
      <c r="O10" s="19"/>
    </row>
    <row r="11" spans="2:15" x14ac:dyDescent="0.25">
      <c r="B11" s="18" t="s">
        <v>615</v>
      </c>
      <c r="C11" s="18" t="s">
        <v>616</v>
      </c>
      <c r="D11" s="18"/>
      <c r="E11" s="18"/>
      <c r="F11" s="18"/>
      <c r="G11" s="19"/>
      <c r="H11" s="19"/>
      <c r="I11" s="19"/>
      <c r="J11" s="19"/>
      <c r="K11" s="19"/>
      <c r="L11" s="19"/>
      <c r="M11" s="19"/>
      <c r="N11" s="19"/>
      <c r="O11" s="19"/>
    </row>
    <row r="12" spans="2:15" x14ac:dyDescent="0.25">
      <c r="B12" s="18" t="s">
        <v>617</v>
      </c>
      <c r="C12" s="18" t="s">
        <v>618</v>
      </c>
      <c r="D12" s="18"/>
      <c r="E12" s="18"/>
      <c r="F12" s="18"/>
      <c r="G12" s="19"/>
      <c r="H12" s="19"/>
      <c r="I12" s="19"/>
      <c r="J12" s="19"/>
      <c r="K12" s="19"/>
      <c r="L12" s="19"/>
      <c r="M12" s="19"/>
      <c r="N12" s="19"/>
      <c r="O12" s="19"/>
    </row>
    <row r="13" spans="2:15" x14ac:dyDescent="0.25">
      <c r="B13" s="18" t="s">
        <v>619</v>
      </c>
      <c r="C13" s="18" t="s">
        <v>620</v>
      </c>
      <c r="D13" s="18"/>
      <c r="E13" s="18"/>
      <c r="F13" s="18"/>
      <c r="G13" s="19"/>
      <c r="H13" s="19"/>
      <c r="I13" s="19"/>
      <c r="J13" s="19"/>
      <c r="K13" s="19"/>
      <c r="L13" s="19"/>
      <c r="M13" s="19"/>
      <c r="N13" s="19"/>
      <c r="O13" s="19"/>
    </row>
    <row r="14" spans="2:15" x14ac:dyDescent="0.25">
      <c r="B14" s="18" t="s">
        <v>621</v>
      </c>
      <c r="C14" s="18" t="s">
        <v>622</v>
      </c>
      <c r="D14" s="18"/>
      <c r="E14" s="18"/>
      <c r="F14" s="18"/>
      <c r="G14" s="19"/>
      <c r="H14" s="19"/>
      <c r="I14" s="19"/>
      <c r="J14" s="19"/>
      <c r="K14" s="19"/>
      <c r="L14" s="19"/>
      <c r="M14" s="19"/>
      <c r="N14" s="19"/>
      <c r="O14" s="19"/>
    </row>
    <row r="15" spans="2:15" x14ac:dyDescent="0.25">
      <c r="B15" s="18" t="s">
        <v>623</v>
      </c>
      <c r="C15" s="18" t="s">
        <v>624</v>
      </c>
      <c r="D15" s="18"/>
      <c r="E15" s="18"/>
      <c r="F15" s="18"/>
      <c r="G15" s="19"/>
      <c r="H15" s="19"/>
      <c r="I15" s="19"/>
      <c r="J15" s="19"/>
      <c r="K15" s="19"/>
      <c r="L15" s="19"/>
      <c r="M15" s="19"/>
      <c r="N15" s="19"/>
      <c r="O15" s="19"/>
    </row>
    <row r="16" spans="2:15" x14ac:dyDescent="0.25">
      <c r="B16" s="18" t="s">
        <v>625</v>
      </c>
      <c r="C16" s="18" t="s">
        <v>626</v>
      </c>
      <c r="D16" s="18"/>
      <c r="E16" s="18"/>
      <c r="F16" s="18"/>
      <c r="G16" s="19"/>
      <c r="H16" s="19"/>
      <c r="I16" s="19"/>
      <c r="J16" s="19"/>
      <c r="K16" s="19"/>
      <c r="L16" s="19"/>
      <c r="M16" s="19"/>
      <c r="N16" s="19"/>
      <c r="O16" s="19"/>
    </row>
    <row r="17" spans="2:15" x14ac:dyDescent="0.25">
      <c r="B17" s="18" t="s">
        <v>627</v>
      </c>
      <c r="C17" s="18" t="s">
        <v>628</v>
      </c>
      <c r="D17" s="18"/>
      <c r="E17" s="18"/>
      <c r="F17" s="18"/>
      <c r="G17" s="19"/>
      <c r="H17" s="19"/>
      <c r="I17" s="19"/>
      <c r="J17" s="19"/>
      <c r="K17" s="19"/>
      <c r="L17" s="19"/>
      <c r="M17" s="19"/>
      <c r="N17" s="19"/>
      <c r="O17" s="19"/>
    </row>
    <row r="18" spans="2:15" x14ac:dyDescent="0.25">
      <c r="B18" s="18" t="s">
        <v>259</v>
      </c>
      <c r="C18" s="18" t="s">
        <v>259</v>
      </c>
      <c r="D18" s="18"/>
      <c r="E18" s="18"/>
      <c r="F18" s="18"/>
      <c r="G18" s="19"/>
      <c r="H18" s="19"/>
      <c r="I18" s="19"/>
      <c r="J18" s="19"/>
      <c r="K18" s="19"/>
      <c r="L18" s="19"/>
      <c r="M18" s="19"/>
      <c r="N18" s="19"/>
      <c r="O18" s="19"/>
    </row>
    <row r="19" spans="2:15" x14ac:dyDescent="0.25">
      <c r="B19" s="428" t="s">
        <v>496</v>
      </c>
      <c r="C19" s="429"/>
      <c r="D19" s="81"/>
      <c r="E19" s="81"/>
      <c r="F19" s="81"/>
      <c r="G19" s="19"/>
      <c r="H19" s="19"/>
      <c r="I19" s="19"/>
      <c r="J19" s="19"/>
      <c r="K19" s="19"/>
      <c r="L19" s="19"/>
      <c r="M19" s="19"/>
      <c r="N19" s="19"/>
      <c r="O19" s="19"/>
    </row>
    <row r="20" spans="2:15" x14ac:dyDescent="0.25">
      <c r="B20" s="18" t="s">
        <v>252</v>
      </c>
      <c r="C20" s="18" t="s">
        <v>253</v>
      </c>
      <c r="D20" s="18"/>
      <c r="E20" s="18"/>
      <c r="F20" s="18"/>
      <c r="G20" s="19"/>
      <c r="H20" s="19"/>
      <c r="I20" s="19"/>
      <c r="J20" s="19"/>
      <c r="K20" s="19"/>
      <c r="L20" s="19"/>
      <c r="M20" s="19"/>
      <c r="N20" s="19"/>
      <c r="O20" s="19"/>
    </row>
    <row r="21" spans="2:15" x14ac:dyDescent="0.25">
      <c r="B21" s="18"/>
      <c r="C21" s="112" t="s">
        <v>473</v>
      </c>
      <c r="D21" s="112"/>
      <c r="E21" s="112"/>
      <c r="F21" s="112"/>
      <c r="G21" s="19"/>
      <c r="H21" s="19"/>
      <c r="I21" s="19"/>
      <c r="J21" s="19"/>
      <c r="K21" s="19"/>
      <c r="L21" s="19"/>
      <c r="M21" s="19"/>
      <c r="N21" s="19"/>
      <c r="O21" s="19"/>
    </row>
    <row r="22" spans="2:15" x14ac:dyDescent="0.25">
      <c r="B22" s="18"/>
      <c r="C22" s="112" t="s">
        <v>474</v>
      </c>
      <c r="D22" s="112"/>
      <c r="E22" s="112"/>
      <c r="F22" s="112"/>
      <c r="G22" s="19"/>
      <c r="H22" s="19"/>
      <c r="I22" s="19"/>
      <c r="J22" s="19"/>
      <c r="K22" s="19"/>
      <c r="L22" s="19"/>
      <c r="M22" s="19"/>
      <c r="N22" s="19"/>
      <c r="O22" s="19"/>
    </row>
    <row r="23" spans="2:15" x14ac:dyDescent="0.25">
      <c r="B23" s="18"/>
      <c r="C23" s="112" t="s">
        <v>475</v>
      </c>
      <c r="D23" s="112"/>
      <c r="E23" s="112"/>
      <c r="F23" s="112"/>
      <c r="G23" s="19"/>
      <c r="H23" s="19"/>
      <c r="I23" s="19"/>
      <c r="J23" s="19"/>
      <c r="K23" s="19"/>
      <c r="L23" s="19"/>
      <c r="M23" s="19"/>
      <c r="N23" s="19"/>
      <c r="O23" s="19"/>
    </row>
    <row r="24" spans="2:15" x14ac:dyDescent="0.25">
      <c r="B24" s="18" t="s">
        <v>254</v>
      </c>
      <c r="C24" s="18" t="s">
        <v>255</v>
      </c>
      <c r="D24" s="18"/>
      <c r="E24" s="18"/>
      <c r="F24" s="18"/>
      <c r="G24" s="19"/>
      <c r="H24" s="19"/>
      <c r="I24" s="19"/>
      <c r="J24" s="19"/>
      <c r="K24" s="19"/>
      <c r="L24" s="19"/>
      <c r="M24" s="19"/>
      <c r="N24" s="19"/>
      <c r="O24" s="19"/>
    </row>
    <row r="25" spans="2:15" x14ac:dyDescent="0.25">
      <c r="B25" s="18"/>
      <c r="C25" s="112" t="s">
        <v>473</v>
      </c>
      <c r="D25" s="18"/>
      <c r="E25" s="18"/>
      <c r="F25" s="18"/>
      <c r="G25" s="19"/>
      <c r="H25" s="19"/>
      <c r="I25" s="19"/>
      <c r="J25" s="19"/>
      <c r="K25" s="19"/>
      <c r="L25" s="19"/>
      <c r="M25" s="19"/>
      <c r="N25" s="19"/>
      <c r="O25" s="19"/>
    </row>
    <row r="26" spans="2:15" x14ac:dyDescent="0.25">
      <c r="B26" s="18"/>
      <c r="C26" s="112" t="s">
        <v>474</v>
      </c>
      <c r="D26" s="18"/>
      <c r="E26" s="18"/>
      <c r="F26" s="18"/>
      <c r="G26" s="19"/>
      <c r="H26" s="19"/>
      <c r="I26" s="19"/>
      <c r="J26" s="19"/>
      <c r="K26" s="19"/>
      <c r="L26" s="19"/>
      <c r="M26" s="19"/>
      <c r="N26" s="19"/>
      <c r="O26" s="19"/>
    </row>
    <row r="27" spans="2:15" x14ac:dyDescent="0.25">
      <c r="B27" s="18"/>
      <c r="C27" s="112" t="s">
        <v>475</v>
      </c>
      <c r="D27" s="18"/>
      <c r="E27" s="18"/>
      <c r="F27" s="18"/>
      <c r="G27" s="19"/>
      <c r="H27" s="19"/>
      <c r="I27" s="19"/>
      <c r="J27" s="19"/>
      <c r="K27" s="19"/>
      <c r="L27" s="19"/>
      <c r="M27" s="19"/>
      <c r="N27" s="19"/>
      <c r="O27" s="19"/>
    </row>
    <row r="28" spans="2:15" x14ac:dyDescent="0.25">
      <c r="B28" s="18" t="s">
        <v>629</v>
      </c>
      <c r="C28" s="18" t="s">
        <v>64</v>
      </c>
      <c r="D28" s="18"/>
      <c r="E28" s="18"/>
      <c r="F28" s="18"/>
      <c r="G28" s="19"/>
      <c r="H28" s="19"/>
      <c r="I28" s="19"/>
      <c r="J28" s="19"/>
      <c r="K28" s="19"/>
      <c r="L28" s="19"/>
      <c r="M28" s="19"/>
      <c r="N28" s="19"/>
      <c r="O28" s="19"/>
    </row>
    <row r="29" spans="2:15" x14ac:dyDescent="0.25">
      <c r="B29" s="18"/>
      <c r="C29" s="112" t="s">
        <v>473</v>
      </c>
      <c r="D29" s="18"/>
      <c r="E29" s="18"/>
      <c r="F29" s="18"/>
      <c r="G29" s="19"/>
      <c r="H29" s="19"/>
      <c r="I29" s="19"/>
      <c r="J29" s="19"/>
      <c r="K29" s="19"/>
      <c r="L29" s="19"/>
      <c r="M29" s="19"/>
      <c r="N29" s="19"/>
      <c r="O29" s="19"/>
    </row>
    <row r="30" spans="2:15" x14ac:dyDescent="0.25">
      <c r="B30" s="18"/>
      <c r="C30" s="112" t="s">
        <v>474</v>
      </c>
      <c r="D30" s="18"/>
      <c r="E30" s="18"/>
      <c r="F30" s="18"/>
      <c r="G30" s="19"/>
      <c r="H30" s="19"/>
      <c r="I30" s="19"/>
      <c r="J30" s="19"/>
      <c r="K30" s="19"/>
      <c r="L30" s="19"/>
      <c r="M30" s="19"/>
      <c r="N30" s="19"/>
      <c r="O30" s="19"/>
    </row>
    <row r="31" spans="2:15" x14ac:dyDescent="0.25">
      <c r="B31" s="18"/>
      <c r="C31" s="112" t="s">
        <v>475</v>
      </c>
      <c r="D31" s="18"/>
      <c r="E31" s="18"/>
      <c r="F31" s="18"/>
      <c r="G31" s="19"/>
      <c r="H31" s="19"/>
      <c r="I31" s="19"/>
      <c r="J31" s="19"/>
      <c r="K31" s="19"/>
      <c r="L31" s="19"/>
      <c r="M31" s="19"/>
      <c r="N31" s="19"/>
      <c r="O31" s="19"/>
    </row>
    <row r="32" spans="2:15" x14ac:dyDescent="0.25">
      <c r="B32" s="18" t="s">
        <v>630</v>
      </c>
      <c r="C32" s="18" t="s">
        <v>631</v>
      </c>
      <c r="D32" s="18"/>
      <c r="E32" s="18"/>
      <c r="F32" s="18"/>
      <c r="G32" s="19"/>
      <c r="H32" s="19"/>
      <c r="I32" s="19"/>
      <c r="J32" s="19"/>
      <c r="K32" s="19"/>
      <c r="L32" s="19"/>
      <c r="M32" s="19"/>
      <c r="N32" s="19"/>
      <c r="O32" s="19"/>
    </row>
    <row r="33" spans="2:15" x14ac:dyDescent="0.25">
      <c r="B33" s="18"/>
      <c r="C33" s="112" t="s">
        <v>473</v>
      </c>
      <c r="D33" s="18"/>
      <c r="E33" s="18"/>
      <c r="F33" s="18"/>
      <c r="G33" s="19"/>
      <c r="H33" s="19"/>
      <c r="I33" s="19"/>
      <c r="J33" s="19"/>
      <c r="K33" s="19"/>
      <c r="L33" s="19"/>
      <c r="M33" s="19"/>
      <c r="N33" s="19"/>
      <c r="O33" s="19"/>
    </row>
    <row r="34" spans="2:15" x14ac:dyDescent="0.25">
      <c r="B34" s="18"/>
      <c r="C34" s="112" t="s">
        <v>474</v>
      </c>
      <c r="D34" s="18"/>
      <c r="E34" s="18"/>
      <c r="F34" s="18"/>
      <c r="G34" s="19"/>
      <c r="H34" s="19"/>
      <c r="I34" s="19"/>
      <c r="J34" s="19"/>
      <c r="K34" s="19"/>
      <c r="L34" s="19"/>
      <c r="M34" s="19"/>
      <c r="N34" s="19"/>
      <c r="O34" s="19"/>
    </row>
    <row r="35" spans="2:15" x14ac:dyDescent="0.25">
      <c r="B35" s="18"/>
      <c r="C35" s="112" t="s">
        <v>475</v>
      </c>
      <c r="D35" s="18"/>
      <c r="E35" s="18"/>
      <c r="F35" s="18"/>
      <c r="G35" s="19"/>
      <c r="H35" s="19"/>
      <c r="I35" s="19"/>
      <c r="J35" s="19"/>
      <c r="K35" s="19"/>
      <c r="L35" s="19"/>
      <c r="M35" s="19"/>
      <c r="N35" s="19"/>
      <c r="O35" s="19"/>
    </row>
    <row r="36" spans="2:15" x14ac:dyDescent="0.25">
      <c r="B36" s="18" t="s">
        <v>632</v>
      </c>
      <c r="C36" s="18" t="s">
        <v>633</v>
      </c>
      <c r="D36" s="18"/>
      <c r="E36" s="18"/>
      <c r="F36" s="18"/>
      <c r="G36" s="19"/>
      <c r="H36" s="19"/>
      <c r="I36" s="19"/>
      <c r="J36" s="19"/>
      <c r="K36" s="19"/>
      <c r="L36" s="19"/>
      <c r="M36" s="19"/>
      <c r="N36" s="19"/>
      <c r="O36" s="19"/>
    </row>
    <row r="37" spans="2:15" x14ac:dyDescent="0.25">
      <c r="B37" s="18"/>
      <c r="C37" s="112" t="s">
        <v>473</v>
      </c>
      <c r="D37" s="18"/>
      <c r="E37" s="18"/>
      <c r="F37" s="18"/>
      <c r="G37" s="19"/>
      <c r="H37" s="19"/>
      <c r="I37" s="19"/>
      <c r="J37" s="19"/>
      <c r="K37" s="19"/>
      <c r="L37" s="19"/>
      <c r="M37" s="19"/>
      <c r="N37" s="19"/>
      <c r="O37" s="19"/>
    </row>
    <row r="38" spans="2:15" x14ac:dyDescent="0.25">
      <c r="B38" s="18"/>
      <c r="C38" s="112" t="s">
        <v>474</v>
      </c>
      <c r="D38" s="18"/>
      <c r="E38" s="18"/>
      <c r="F38" s="18"/>
      <c r="G38" s="19"/>
      <c r="H38" s="19"/>
      <c r="I38" s="19"/>
      <c r="J38" s="19"/>
      <c r="K38" s="19"/>
      <c r="L38" s="19"/>
      <c r="M38" s="19"/>
      <c r="N38" s="19"/>
      <c r="O38" s="19"/>
    </row>
    <row r="39" spans="2:15" x14ac:dyDescent="0.25">
      <c r="B39" s="18"/>
      <c r="C39" s="112" t="s">
        <v>475</v>
      </c>
      <c r="D39" s="18"/>
      <c r="E39" s="18"/>
      <c r="F39" s="18"/>
      <c r="G39" s="19"/>
      <c r="H39" s="19"/>
      <c r="I39" s="19"/>
      <c r="J39" s="19"/>
      <c r="K39" s="19"/>
      <c r="L39" s="19"/>
      <c r="M39" s="19"/>
      <c r="N39" s="19"/>
      <c r="O39" s="19"/>
    </row>
    <row r="40" spans="2:15" x14ac:dyDescent="0.25">
      <c r="B40" s="18" t="s">
        <v>638</v>
      </c>
      <c r="C40" s="18" t="s">
        <v>639</v>
      </c>
      <c r="D40" s="18"/>
      <c r="E40" s="18"/>
      <c r="F40" s="18"/>
      <c r="G40" s="19"/>
      <c r="H40" s="19"/>
      <c r="I40" s="19"/>
      <c r="J40" s="19"/>
      <c r="K40" s="19"/>
      <c r="L40" s="19"/>
      <c r="M40" s="19"/>
      <c r="N40" s="19"/>
      <c r="O40" s="19"/>
    </row>
    <row r="41" spans="2:15" x14ac:dyDescent="0.25">
      <c r="B41" s="18" t="s">
        <v>634</v>
      </c>
      <c r="C41" s="18" t="s">
        <v>635</v>
      </c>
      <c r="D41" s="18"/>
      <c r="E41" s="18"/>
      <c r="F41" s="18"/>
      <c r="G41" s="19"/>
      <c r="H41" s="19"/>
      <c r="I41" s="19"/>
      <c r="J41" s="19"/>
      <c r="K41" s="19"/>
      <c r="L41" s="19"/>
      <c r="M41" s="19"/>
      <c r="N41" s="19"/>
      <c r="O41" s="19"/>
    </row>
    <row r="42" spans="2:15" x14ac:dyDescent="0.25">
      <c r="B42" s="18"/>
      <c r="C42" s="112" t="s">
        <v>473</v>
      </c>
      <c r="D42" s="18"/>
      <c r="E42" s="18"/>
      <c r="F42" s="18"/>
      <c r="G42" s="19"/>
      <c r="H42" s="19"/>
      <c r="I42" s="19"/>
      <c r="J42" s="19"/>
      <c r="K42" s="19"/>
      <c r="L42" s="19"/>
      <c r="M42" s="19"/>
      <c r="N42" s="19"/>
      <c r="O42" s="19"/>
    </row>
    <row r="43" spans="2:15" x14ac:dyDescent="0.25">
      <c r="B43" s="18"/>
      <c r="C43" s="112" t="s">
        <v>474</v>
      </c>
      <c r="D43" s="18"/>
      <c r="E43" s="18"/>
      <c r="F43" s="18"/>
      <c r="G43" s="19"/>
      <c r="H43" s="19"/>
      <c r="I43" s="19"/>
      <c r="J43" s="19"/>
      <c r="K43" s="19"/>
      <c r="L43" s="19"/>
      <c r="M43" s="19"/>
      <c r="N43" s="19"/>
      <c r="O43" s="19"/>
    </row>
    <row r="44" spans="2:15" x14ac:dyDescent="0.25">
      <c r="B44" s="18"/>
      <c r="C44" s="112" t="s">
        <v>475</v>
      </c>
      <c r="D44" s="18"/>
      <c r="E44" s="18"/>
      <c r="F44" s="18"/>
      <c r="G44" s="19"/>
      <c r="H44" s="19"/>
      <c r="I44" s="19"/>
      <c r="J44" s="19"/>
      <c r="K44" s="19"/>
      <c r="L44" s="19"/>
      <c r="M44" s="19"/>
      <c r="N44" s="19"/>
      <c r="O44" s="19"/>
    </row>
    <row r="45" spans="2:15" x14ac:dyDescent="0.25">
      <c r="B45" s="18" t="s">
        <v>472</v>
      </c>
      <c r="C45" s="18" t="s">
        <v>626</v>
      </c>
      <c r="D45" s="18"/>
      <c r="E45" s="18"/>
      <c r="F45" s="18"/>
      <c r="G45" s="19"/>
      <c r="H45" s="19"/>
      <c r="I45" s="19"/>
      <c r="J45" s="19"/>
      <c r="K45" s="19"/>
      <c r="L45" s="19"/>
      <c r="M45" s="19"/>
      <c r="N45" s="19"/>
      <c r="O45" s="19"/>
    </row>
    <row r="46" spans="2:15" x14ac:dyDescent="0.25">
      <c r="B46" s="18"/>
      <c r="C46" s="112" t="s">
        <v>473</v>
      </c>
      <c r="D46" s="18"/>
      <c r="E46" s="18"/>
      <c r="F46" s="18"/>
      <c r="G46" s="19"/>
      <c r="H46" s="19"/>
      <c r="I46" s="19"/>
      <c r="J46" s="19"/>
      <c r="K46" s="19"/>
      <c r="L46" s="19"/>
      <c r="M46" s="19"/>
      <c r="N46" s="19"/>
      <c r="O46" s="19"/>
    </row>
    <row r="47" spans="2:15" x14ac:dyDescent="0.25">
      <c r="B47" s="18"/>
      <c r="C47" s="112" t="s">
        <v>474</v>
      </c>
      <c r="D47" s="18"/>
      <c r="E47" s="18"/>
      <c r="F47" s="18"/>
      <c r="G47" s="19"/>
      <c r="H47" s="19"/>
      <c r="I47" s="19"/>
      <c r="J47" s="19"/>
      <c r="K47" s="19"/>
      <c r="L47" s="19"/>
      <c r="M47" s="19"/>
      <c r="N47" s="19"/>
      <c r="O47" s="19"/>
    </row>
    <row r="48" spans="2:15" x14ac:dyDescent="0.25">
      <c r="B48" s="18"/>
      <c r="C48" s="112" t="s">
        <v>475</v>
      </c>
      <c r="D48" s="18"/>
      <c r="E48" s="18"/>
      <c r="F48" s="18"/>
      <c r="G48" s="19"/>
      <c r="H48" s="19"/>
      <c r="I48" s="19"/>
      <c r="J48" s="19"/>
      <c r="K48" s="19"/>
      <c r="L48" s="19"/>
      <c r="M48" s="19"/>
      <c r="N48" s="19"/>
      <c r="O48" s="19"/>
    </row>
    <row r="49" spans="2:15" x14ac:dyDescent="0.25">
      <c r="B49" s="18" t="s">
        <v>472</v>
      </c>
      <c r="C49" s="18" t="s">
        <v>636</v>
      </c>
      <c r="D49" s="18"/>
      <c r="E49" s="18"/>
      <c r="F49" s="18"/>
      <c r="G49" s="19"/>
      <c r="H49" s="19"/>
      <c r="I49" s="19"/>
      <c r="J49" s="19"/>
      <c r="K49" s="19"/>
      <c r="L49" s="19"/>
      <c r="M49" s="19"/>
      <c r="N49" s="19"/>
      <c r="O49" s="19"/>
    </row>
    <row r="50" spans="2:15" x14ac:dyDescent="0.25">
      <c r="B50" s="18"/>
      <c r="C50" s="112" t="s">
        <v>473</v>
      </c>
      <c r="D50" s="18"/>
      <c r="E50" s="18"/>
      <c r="F50" s="18"/>
      <c r="G50" s="19"/>
      <c r="H50" s="19"/>
      <c r="I50" s="19"/>
      <c r="J50" s="19"/>
      <c r="K50" s="19"/>
      <c r="L50" s="19"/>
      <c r="M50" s="19"/>
      <c r="N50" s="19"/>
      <c r="O50" s="19"/>
    </row>
    <row r="51" spans="2:15" x14ac:dyDescent="0.25">
      <c r="B51" s="18"/>
      <c r="C51" s="112" t="s">
        <v>474</v>
      </c>
      <c r="D51" s="18"/>
      <c r="E51" s="18"/>
      <c r="F51" s="18"/>
      <c r="G51" s="19"/>
      <c r="H51" s="19"/>
      <c r="I51" s="19"/>
      <c r="J51" s="19"/>
      <c r="K51" s="19"/>
      <c r="L51" s="19"/>
      <c r="M51" s="19"/>
      <c r="N51" s="19"/>
      <c r="O51" s="19"/>
    </row>
    <row r="52" spans="2:15" x14ac:dyDescent="0.25">
      <c r="B52" s="18"/>
      <c r="C52" s="112" t="s">
        <v>475</v>
      </c>
      <c r="D52" s="18"/>
      <c r="E52" s="18"/>
      <c r="F52" s="18"/>
      <c r="G52" s="19"/>
      <c r="H52" s="19"/>
      <c r="I52" s="19"/>
      <c r="J52" s="19"/>
      <c r="K52" s="19"/>
      <c r="L52" s="19"/>
      <c r="M52" s="19"/>
      <c r="N52" s="19"/>
      <c r="O52" s="19"/>
    </row>
    <row r="53" spans="2:15" x14ac:dyDescent="0.25">
      <c r="B53" s="18" t="s">
        <v>637</v>
      </c>
      <c r="C53" s="18" t="s">
        <v>628</v>
      </c>
      <c r="D53" s="18"/>
      <c r="E53" s="18"/>
      <c r="F53" s="18"/>
      <c r="G53" s="19"/>
      <c r="H53" s="19"/>
      <c r="I53" s="19"/>
      <c r="J53" s="19"/>
      <c r="K53" s="19"/>
      <c r="L53" s="19"/>
      <c r="M53" s="19"/>
      <c r="N53" s="19"/>
      <c r="O53" s="19"/>
    </row>
    <row r="54" spans="2:15" x14ac:dyDescent="0.25">
      <c r="B54" s="18"/>
      <c r="C54" s="112" t="s">
        <v>473</v>
      </c>
      <c r="D54" s="18"/>
      <c r="E54" s="18"/>
      <c r="F54" s="18"/>
      <c r="G54" s="19"/>
      <c r="H54" s="19"/>
      <c r="I54" s="19"/>
      <c r="J54" s="19"/>
      <c r="K54" s="19"/>
      <c r="L54" s="19"/>
      <c r="M54" s="19"/>
      <c r="N54" s="19"/>
      <c r="O54" s="19"/>
    </row>
    <row r="55" spans="2:15" x14ac:dyDescent="0.25">
      <c r="B55" s="18"/>
      <c r="C55" s="112" t="s">
        <v>474</v>
      </c>
      <c r="D55" s="18"/>
      <c r="E55" s="18"/>
      <c r="F55" s="18"/>
      <c r="G55" s="19"/>
      <c r="H55" s="19"/>
      <c r="I55" s="19"/>
      <c r="J55" s="19"/>
      <c r="K55" s="19"/>
      <c r="L55" s="19"/>
      <c r="M55" s="19"/>
      <c r="N55" s="19"/>
      <c r="O55" s="19"/>
    </row>
    <row r="56" spans="2:15" x14ac:dyDescent="0.25">
      <c r="B56" s="18"/>
      <c r="C56" s="112" t="s">
        <v>475</v>
      </c>
      <c r="D56" s="18"/>
      <c r="E56" s="18"/>
      <c r="F56" s="18"/>
      <c r="G56" s="19"/>
      <c r="H56" s="19"/>
      <c r="I56" s="19"/>
      <c r="J56" s="19"/>
      <c r="K56" s="19"/>
      <c r="L56" s="19"/>
      <c r="M56" s="19"/>
      <c r="N56" s="19"/>
      <c r="O56" s="19"/>
    </row>
    <row r="57" spans="2:15" x14ac:dyDescent="0.25">
      <c r="B57" s="18" t="s">
        <v>259</v>
      </c>
      <c r="C57" s="18" t="s">
        <v>259</v>
      </c>
      <c r="D57" s="18"/>
      <c r="E57" s="18"/>
      <c r="F57" s="18"/>
      <c r="G57" s="19"/>
      <c r="H57" s="19"/>
      <c r="I57" s="19"/>
      <c r="J57" s="19"/>
      <c r="K57" s="19"/>
      <c r="L57" s="19"/>
      <c r="M57" s="19"/>
      <c r="N57" s="19"/>
      <c r="O57" s="19"/>
    </row>
    <row r="59" spans="2:15" x14ac:dyDescent="0.25">
      <c r="D59" s="24" t="s">
        <v>175</v>
      </c>
      <c r="E59" s="4"/>
    </row>
    <row r="60" spans="2:15" x14ac:dyDescent="0.25">
      <c r="D60" s="26">
        <v>1</v>
      </c>
      <c r="E60" s="4" t="s">
        <v>266</v>
      </c>
    </row>
    <row r="61" spans="2:15" x14ac:dyDescent="0.25">
      <c r="D61" s="26">
        <f>D60+1</f>
        <v>2</v>
      </c>
      <c r="E61" s="4" t="s">
        <v>267</v>
      </c>
    </row>
  </sheetData>
  <mergeCells count="11">
    <mergeCell ref="M5:O5"/>
    <mergeCell ref="M6:N6"/>
    <mergeCell ref="D5:F5"/>
    <mergeCell ref="D6:E6"/>
    <mergeCell ref="B5:C7"/>
    <mergeCell ref="B8:C8"/>
    <mergeCell ref="B19:C19"/>
    <mergeCell ref="G6:H6"/>
    <mergeCell ref="G5:I5"/>
    <mergeCell ref="J5:L5"/>
    <mergeCell ref="J6:K6"/>
  </mergeCells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62"/>
  <sheetViews>
    <sheetView showGridLines="0" zoomScale="80" zoomScaleNormal="80" workbookViewId="0">
      <selection activeCell="E62" sqref="E62"/>
    </sheetView>
  </sheetViews>
  <sheetFormatPr defaultColWidth="9.109375" defaultRowHeight="13.8" x14ac:dyDescent="0.25"/>
  <cols>
    <col min="1" max="1" width="9.109375" style="75"/>
    <col min="2" max="2" width="22.5546875" style="75" customWidth="1"/>
    <col min="3" max="3" width="27" style="75" bestFit="1" customWidth="1"/>
    <col min="4" max="4" width="14" style="75" customWidth="1"/>
    <col min="5" max="5" width="16.88671875" style="75" customWidth="1"/>
    <col min="6" max="6" width="14" style="75" customWidth="1"/>
    <col min="7" max="7" width="25" style="75" bestFit="1" customWidth="1"/>
    <col min="8" max="8" width="17.5546875" style="75" bestFit="1" customWidth="1"/>
    <col min="9" max="9" width="17.5546875" style="75" customWidth="1"/>
    <col min="10" max="10" width="16.109375" style="75" customWidth="1"/>
    <col min="11" max="11" width="25" style="75" bestFit="1" customWidth="1"/>
    <col min="12" max="12" width="17.5546875" style="75" bestFit="1" customWidth="1"/>
    <col min="13" max="13" width="20.33203125" style="75" bestFit="1" customWidth="1"/>
    <col min="14" max="14" width="14.5546875" style="75" customWidth="1"/>
    <col min="15" max="15" width="17.44140625" style="75" customWidth="1"/>
    <col min="16" max="16384" width="9.109375" style="75"/>
  </cols>
  <sheetData>
    <row r="2" spans="2:15" x14ac:dyDescent="0.25">
      <c r="I2" s="25" t="s">
        <v>240</v>
      </c>
    </row>
    <row r="3" spans="2:15" x14ac:dyDescent="0.25">
      <c r="I3" s="27" t="s">
        <v>567</v>
      </c>
    </row>
    <row r="5" spans="2:15" x14ac:dyDescent="0.25">
      <c r="B5" s="513" t="s">
        <v>244</v>
      </c>
      <c r="C5" s="514"/>
      <c r="D5" s="512" t="s">
        <v>549</v>
      </c>
      <c r="E5" s="512" t="s">
        <v>550</v>
      </c>
      <c r="F5" s="511" t="s">
        <v>499</v>
      </c>
      <c r="G5" s="511" t="s">
        <v>551</v>
      </c>
      <c r="H5" s="511"/>
      <c r="I5" s="512" t="s">
        <v>555</v>
      </c>
      <c r="J5" s="519" t="s">
        <v>557</v>
      </c>
      <c r="K5" s="511" t="s">
        <v>552</v>
      </c>
      <c r="L5" s="511"/>
      <c r="M5" s="511"/>
      <c r="N5" s="511"/>
      <c r="O5" s="511"/>
    </row>
    <row r="6" spans="2:15" x14ac:dyDescent="0.25">
      <c r="B6" s="515"/>
      <c r="C6" s="516"/>
      <c r="D6" s="512"/>
      <c r="E6" s="512"/>
      <c r="F6" s="511"/>
      <c r="G6" s="115" t="s">
        <v>553</v>
      </c>
      <c r="H6" s="115" t="s">
        <v>554</v>
      </c>
      <c r="I6" s="512"/>
      <c r="J6" s="520"/>
      <c r="K6" s="115" t="s">
        <v>553</v>
      </c>
      <c r="L6" s="115" t="s">
        <v>554</v>
      </c>
      <c r="M6" s="115" t="s">
        <v>555</v>
      </c>
      <c r="N6" s="115" t="s">
        <v>557</v>
      </c>
      <c r="O6" s="115" t="s">
        <v>108</v>
      </c>
    </row>
    <row r="7" spans="2:15" x14ac:dyDescent="0.25">
      <c r="B7" s="517"/>
      <c r="C7" s="518"/>
      <c r="D7" s="114" t="s">
        <v>305</v>
      </c>
      <c r="E7" s="115" t="s">
        <v>305</v>
      </c>
      <c r="F7" s="115" t="s">
        <v>305</v>
      </c>
      <c r="G7" s="115" t="s">
        <v>305</v>
      </c>
      <c r="H7" s="115" t="s">
        <v>305</v>
      </c>
      <c r="I7" s="115" t="s">
        <v>305</v>
      </c>
      <c r="J7" s="115" t="s">
        <v>305</v>
      </c>
      <c r="K7" s="115" t="s">
        <v>431</v>
      </c>
      <c r="L7" s="115" t="s">
        <v>431</v>
      </c>
      <c r="M7" s="115" t="s">
        <v>431</v>
      </c>
      <c r="N7" s="115" t="s">
        <v>431</v>
      </c>
      <c r="O7" s="115" t="s">
        <v>431</v>
      </c>
    </row>
    <row r="8" spans="2:15" x14ac:dyDescent="0.25">
      <c r="B8" s="428" t="s">
        <v>495</v>
      </c>
      <c r="C8" s="42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</row>
    <row r="9" spans="2:15" x14ac:dyDescent="0.25">
      <c r="B9" s="73" t="s">
        <v>247</v>
      </c>
      <c r="C9" s="73" t="s">
        <v>248</v>
      </c>
      <c r="D9" s="129">
        <f>'F2'!H9</f>
        <v>0</v>
      </c>
      <c r="E9" s="129">
        <f>'F3'!I9</f>
        <v>0</v>
      </c>
      <c r="F9" s="129">
        <f>'F4'!I9</f>
        <v>0</v>
      </c>
      <c r="G9" s="129">
        <f>'F25'!E9</f>
        <v>0</v>
      </c>
      <c r="H9" s="129">
        <f>'F25'!F9</f>
        <v>0</v>
      </c>
      <c r="I9" s="19"/>
      <c r="J9" s="19"/>
      <c r="K9" s="131">
        <f>$D9*G9*12/10^7</f>
        <v>0</v>
      </c>
      <c r="L9" s="131">
        <f t="shared" ref="L9:N10" si="0">$D9*H9*12/10^7</f>
        <v>0</v>
      </c>
      <c r="M9" s="131">
        <f t="shared" si="0"/>
        <v>0</v>
      </c>
      <c r="N9" s="131">
        <f t="shared" si="0"/>
        <v>0</v>
      </c>
      <c r="O9" s="131">
        <f>SUM(K9:N9)</f>
        <v>0</v>
      </c>
    </row>
    <row r="10" spans="2:15" x14ac:dyDescent="0.25">
      <c r="B10" s="18" t="s">
        <v>249</v>
      </c>
      <c r="C10" s="18" t="s">
        <v>250</v>
      </c>
      <c r="D10" s="129">
        <f>'F2'!H10</f>
        <v>0</v>
      </c>
      <c r="E10" s="129">
        <f>'F3'!I10</f>
        <v>0</v>
      </c>
      <c r="F10" s="129">
        <f>'F4'!I10</f>
        <v>0</v>
      </c>
      <c r="G10" s="129">
        <f>'F25'!E10</f>
        <v>0</v>
      </c>
      <c r="H10" s="129">
        <f>'F25'!F10</f>
        <v>0</v>
      </c>
      <c r="I10" s="19"/>
      <c r="J10" s="19"/>
      <c r="K10" s="131">
        <f>$D10*G10*12/10^7</f>
        <v>0</v>
      </c>
      <c r="L10" s="131">
        <f t="shared" si="0"/>
        <v>0</v>
      </c>
      <c r="M10" s="131">
        <f t="shared" si="0"/>
        <v>0</v>
      </c>
      <c r="N10" s="131">
        <f t="shared" si="0"/>
        <v>0</v>
      </c>
      <c r="O10" s="131">
        <f>SUM(K10:N10)</f>
        <v>0</v>
      </c>
    </row>
    <row r="11" spans="2:15" x14ac:dyDescent="0.25">
      <c r="B11" s="18" t="s">
        <v>615</v>
      </c>
      <c r="C11" s="18" t="s">
        <v>616</v>
      </c>
      <c r="D11" s="129">
        <f>'F2'!H11</f>
        <v>0</v>
      </c>
      <c r="E11" s="129">
        <f>'F3'!I11</f>
        <v>0</v>
      </c>
      <c r="F11" s="129">
        <f>'F4'!I11</f>
        <v>0</v>
      </c>
      <c r="G11" s="129">
        <f>'F25'!E11</f>
        <v>0</v>
      </c>
      <c r="H11" s="129">
        <f>'F25'!F11</f>
        <v>0</v>
      </c>
      <c r="I11" s="19"/>
      <c r="J11" s="19"/>
      <c r="K11" s="131">
        <f t="shared" ref="K11:K17" si="1">$D11*G11*12/10^7</f>
        <v>0</v>
      </c>
      <c r="L11" s="131">
        <f t="shared" ref="L11:L17" si="2">$D11*H11*12/10^7</f>
        <v>0</v>
      </c>
      <c r="M11" s="131">
        <f t="shared" ref="M11:M17" si="3">$D11*I11*12/10^7</f>
        <v>0</v>
      </c>
      <c r="N11" s="131">
        <f t="shared" ref="N11:N17" si="4">$D11*J11*12/10^7</f>
        <v>0</v>
      </c>
      <c r="O11" s="131">
        <f t="shared" ref="O11:O17" si="5">SUM(K11:N11)</f>
        <v>0</v>
      </c>
    </row>
    <row r="12" spans="2:15" x14ac:dyDescent="0.25">
      <c r="B12" s="18" t="s">
        <v>617</v>
      </c>
      <c r="C12" s="18" t="s">
        <v>618</v>
      </c>
      <c r="D12" s="129">
        <f>'F2'!H12</f>
        <v>0</v>
      </c>
      <c r="E12" s="129">
        <f>'F3'!I12</f>
        <v>0</v>
      </c>
      <c r="F12" s="129">
        <f>'F4'!I12</f>
        <v>0</v>
      </c>
      <c r="G12" s="129">
        <f>'F25'!E12</f>
        <v>0</v>
      </c>
      <c r="H12" s="129">
        <f>'F25'!F12</f>
        <v>0</v>
      </c>
      <c r="I12" s="19"/>
      <c r="J12" s="19"/>
      <c r="K12" s="131">
        <f t="shared" si="1"/>
        <v>0</v>
      </c>
      <c r="L12" s="131">
        <f t="shared" si="2"/>
        <v>0</v>
      </c>
      <c r="M12" s="131">
        <f t="shared" si="3"/>
        <v>0</v>
      </c>
      <c r="N12" s="131">
        <f t="shared" si="4"/>
        <v>0</v>
      </c>
      <c r="O12" s="131">
        <f t="shared" si="5"/>
        <v>0</v>
      </c>
    </row>
    <row r="13" spans="2:15" x14ac:dyDescent="0.25">
      <c r="B13" s="18" t="s">
        <v>619</v>
      </c>
      <c r="C13" s="18" t="s">
        <v>620</v>
      </c>
      <c r="D13" s="129">
        <f>'F2'!H13</f>
        <v>0</v>
      </c>
      <c r="E13" s="129">
        <f>'F3'!I13</f>
        <v>0</v>
      </c>
      <c r="F13" s="129">
        <f>'F4'!I13</f>
        <v>0</v>
      </c>
      <c r="G13" s="129">
        <f>'F25'!E13</f>
        <v>0</v>
      </c>
      <c r="H13" s="129">
        <f>'F25'!F13</f>
        <v>0</v>
      </c>
      <c r="I13" s="19"/>
      <c r="J13" s="19"/>
      <c r="K13" s="131">
        <f t="shared" si="1"/>
        <v>0</v>
      </c>
      <c r="L13" s="131">
        <f t="shared" si="2"/>
        <v>0</v>
      </c>
      <c r="M13" s="131">
        <f t="shared" si="3"/>
        <v>0</v>
      </c>
      <c r="N13" s="131">
        <f t="shared" si="4"/>
        <v>0</v>
      </c>
      <c r="O13" s="131">
        <f t="shared" si="5"/>
        <v>0</v>
      </c>
    </row>
    <row r="14" spans="2:15" x14ac:dyDescent="0.25">
      <c r="B14" s="18" t="s">
        <v>621</v>
      </c>
      <c r="C14" s="18" t="s">
        <v>622</v>
      </c>
      <c r="D14" s="129">
        <f>'F2'!H14</f>
        <v>0</v>
      </c>
      <c r="E14" s="129">
        <f>'F3'!I14</f>
        <v>0</v>
      </c>
      <c r="F14" s="129">
        <f>'F4'!I14</f>
        <v>0</v>
      </c>
      <c r="G14" s="129">
        <f>'F25'!E14</f>
        <v>0</v>
      </c>
      <c r="H14" s="129">
        <f>'F25'!F14</f>
        <v>0</v>
      </c>
      <c r="I14" s="19"/>
      <c r="J14" s="19"/>
      <c r="K14" s="131">
        <f t="shared" si="1"/>
        <v>0</v>
      </c>
      <c r="L14" s="131">
        <f t="shared" si="2"/>
        <v>0</v>
      </c>
      <c r="M14" s="131">
        <f t="shared" si="3"/>
        <v>0</v>
      </c>
      <c r="N14" s="131">
        <f t="shared" si="4"/>
        <v>0</v>
      </c>
      <c r="O14" s="131">
        <f t="shared" si="5"/>
        <v>0</v>
      </c>
    </row>
    <row r="15" spans="2:15" x14ac:dyDescent="0.25">
      <c r="B15" s="18" t="s">
        <v>623</v>
      </c>
      <c r="C15" s="18" t="s">
        <v>624</v>
      </c>
      <c r="D15" s="129">
        <f>'F2'!H15</f>
        <v>0</v>
      </c>
      <c r="E15" s="129">
        <f>'F3'!I15</f>
        <v>0</v>
      </c>
      <c r="F15" s="129">
        <f>'F4'!I15</f>
        <v>0</v>
      </c>
      <c r="G15" s="129">
        <f>'F25'!E15</f>
        <v>0</v>
      </c>
      <c r="H15" s="129">
        <f>'F25'!F15</f>
        <v>0</v>
      </c>
      <c r="I15" s="19"/>
      <c r="J15" s="19"/>
      <c r="K15" s="131">
        <f t="shared" si="1"/>
        <v>0</v>
      </c>
      <c r="L15" s="131">
        <f t="shared" si="2"/>
        <v>0</v>
      </c>
      <c r="M15" s="131">
        <f t="shared" si="3"/>
        <v>0</v>
      </c>
      <c r="N15" s="131">
        <f t="shared" si="4"/>
        <v>0</v>
      </c>
      <c r="O15" s="131">
        <f t="shared" si="5"/>
        <v>0</v>
      </c>
    </row>
    <row r="16" spans="2:15" x14ac:dyDescent="0.25">
      <c r="B16" s="18" t="s">
        <v>625</v>
      </c>
      <c r="C16" s="18" t="s">
        <v>626</v>
      </c>
      <c r="D16" s="129">
        <f>'F2'!H16</f>
        <v>0</v>
      </c>
      <c r="E16" s="129">
        <f>'F3'!I16</f>
        <v>0</v>
      </c>
      <c r="F16" s="129">
        <f>'F4'!I16</f>
        <v>0</v>
      </c>
      <c r="G16" s="129">
        <f>'F25'!E16</f>
        <v>0</v>
      </c>
      <c r="H16" s="129">
        <f>'F25'!F16</f>
        <v>0</v>
      </c>
      <c r="I16" s="19"/>
      <c r="J16" s="19"/>
      <c r="K16" s="131">
        <f t="shared" si="1"/>
        <v>0</v>
      </c>
      <c r="L16" s="131">
        <f t="shared" si="2"/>
        <v>0</v>
      </c>
      <c r="M16" s="131">
        <f t="shared" si="3"/>
        <v>0</v>
      </c>
      <c r="N16" s="131">
        <f t="shared" si="4"/>
        <v>0</v>
      </c>
      <c r="O16" s="131">
        <f t="shared" si="5"/>
        <v>0</v>
      </c>
    </row>
    <row r="17" spans="2:15" x14ac:dyDescent="0.25">
      <c r="B17" s="18" t="s">
        <v>627</v>
      </c>
      <c r="C17" s="18" t="s">
        <v>628</v>
      </c>
      <c r="D17" s="129">
        <f>'F2'!H17</f>
        <v>0</v>
      </c>
      <c r="E17" s="129">
        <f>'F3'!I17</f>
        <v>0</v>
      </c>
      <c r="F17" s="129">
        <f>'F4'!I17</f>
        <v>0</v>
      </c>
      <c r="G17" s="129">
        <f>'F25'!E17</f>
        <v>0</v>
      </c>
      <c r="H17" s="129">
        <f>'F25'!F17</f>
        <v>0</v>
      </c>
      <c r="I17" s="19"/>
      <c r="J17" s="19"/>
      <c r="K17" s="131">
        <f t="shared" si="1"/>
        <v>0</v>
      </c>
      <c r="L17" s="131">
        <f t="shared" si="2"/>
        <v>0</v>
      </c>
      <c r="M17" s="131">
        <f t="shared" si="3"/>
        <v>0</v>
      </c>
      <c r="N17" s="131">
        <f t="shared" si="4"/>
        <v>0</v>
      </c>
      <c r="O17" s="131">
        <f t="shared" si="5"/>
        <v>0</v>
      </c>
    </row>
    <row r="18" spans="2:15" x14ac:dyDescent="0.25">
      <c r="B18" s="18" t="s">
        <v>259</v>
      </c>
      <c r="C18" s="18" t="s">
        <v>259</v>
      </c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</row>
    <row r="19" spans="2:15" x14ac:dyDescent="0.25">
      <c r="B19" s="428" t="s">
        <v>496</v>
      </c>
      <c r="C19" s="42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</row>
    <row r="20" spans="2:15" x14ac:dyDescent="0.25">
      <c r="B20" s="18" t="s">
        <v>252</v>
      </c>
      <c r="C20" s="18" t="s">
        <v>253</v>
      </c>
      <c r="D20" s="166"/>
      <c r="E20" s="166"/>
      <c r="F20" s="166"/>
      <c r="G20" s="19"/>
      <c r="H20" s="19"/>
      <c r="I20" s="19"/>
      <c r="J20" s="19"/>
      <c r="K20" s="131"/>
      <c r="L20" s="131"/>
      <c r="M20" s="131"/>
      <c r="N20" s="131"/>
      <c r="O20" s="131"/>
    </row>
    <row r="21" spans="2:15" x14ac:dyDescent="0.25">
      <c r="B21" s="18"/>
      <c r="C21" s="112" t="s">
        <v>473</v>
      </c>
      <c r="D21" s="129">
        <f>'F2'!H21</f>
        <v>0</v>
      </c>
      <c r="E21" s="129">
        <f>'F3'!H21</f>
        <v>0</v>
      </c>
      <c r="F21" s="129">
        <f>'F4'!I21</f>
        <v>0</v>
      </c>
      <c r="G21" s="129">
        <f>'F25'!E21</f>
        <v>0</v>
      </c>
      <c r="H21" s="129">
        <f>'F25'!F21</f>
        <v>0</v>
      </c>
      <c r="I21" s="19"/>
      <c r="J21" s="19"/>
      <c r="K21" s="131">
        <f t="shared" ref="K21:N23" si="6">$D21*G21*12/10^7</f>
        <v>0</v>
      </c>
      <c r="L21" s="131">
        <f t="shared" si="6"/>
        <v>0</v>
      </c>
      <c r="M21" s="131">
        <f t="shared" si="6"/>
        <v>0</v>
      </c>
      <c r="N21" s="131">
        <f t="shared" si="6"/>
        <v>0</v>
      </c>
      <c r="O21" s="131">
        <f>SUM(K21:N21)</f>
        <v>0</v>
      </c>
    </row>
    <row r="22" spans="2:15" x14ac:dyDescent="0.25">
      <c r="B22" s="18"/>
      <c r="C22" s="112" t="s">
        <v>474</v>
      </c>
      <c r="D22" s="129">
        <f>'F2'!H33</f>
        <v>0</v>
      </c>
      <c r="E22" s="129">
        <f>'F3'!H33</f>
        <v>0</v>
      </c>
      <c r="F22" s="129">
        <f>'F4'!I33</f>
        <v>0</v>
      </c>
      <c r="G22" s="129">
        <f>'F25'!E22</f>
        <v>0</v>
      </c>
      <c r="H22" s="129">
        <f>'F25'!F22</f>
        <v>0</v>
      </c>
      <c r="I22" s="19"/>
      <c r="J22" s="19"/>
      <c r="K22" s="131">
        <f t="shared" si="6"/>
        <v>0</v>
      </c>
      <c r="L22" s="131">
        <f t="shared" si="6"/>
        <v>0</v>
      </c>
      <c r="M22" s="131">
        <f t="shared" si="6"/>
        <v>0</v>
      </c>
      <c r="N22" s="131">
        <f t="shared" si="6"/>
        <v>0</v>
      </c>
      <c r="O22" s="131">
        <f>SUM(K22:N22)</f>
        <v>0</v>
      </c>
    </row>
    <row r="23" spans="2:15" x14ac:dyDescent="0.25">
      <c r="B23" s="18"/>
      <c r="C23" s="112" t="s">
        <v>475</v>
      </c>
      <c r="D23" s="129">
        <f>'F2'!H45</f>
        <v>0</v>
      </c>
      <c r="E23" s="129">
        <f>'F3'!H45</f>
        <v>0</v>
      </c>
      <c r="F23" s="129">
        <f>'F4'!I45</f>
        <v>0</v>
      </c>
      <c r="G23" s="129">
        <f>'F25'!E23</f>
        <v>0</v>
      </c>
      <c r="H23" s="129">
        <f>'F25'!F23</f>
        <v>0</v>
      </c>
      <c r="I23" s="19"/>
      <c r="J23" s="19"/>
      <c r="K23" s="131">
        <f t="shared" si="6"/>
        <v>0</v>
      </c>
      <c r="L23" s="131">
        <f t="shared" si="6"/>
        <v>0</v>
      </c>
      <c r="M23" s="131">
        <f t="shared" si="6"/>
        <v>0</v>
      </c>
      <c r="N23" s="131">
        <f t="shared" si="6"/>
        <v>0</v>
      </c>
      <c r="O23" s="131">
        <f>SUM(K23:N23)</f>
        <v>0</v>
      </c>
    </row>
    <row r="24" spans="2:15" x14ac:dyDescent="0.25">
      <c r="B24" s="18" t="s">
        <v>254</v>
      </c>
      <c r="C24" s="18" t="s">
        <v>255</v>
      </c>
      <c r="D24" s="19"/>
      <c r="E24" s="19"/>
      <c r="F24" s="129"/>
      <c r="G24" s="129"/>
      <c r="H24" s="129"/>
      <c r="I24" s="19"/>
      <c r="J24" s="19"/>
      <c r="K24" s="131"/>
      <c r="L24" s="131"/>
      <c r="M24" s="131"/>
      <c r="N24" s="131"/>
      <c r="O24" s="131"/>
    </row>
    <row r="25" spans="2:15" x14ac:dyDescent="0.25">
      <c r="B25" s="18"/>
      <c r="C25" s="112" t="s">
        <v>473</v>
      </c>
      <c r="D25" s="129">
        <f>'F2'!H21</f>
        <v>0</v>
      </c>
      <c r="E25" s="129">
        <f>'F3'!H22</f>
        <v>0</v>
      </c>
      <c r="F25" s="129">
        <f>'F4'!I22</f>
        <v>0</v>
      </c>
      <c r="G25" s="129">
        <f>'F25'!E25</f>
        <v>0</v>
      </c>
      <c r="H25" s="129">
        <f>'F25'!F25</f>
        <v>0</v>
      </c>
      <c r="I25" s="19"/>
      <c r="J25" s="19"/>
      <c r="K25" s="131">
        <f t="shared" ref="K25:K56" si="7">$D25*G25*12/10^7</f>
        <v>0</v>
      </c>
      <c r="L25" s="131">
        <f t="shared" ref="L25:L56" si="8">$D25*H25*12/10^7</f>
        <v>0</v>
      </c>
      <c r="M25" s="131">
        <f t="shared" ref="M25:M56" si="9">$D25*I25*12/10^7</f>
        <v>0</v>
      </c>
      <c r="N25" s="131">
        <f t="shared" ref="N25:N56" si="10">$D25*J25*12/10^7</f>
        <v>0</v>
      </c>
      <c r="O25" s="131">
        <f t="shared" ref="O25:O56" si="11">SUM(K25:N25)</f>
        <v>0</v>
      </c>
    </row>
    <row r="26" spans="2:15" x14ac:dyDescent="0.25">
      <c r="B26" s="18"/>
      <c r="C26" s="112" t="s">
        <v>474</v>
      </c>
      <c r="D26" s="129">
        <f>'F2'!H34</f>
        <v>0</v>
      </c>
      <c r="E26" s="129">
        <f>'F3'!H34</f>
        <v>0</v>
      </c>
      <c r="F26" s="129">
        <f>'F4'!I34</f>
        <v>0</v>
      </c>
      <c r="G26" s="129">
        <f>'F25'!E26</f>
        <v>0</v>
      </c>
      <c r="H26" s="129">
        <f>'F25'!F26</f>
        <v>0</v>
      </c>
      <c r="I26" s="19"/>
      <c r="J26" s="19"/>
      <c r="K26" s="131">
        <f t="shared" si="7"/>
        <v>0</v>
      </c>
      <c r="L26" s="131">
        <f t="shared" si="8"/>
        <v>0</v>
      </c>
      <c r="M26" s="131">
        <f t="shared" si="9"/>
        <v>0</v>
      </c>
      <c r="N26" s="131">
        <f t="shared" si="10"/>
        <v>0</v>
      </c>
      <c r="O26" s="131">
        <f t="shared" si="11"/>
        <v>0</v>
      </c>
    </row>
    <row r="27" spans="2:15" x14ac:dyDescent="0.25">
      <c r="B27" s="18"/>
      <c r="C27" s="112" t="s">
        <v>475</v>
      </c>
      <c r="D27" s="129">
        <f>'F2'!H46</f>
        <v>0</v>
      </c>
      <c r="E27" s="129">
        <f>'F3'!H46</f>
        <v>0</v>
      </c>
      <c r="F27" s="129">
        <f>'F4'!I46</f>
        <v>0</v>
      </c>
      <c r="G27" s="129">
        <f>'F25'!E27</f>
        <v>0</v>
      </c>
      <c r="H27" s="129">
        <f>'F25'!F27</f>
        <v>0</v>
      </c>
      <c r="I27" s="19"/>
      <c r="J27" s="19"/>
      <c r="K27" s="131">
        <f t="shared" si="7"/>
        <v>0</v>
      </c>
      <c r="L27" s="131">
        <f t="shared" si="8"/>
        <v>0</v>
      </c>
      <c r="M27" s="131">
        <f t="shared" si="9"/>
        <v>0</v>
      </c>
      <c r="N27" s="131">
        <f t="shared" si="10"/>
        <v>0</v>
      </c>
      <c r="O27" s="131">
        <f t="shared" si="11"/>
        <v>0</v>
      </c>
    </row>
    <row r="28" spans="2:15" x14ac:dyDescent="0.25">
      <c r="B28" s="18" t="s">
        <v>629</v>
      </c>
      <c r="C28" s="18" t="s">
        <v>64</v>
      </c>
      <c r="D28" s="129"/>
      <c r="E28" s="129"/>
      <c r="F28" s="19"/>
      <c r="G28" s="129"/>
      <c r="H28" s="129"/>
      <c r="I28" s="19"/>
      <c r="J28" s="19"/>
      <c r="K28" s="131"/>
      <c r="L28" s="131"/>
      <c r="M28" s="131"/>
      <c r="N28" s="131"/>
      <c r="O28" s="131"/>
    </row>
    <row r="29" spans="2:15" x14ac:dyDescent="0.25">
      <c r="B29" s="18"/>
      <c r="C29" s="112" t="s">
        <v>473</v>
      </c>
      <c r="D29" s="129">
        <f>'F2'!H23</f>
        <v>0</v>
      </c>
      <c r="E29" s="129">
        <f>'F3'!H23</f>
        <v>0</v>
      </c>
      <c r="F29" s="129">
        <f>'F4'!I23</f>
        <v>0</v>
      </c>
      <c r="G29" s="129">
        <f>'F25'!E29</f>
        <v>0</v>
      </c>
      <c r="H29" s="129">
        <f>'F25'!F29</f>
        <v>0</v>
      </c>
      <c r="I29" s="19"/>
      <c r="J29" s="19"/>
      <c r="K29" s="131">
        <f t="shared" si="7"/>
        <v>0</v>
      </c>
      <c r="L29" s="131">
        <f t="shared" si="8"/>
        <v>0</v>
      </c>
      <c r="M29" s="131">
        <f t="shared" si="9"/>
        <v>0</v>
      </c>
      <c r="N29" s="131">
        <f t="shared" si="10"/>
        <v>0</v>
      </c>
      <c r="O29" s="131">
        <f t="shared" si="11"/>
        <v>0</v>
      </c>
    </row>
    <row r="30" spans="2:15" x14ac:dyDescent="0.25">
      <c r="B30" s="18"/>
      <c r="C30" s="112" t="s">
        <v>474</v>
      </c>
      <c r="D30" s="129">
        <f>'F2'!H35</f>
        <v>0</v>
      </c>
      <c r="E30" s="129">
        <f>'F3'!H35</f>
        <v>0</v>
      </c>
      <c r="F30" s="129">
        <f>'F4'!I35</f>
        <v>0</v>
      </c>
      <c r="G30" s="129">
        <f>'F25'!E30</f>
        <v>0</v>
      </c>
      <c r="H30" s="129">
        <f>'F25'!F30</f>
        <v>0</v>
      </c>
      <c r="I30" s="19"/>
      <c r="J30" s="19"/>
      <c r="K30" s="131">
        <f t="shared" si="7"/>
        <v>0</v>
      </c>
      <c r="L30" s="131">
        <f t="shared" si="8"/>
        <v>0</v>
      </c>
      <c r="M30" s="131">
        <f t="shared" si="9"/>
        <v>0</v>
      </c>
      <c r="N30" s="131">
        <f t="shared" si="10"/>
        <v>0</v>
      </c>
      <c r="O30" s="131">
        <f t="shared" si="11"/>
        <v>0</v>
      </c>
    </row>
    <row r="31" spans="2:15" x14ac:dyDescent="0.25">
      <c r="B31" s="18"/>
      <c r="C31" s="112" t="s">
        <v>475</v>
      </c>
      <c r="D31" s="129">
        <f>'F2'!H47</f>
        <v>0</v>
      </c>
      <c r="E31" s="129">
        <f>'F3'!H47</f>
        <v>0</v>
      </c>
      <c r="F31" s="129">
        <f>'F4'!I47</f>
        <v>0</v>
      </c>
      <c r="G31" s="129">
        <f>'F25'!E31</f>
        <v>0</v>
      </c>
      <c r="H31" s="129">
        <f>'F25'!F31</f>
        <v>0</v>
      </c>
      <c r="I31" s="19"/>
      <c r="J31" s="19"/>
      <c r="K31" s="131">
        <f t="shared" si="7"/>
        <v>0</v>
      </c>
      <c r="L31" s="131">
        <f t="shared" si="8"/>
        <v>0</v>
      </c>
      <c r="M31" s="131">
        <f t="shared" si="9"/>
        <v>0</v>
      </c>
      <c r="N31" s="131">
        <f t="shared" si="10"/>
        <v>0</v>
      </c>
      <c r="O31" s="131">
        <f t="shared" si="11"/>
        <v>0</v>
      </c>
    </row>
    <row r="32" spans="2:15" x14ac:dyDescent="0.25">
      <c r="B32" s="18" t="s">
        <v>630</v>
      </c>
      <c r="C32" s="18" t="s">
        <v>631</v>
      </c>
      <c r="D32" s="129"/>
      <c r="E32" s="129"/>
      <c r="F32" s="19"/>
      <c r="G32" s="129"/>
      <c r="H32" s="129"/>
      <c r="I32" s="19"/>
      <c r="J32" s="19"/>
      <c r="K32" s="131"/>
      <c r="L32" s="131"/>
      <c r="M32" s="131"/>
      <c r="N32" s="131"/>
      <c r="O32" s="131"/>
    </row>
    <row r="33" spans="2:15" x14ac:dyDescent="0.25">
      <c r="B33" s="18"/>
      <c r="C33" s="112" t="s">
        <v>473</v>
      </c>
      <c r="D33" s="129">
        <f>'F2'!H24</f>
        <v>0</v>
      </c>
      <c r="E33" s="129">
        <f>'F3'!H24</f>
        <v>0</v>
      </c>
      <c r="F33" s="129">
        <f>'F4'!I24</f>
        <v>0</v>
      </c>
      <c r="G33" s="129">
        <f>'F25'!E33</f>
        <v>0</v>
      </c>
      <c r="H33" s="129">
        <f>'F25'!F33</f>
        <v>0</v>
      </c>
      <c r="I33" s="19"/>
      <c r="J33" s="19"/>
      <c r="K33" s="131">
        <f t="shared" si="7"/>
        <v>0</v>
      </c>
      <c r="L33" s="131">
        <f t="shared" si="8"/>
        <v>0</v>
      </c>
      <c r="M33" s="131">
        <f t="shared" si="9"/>
        <v>0</v>
      </c>
      <c r="N33" s="131">
        <f t="shared" si="10"/>
        <v>0</v>
      </c>
      <c r="O33" s="131">
        <f t="shared" si="11"/>
        <v>0</v>
      </c>
    </row>
    <row r="34" spans="2:15" x14ac:dyDescent="0.25">
      <c r="B34" s="18"/>
      <c r="C34" s="112" t="s">
        <v>474</v>
      </c>
      <c r="D34" s="129">
        <f>'F2'!H36</f>
        <v>0</v>
      </c>
      <c r="E34" s="129">
        <f>'F3'!H36</f>
        <v>0</v>
      </c>
      <c r="F34" s="129">
        <f>'F4'!I36</f>
        <v>0</v>
      </c>
      <c r="G34" s="129">
        <f>'F25'!E34</f>
        <v>0</v>
      </c>
      <c r="H34" s="129">
        <f>'F25'!F34</f>
        <v>0</v>
      </c>
      <c r="I34" s="19"/>
      <c r="J34" s="19"/>
      <c r="K34" s="131">
        <f t="shared" si="7"/>
        <v>0</v>
      </c>
      <c r="L34" s="131">
        <f t="shared" si="8"/>
        <v>0</v>
      </c>
      <c r="M34" s="131">
        <f t="shared" si="9"/>
        <v>0</v>
      </c>
      <c r="N34" s="131">
        <f t="shared" si="10"/>
        <v>0</v>
      </c>
      <c r="O34" s="131">
        <f t="shared" si="11"/>
        <v>0</v>
      </c>
    </row>
    <row r="35" spans="2:15" x14ac:dyDescent="0.25">
      <c r="B35" s="18"/>
      <c r="C35" s="112" t="s">
        <v>475</v>
      </c>
      <c r="D35" s="129">
        <f>'F3'!H48</f>
        <v>0</v>
      </c>
      <c r="E35" s="129">
        <f>'F3'!H48</f>
        <v>0</v>
      </c>
      <c r="F35" s="129">
        <f>'F4'!I48</f>
        <v>0</v>
      </c>
      <c r="G35" s="129">
        <f>'F25'!E35</f>
        <v>0</v>
      </c>
      <c r="H35" s="129">
        <f>'F25'!F35</f>
        <v>0</v>
      </c>
      <c r="I35" s="19"/>
      <c r="J35" s="19"/>
      <c r="K35" s="131">
        <f t="shared" si="7"/>
        <v>0</v>
      </c>
      <c r="L35" s="131">
        <f t="shared" si="8"/>
        <v>0</v>
      </c>
      <c r="M35" s="131">
        <f t="shared" si="9"/>
        <v>0</v>
      </c>
      <c r="N35" s="131">
        <f t="shared" si="10"/>
        <v>0</v>
      </c>
      <c r="O35" s="131">
        <f t="shared" si="11"/>
        <v>0</v>
      </c>
    </row>
    <row r="36" spans="2:15" x14ac:dyDescent="0.25">
      <c r="B36" s="18" t="s">
        <v>632</v>
      </c>
      <c r="C36" s="18" t="s">
        <v>633</v>
      </c>
      <c r="D36" s="129"/>
      <c r="E36" s="129"/>
      <c r="F36" s="19"/>
      <c r="G36" s="129"/>
      <c r="H36" s="129"/>
      <c r="I36" s="19"/>
      <c r="J36" s="19"/>
      <c r="K36" s="131"/>
      <c r="L36" s="131"/>
      <c r="M36" s="131"/>
      <c r="N36" s="131"/>
      <c r="O36" s="131"/>
    </row>
    <row r="37" spans="2:15" x14ac:dyDescent="0.25">
      <c r="B37" s="18"/>
      <c r="C37" s="112" t="s">
        <v>473</v>
      </c>
      <c r="D37" s="129">
        <f>'F2'!H25</f>
        <v>0</v>
      </c>
      <c r="E37" s="129">
        <f>'F3'!H25</f>
        <v>0</v>
      </c>
      <c r="F37" s="129">
        <f>'F4'!I25</f>
        <v>0</v>
      </c>
      <c r="G37" s="129">
        <f>'F25'!E37</f>
        <v>0</v>
      </c>
      <c r="H37" s="129">
        <f>'F25'!F37</f>
        <v>0</v>
      </c>
      <c r="I37" s="19"/>
      <c r="J37" s="19"/>
      <c r="K37" s="131">
        <f t="shared" si="7"/>
        <v>0</v>
      </c>
      <c r="L37" s="131">
        <f t="shared" si="8"/>
        <v>0</v>
      </c>
      <c r="M37" s="131">
        <f t="shared" si="9"/>
        <v>0</v>
      </c>
      <c r="N37" s="131">
        <f t="shared" si="10"/>
        <v>0</v>
      </c>
      <c r="O37" s="131">
        <f t="shared" si="11"/>
        <v>0</v>
      </c>
    </row>
    <row r="38" spans="2:15" x14ac:dyDescent="0.25">
      <c r="B38" s="18"/>
      <c r="C38" s="112" t="s">
        <v>474</v>
      </c>
      <c r="D38" s="129">
        <f>'F2'!H37</f>
        <v>0</v>
      </c>
      <c r="E38" s="129">
        <f>'F3'!H37</f>
        <v>0</v>
      </c>
      <c r="F38" s="129">
        <f>'F4'!I37</f>
        <v>0</v>
      </c>
      <c r="G38" s="129">
        <f>'F25'!E38</f>
        <v>0</v>
      </c>
      <c r="H38" s="129">
        <f>'F25'!F38</f>
        <v>0</v>
      </c>
      <c r="I38" s="19"/>
      <c r="J38" s="19"/>
      <c r="K38" s="131">
        <f t="shared" si="7"/>
        <v>0</v>
      </c>
      <c r="L38" s="131">
        <f t="shared" si="8"/>
        <v>0</v>
      </c>
      <c r="M38" s="131">
        <f t="shared" si="9"/>
        <v>0</v>
      </c>
      <c r="N38" s="131">
        <f t="shared" si="10"/>
        <v>0</v>
      </c>
      <c r="O38" s="131">
        <f t="shared" si="11"/>
        <v>0</v>
      </c>
    </row>
    <row r="39" spans="2:15" x14ac:dyDescent="0.25">
      <c r="B39" s="18"/>
      <c r="C39" s="112" t="s">
        <v>475</v>
      </c>
      <c r="D39" s="129">
        <f>'F2'!H49</f>
        <v>0</v>
      </c>
      <c r="E39" s="129">
        <f>'F3'!H49</f>
        <v>0</v>
      </c>
      <c r="F39" s="129">
        <f>'F4'!I49</f>
        <v>0</v>
      </c>
      <c r="G39" s="129">
        <f>'F25'!E39</f>
        <v>0</v>
      </c>
      <c r="H39" s="129">
        <f>'F25'!F39</f>
        <v>0</v>
      </c>
      <c r="I39" s="19"/>
      <c r="J39" s="19"/>
      <c r="K39" s="131">
        <f t="shared" si="7"/>
        <v>0</v>
      </c>
      <c r="L39" s="131">
        <f t="shared" si="8"/>
        <v>0</v>
      </c>
      <c r="M39" s="131">
        <f t="shared" si="9"/>
        <v>0</v>
      </c>
      <c r="N39" s="131">
        <f t="shared" si="10"/>
        <v>0</v>
      </c>
      <c r="O39" s="131">
        <f t="shared" si="11"/>
        <v>0</v>
      </c>
    </row>
    <row r="40" spans="2:15" x14ac:dyDescent="0.25">
      <c r="B40" s="18" t="s">
        <v>638</v>
      </c>
      <c r="C40" s="18" t="s">
        <v>639</v>
      </c>
      <c r="D40" s="129">
        <f>'F2'!H50</f>
        <v>0</v>
      </c>
      <c r="E40" s="129">
        <f>'F3'!H50</f>
        <v>0</v>
      </c>
      <c r="F40" s="129">
        <f>'F4'!I50</f>
        <v>0</v>
      </c>
      <c r="G40" s="129">
        <f>'F25'!E40</f>
        <v>0</v>
      </c>
      <c r="H40" s="129">
        <f>'F25'!F40</f>
        <v>0</v>
      </c>
      <c r="I40" s="19"/>
      <c r="J40" s="19"/>
      <c r="K40" s="131">
        <f t="shared" si="7"/>
        <v>0</v>
      </c>
      <c r="L40" s="131">
        <f t="shared" si="8"/>
        <v>0</v>
      </c>
      <c r="M40" s="131">
        <f t="shared" si="9"/>
        <v>0</v>
      </c>
      <c r="N40" s="131">
        <f t="shared" si="10"/>
        <v>0</v>
      </c>
      <c r="O40" s="131">
        <f t="shared" si="11"/>
        <v>0</v>
      </c>
    </row>
    <row r="41" spans="2:15" x14ac:dyDescent="0.25">
      <c r="B41" s="18" t="s">
        <v>634</v>
      </c>
      <c r="C41" s="18" t="s">
        <v>635</v>
      </c>
      <c r="D41" s="129"/>
      <c r="E41" s="129"/>
      <c r="F41" s="19"/>
      <c r="G41" s="129"/>
      <c r="H41" s="129"/>
      <c r="I41" s="19"/>
      <c r="J41" s="19"/>
      <c r="K41" s="131"/>
      <c r="L41" s="131"/>
      <c r="M41" s="131"/>
      <c r="N41" s="131"/>
      <c r="O41" s="131"/>
    </row>
    <row r="42" spans="2:15" x14ac:dyDescent="0.25">
      <c r="B42" s="18"/>
      <c r="C42" s="112" t="s">
        <v>473</v>
      </c>
      <c r="D42" s="129">
        <f>'F2'!H26</f>
        <v>0</v>
      </c>
      <c r="E42" s="129">
        <f>'F3'!H26</f>
        <v>0</v>
      </c>
      <c r="F42" s="129">
        <f>'F4'!I26</f>
        <v>0</v>
      </c>
      <c r="G42" s="129">
        <f>'F25'!E42</f>
        <v>0</v>
      </c>
      <c r="H42" s="129">
        <f>'F25'!F42</f>
        <v>0</v>
      </c>
      <c r="I42" s="19"/>
      <c r="J42" s="19"/>
      <c r="K42" s="131">
        <f t="shared" si="7"/>
        <v>0</v>
      </c>
      <c r="L42" s="131">
        <f t="shared" si="8"/>
        <v>0</v>
      </c>
      <c r="M42" s="131">
        <f t="shared" si="9"/>
        <v>0</v>
      </c>
      <c r="N42" s="131">
        <f t="shared" si="10"/>
        <v>0</v>
      </c>
      <c r="O42" s="131">
        <f t="shared" si="11"/>
        <v>0</v>
      </c>
    </row>
    <row r="43" spans="2:15" x14ac:dyDescent="0.25">
      <c r="B43" s="18"/>
      <c r="C43" s="112" t="s">
        <v>474</v>
      </c>
      <c r="D43" s="129">
        <f>'F2'!H38</f>
        <v>0</v>
      </c>
      <c r="E43" s="129">
        <f>'F3'!H38</f>
        <v>0</v>
      </c>
      <c r="F43" s="129">
        <f>'F4'!I38</f>
        <v>0</v>
      </c>
      <c r="G43" s="129">
        <f>'F25'!E43</f>
        <v>0</v>
      </c>
      <c r="H43" s="129">
        <f>'F25'!F43</f>
        <v>0</v>
      </c>
      <c r="I43" s="19"/>
      <c r="J43" s="19"/>
      <c r="K43" s="131">
        <f t="shared" si="7"/>
        <v>0</v>
      </c>
      <c r="L43" s="131">
        <f t="shared" si="8"/>
        <v>0</v>
      </c>
      <c r="M43" s="131">
        <f t="shared" si="9"/>
        <v>0</v>
      </c>
      <c r="N43" s="131">
        <f t="shared" si="10"/>
        <v>0</v>
      </c>
      <c r="O43" s="131">
        <f t="shared" si="11"/>
        <v>0</v>
      </c>
    </row>
    <row r="44" spans="2:15" x14ac:dyDescent="0.25">
      <c r="B44" s="18"/>
      <c r="C44" s="112" t="s">
        <v>475</v>
      </c>
      <c r="D44" s="129">
        <f>'F2'!H51</f>
        <v>0</v>
      </c>
      <c r="E44" s="129">
        <f>'F3'!H51</f>
        <v>0</v>
      </c>
      <c r="F44" s="129">
        <f>'F4'!I51</f>
        <v>0</v>
      </c>
      <c r="G44" s="129">
        <f>'F25'!E44</f>
        <v>0</v>
      </c>
      <c r="H44" s="129">
        <f>'F25'!F44</f>
        <v>0</v>
      </c>
      <c r="I44" s="19"/>
      <c r="J44" s="19"/>
      <c r="K44" s="131">
        <f t="shared" si="7"/>
        <v>0</v>
      </c>
      <c r="L44" s="131">
        <f t="shared" si="8"/>
        <v>0</v>
      </c>
      <c r="M44" s="131">
        <f t="shared" si="9"/>
        <v>0</v>
      </c>
      <c r="N44" s="131">
        <f t="shared" si="10"/>
        <v>0</v>
      </c>
      <c r="O44" s="131">
        <f t="shared" si="11"/>
        <v>0</v>
      </c>
    </row>
    <row r="45" spans="2:15" x14ac:dyDescent="0.25">
      <c r="B45" s="18" t="s">
        <v>472</v>
      </c>
      <c r="C45" s="18" t="s">
        <v>626</v>
      </c>
      <c r="D45" s="129"/>
      <c r="E45" s="129"/>
      <c r="F45" s="19"/>
      <c r="G45" s="129"/>
      <c r="H45" s="129"/>
      <c r="I45" s="19"/>
      <c r="J45" s="19"/>
      <c r="K45" s="131"/>
      <c r="L45" s="131"/>
      <c r="M45" s="131"/>
      <c r="N45" s="131"/>
      <c r="O45" s="131"/>
    </row>
    <row r="46" spans="2:15" x14ac:dyDescent="0.25">
      <c r="B46" s="18"/>
      <c r="C46" s="112" t="s">
        <v>473</v>
      </c>
      <c r="D46" s="129">
        <f>'F2'!H27</f>
        <v>0</v>
      </c>
      <c r="E46" s="129">
        <f>'F3'!H27</f>
        <v>0</v>
      </c>
      <c r="F46" s="129">
        <f>'F4'!I27</f>
        <v>0</v>
      </c>
      <c r="G46" s="129">
        <f>'F25'!E46</f>
        <v>0</v>
      </c>
      <c r="H46" s="129">
        <f>'F25'!F46</f>
        <v>0</v>
      </c>
      <c r="I46" s="19"/>
      <c r="J46" s="19"/>
      <c r="K46" s="131">
        <f t="shared" si="7"/>
        <v>0</v>
      </c>
      <c r="L46" s="131">
        <f t="shared" si="8"/>
        <v>0</v>
      </c>
      <c r="M46" s="131">
        <f t="shared" si="9"/>
        <v>0</v>
      </c>
      <c r="N46" s="131">
        <f t="shared" si="10"/>
        <v>0</v>
      </c>
      <c r="O46" s="131">
        <f t="shared" si="11"/>
        <v>0</v>
      </c>
    </row>
    <row r="47" spans="2:15" x14ac:dyDescent="0.25">
      <c r="B47" s="18"/>
      <c r="C47" s="112" t="s">
        <v>474</v>
      </c>
      <c r="D47" s="129">
        <f>'F2'!H39</f>
        <v>0</v>
      </c>
      <c r="E47" s="129">
        <f>'F3'!H39</f>
        <v>0</v>
      </c>
      <c r="F47" s="129">
        <f>'F4'!I39</f>
        <v>0</v>
      </c>
      <c r="G47" s="129">
        <f>'F25'!E47</f>
        <v>0</v>
      </c>
      <c r="H47" s="129">
        <f>'F25'!F47</f>
        <v>0</v>
      </c>
      <c r="I47" s="19"/>
      <c r="J47" s="19"/>
      <c r="K47" s="131">
        <f t="shared" si="7"/>
        <v>0</v>
      </c>
      <c r="L47" s="131">
        <f t="shared" si="8"/>
        <v>0</v>
      </c>
      <c r="M47" s="131">
        <f t="shared" si="9"/>
        <v>0</v>
      </c>
      <c r="N47" s="131">
        <f t="shared" si="10"/>
        <v>0</v>
      </c>
      <c r="O47" s="131">
        <f t="shared" si="11"/>
        <v>0</v>
      </c>
    </row>
    <row r="48" spans="2:15" x14ac:dyDescent="0.25">
      <c r="B48" s="18"/>
      <c r="C48" s="112" t="s">
        <v>475</v>
      </c>
      <c r="D48" s="129">
        <f>'F2'!H52</f>
        <v>0</v>
      </c>
      <c r="E48" s="129">
        <f>'F3'!H52</f>
        <v>0</v>
      </c>
      <c r="F48" s="129">
        <f>'F4'!I52</f>
        <v>0</v>
      </c>
      <c r="G48" s="129">
        <f>'F25'!E48</f>
        <v>0</v>
      </c>
      <c r="H48" s="129">
        <f>'F25'!F48</f>
        <v>0</v>
      </c>
      <c r="I48" s="19"/>
      <c r="J48" s="19"/>
      <c r="K48" s="131">
        <f t="shared" si="7"/>
        <v>0</v>
      </c>
      <c r="L48" s="131">
        <f t="shared" si="8"/>
        <v>0</v>
      </c>
      <c r="M48" s="131">
        <f t="shared" si="9"/>
        <v>0</v>
      </c>
      <c r="N48" s="131">
        <f t="shared" si="10"/>
        <v>0</v>
      </c>
      <c r="O48" s="131">
        <f t="shared" si="11"/>
        <v>0</v>
      </c>
    </row>
    <row r="49" spans="2:15" x14ac:dyDescent="0.25">
      <c r="B49" s="18" t="s">
        <v>472</v>
      </c>
      <c r="C49" s="18" t="s">
        <v>636</v>
      </c>
      <c r="D49" s="129"/>
      <c r="E49" s="129"/>
      <c r="F49" s="19"/>
      <c r="G49" s="129"/>
      <c r="H49" s="129"/>
      <c r="I49" s="19"/>
      <c r="J49" s="19"/>
      <c r="K49" s="131"/>
      <c r="L49" s="131"/>
      <c r="M49" s="131"/>
      <c r="N49" s="131"/>
      <c r="O49" s="131"/>
    </row>
    <row r="50" spans="2:15" x14ac:dyDescent="0.25">
      <c r="B50" s="18"/>
      <c r="C50" s="112" t="s">
        <v>473</v>
      </c>
      <c r="D50" s="129">
        <f>'F2'!H28</f>
        <v>0</v>
      </c>
      <c r="E50" s="129">
        <f>'F3'!H28</f>
        <v>0</v>
      </c>
      <c r="F50" s="129">
        <f>'F4'!I28</f>
        <v>0</v>
      </c>
      <c r="G50" s="129">
        <f>'F25'!E50</f>
        <v>0</v>
      </c>
      <c r="H50" s="129">
        <f>'F25'!F50</f>
        <v>0</v>
      </c>
      <c r="I50" s="19"/>
      <c r="J50" s="19"/>
      <c r="K50" s="131">
        <f t="shared" si="7"/>
        <v>0</v>
      </c>
      <c r="L50" s="131">
        <f t="shared" si="8"/>
        <v>0</v>
      </c>
      <c r="M50" s="131">
        <f t="shared" si="9"/>
        <v>0</v>
      </c>
      <c r="N50" s="131">
        <f t="shared" si="10"/>
        <v>0</v>
      </c>
      <c r="O50" s="131">
        <f t="shared" si="11"/>
        <v>0</v>
      </c>
    </row>
    <row r="51" spans="2:15" x14ac:dyDescent="0.25">
      <c r="B51" s="18"/>
      <c r="C51" s="112" t="s">
        <v>474</v>
      </c>
      <c r="D51" s="129">
        <f>'F2'!H40</f>
        <v>0</v>
      </c>
      <c r="E51" s="129">
        <f>'F3'!H40</f>
        <v>0</v>
      </c>
      <c r="F51" s="129">
        <f>'F4'!I40</f>
        <v>0</v>
      </c>
      <c r="G51" s="129">
        <f>'F25'!E51</f>
        <v>0</v>
      </c>
      <c r="H51" s="129">
        <f>'F25'!F51</f>
        <v>0</v>
      </c>
      <c r="I51" s="19"/>
      <c r="J51" s="19"/>
      <c r="K51" s="131">
        <f t="shared" si="7"/>
        <v>0</v>
      </c>
      <c r="L51" s="131">
        <f t="shared" si="8"/>
        <v>0</v>
      </c>
      <c r="M51" s="131">
        <f t="shared" si="9"/>
        <v>0</v>
      </c>
      <c r="N51" s="131">
        <f t="shared" si="10"/>
        <v>0</v>
      </c>
      <c r="O51" s="131">
        <f t="shared" si="11"/>
        <v>0</v>
      </c>
    </row>
    <row r="52" spans="2:15" x14ac:dyDescent="0.25">
      <c r="B52" s="18"/>
      <c r="C52" s="112" t="s">
        <v>475</v>
      </c>
      <c r="D52" s="129">
        <f>'F2'!H53</f>
        <v>0</v>
      </c>
      <c r="E52" s="129">
        <f>'F3'!H53</f>
        <v>0</v>
      </c>
      <c r="F52" s="129">
        <f>'F4'!I53</f>
        <v>0</v>
      </c>
      <c r="G52" s="129">
        <f>'F25'!E52</f>
        <v>0</v>
      </c>
      <c r="H52" s="129">
        <f>'F25'!F52</f>
        <v>0</v>
      </c>
      <c r="I52" s="19"/>
      <c r="J52" s="19"/>
      <c r="K52" s="131">
        <f t="shared" si="7"/>
        <v>0</v>
      </c>
      <c r="L52" s="131">
        <f t="shared" si="8"/>
        <v>0</v>
      </c>
      <c r="M52" s="131">
        <f t="shared" si="9"/>
        <v>0</v>
      </c>
      <c r="N52" s="131">
        <f t="shared" si="10"/>
        <v>0</v>
      </c>
      <c r="O52" s="131">
        <f t="shared" si="11"/>
        <v>0</v>
      </c>
    </row>
    <row r="53" spans="2:15" x14ac:dyDescent="0.25">
      <c r="B53" s="18" t="s">
        <v>637</v>
      </c>
      <c r="C53" s="18" t="s">
        <v>628</v>
      </c>
      <c r="D53" s="129"/>
      <c r="E53" s="129"/>
      <c r="F53" s="129"/>
      <c r="G53" s="129"/>
      <c r="H53" s="129"/>
      <c r="I53" s="19"/>
      <c r="J53" s="19"/>
      <c r="K53" s="131"/>
      <c r="L53" s="131"/>
      <c r="M53" s="131"/>
      <c r="N53" s="131"/>
      <c r="O53" s="131"/>
    </row>
    <row r="54" spans="2:15" x14ac:dyDescent="0.25">
      <c r="B54" s="18"/>
      <c r="C54" s="112" t="s">
        <v>473</v>
      </c>
      <c r="D54" s="129">
        <f>'F2'!H29</f>
        <v>0</v>
      </c>
      <c r="E54" s="129">
        <f>'F3'!H29</f>
        <v>0</v>
      </c>
      <c r="F54" s="129">
        <f>'F4'!I29</f>
        <v>0</v>
      </c>
      <c r="G54" s="129">
        <f>'F25'!E54</f>
        <v>0</v>
      </c>
      <c r="H54" s="129">
        <f>'F25'!F54</f>
        <v>0</v>
      </c>
      <c r="I54" s="19"/>
      <c r="J54" s="19"/>
      <c r="K54" s="131">
        <f t="shared" si="7"/>
        <v>0</v>
      </c>
      <c r="L54" s="131">
        <f t="shared" si="8"/>
        <v>0</v>
      </c>
      <c r="M54" s="131">
        <f t="shared" si="9"/>
        <v>0</v>
      </c>
      <c r="N54" s="131">
        <f t="shared" si="10"/>
        <v>0</v>
      </c>
      <c r="O54" s="131">
        <f t="shared" si="11"/>
        <v>0</v>
      </c>
    </row>
    <row r="55" spans="2:15" x14ac:dyDescent="0.25">
      <c r="B55" s="18"/>
      <c r="C55" s="112" t="s">
        <v>474</v>
      </c>
      <c r="D55" s="129">
        <f>'F2'!H41</f>
        <v>0</v>
      </c>
      <c r="E55" s="129">
        <f>'F3'!H41</f>
        <v>0</v>
      </c>
      <c r="F55" s="129">
        <f>'F4'!I41</f>
        <v>0</v>
      </c>
      <c r="G55" s="129">
        <f>'F25'!E55</f>
        <v>0</v>
      </c>
      <c r="H55" s="129">
        <f>'F25'!F55</f>
        <v>0</v>
      </c>
      <c r="I55" s="19"/>
      <c r="J55" s="19"/>
      <c r="K55" s="131">
        <f t="shared" si="7"/>
        <v>0</v>
      </c>
      <c r="L55" s="131">
        <f t="shared" si="8"/>
        <v>0</v>
      </c>
      <c r="M55" s="131">
        <f t="shared" si="9"/>
        <v>0</v>
      </c>
      <c r="N55" s="131">
        <f t="shared" si="10"/>
        <v>0</v>
      </c>
      <c r="O55" s="131">
        <f t="shared" si="11"/>
        <v>0</v>
      </c>
    </row>
    <row r="56" spans="2:15" x14ac:dyDescent="0.25">
      <c r="B56" s="18"/>
      <c r="C56" s="112" t="s">
        <v>475</v>
      </c>
      <c r="D56" s="129">
        <f>'F2'!H54</f>
        <v>0</v>
      </c>
      <c r="E56" s="129">
        <f>'F3'!H54</f>
        <v>0</v>
      </c>
      <c r="F56" s="129">
        <f>'F4'!I54</f>
        <v>0</v>
      </c>
      <c r="G56" s="129">
        <f>'F25'!E56</f>
        <v>0</v>
      </c>
      <c r="H56" s="129">
        <f>'F25'!F56</f>
        <v>0</v>
      </c>
      <c r="I56" s="19"/>
      <c r="J56" s="19"/>
      <c r="K56" s="131">
        <f t="shared" si="7"/>
        <v>0</v>
      </c>
      <c r="L56" s="131">
        <f t="shared" si="8"/>
        <v>0</v>
      </c>
      <c r="M56" s="131">
        <f t="shared" si="9"/>
        <v>0</v>
      </c>
      <c r="N56" s="131">
        <f t="shared" si="10"/>
        <v>0</v>
      </c>
      <c r="O56" s="131">
        <f t="shared" si="11"/>
        <v>0</v>
      </c>
    </row>
    <row r="57" spans="2:15" x14ac:dyDescent="0.25">
      <c r="B57" s="18" t="s">
        <v>259</v>
      </c>
      <c r="C57" s="18" t="s">
        <v>259</v>
      </c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</row>
    <row r="59" spans="2:15" x14ac:dyDescent="0.25">
      <c r="D59" s="24" t="s">
        <v>175</v>
      </c>
      <c r="E59" s="4"/>
    </row>
    <row r="60" spans="2:15" x14ac:dyDescent="0.25">
      <c r="D60" s="26">
        <v>1</v>
      </c>
      <c r="E60" s="4" t="s">
        <v>266</v>
      </c>
    </row>
    <row r="61" spans="2:15" x14ac:dyDescent="0.25">
      <c r="D61" s="26">
        <f>D60+1</f>
        <v>2</v>
      </c>
      <c r="E61" s="4" t="s">
        <v>267</v>
      </c>
    </row>
    <row r="62" spans="2:15" x14ac:dyDescent="0.25">
      <c r="D62" s="167">
        <f>D61+1</f>
        <v>3</v>
      </c>
      <c r="E62" s="169" t="s">
        <v>708</v>
      </c>
    </row>
  </sheetData>
  <mergeCells count="10">
    <mergeCell ref="B8:C8"/>
    <mergeCell ref="B19:C19"/>
    <mergeCell ref="B5:C7"/>
    <mergeCell ref="J5:J6"/>
    <mergeCell ref="G5:H5"/>
    <mergeCell ref="K5:O5"/>
    <mergeCell ref="D5:D6"/>
    <mergeCell ref="E5:E6"/>
    <mergeCell ref="F5:F6"/>
    <mergeCell ref="I5:I6"/>
  </mergeCells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62"/>
  <sheetViews>
    <sheetView showGridLines="0" topLeftCell="A35" zoomScale="80" zoomScaleNormal="80" workbookViewId="0">
      <selection activeCell="E62" sqref="E62"/>
    </sheetView>
  </sheetViews>
  <sheetFormatPr defaultColWidth="9.109375" defaultRowHeight="13.8" x14ac:dyDescent="0.25"/>
  <cols>
    <col min="1" max="1" width="9.109375" style="75"/>
    <col min="2" max="2" width="22.5546875" style="75" customWidth="1"/>
    <col min="3" max="3" width="27" style="75" bestFit="1" customWidth="1"/>
    <col min="4" max="4" width="14" style="75" customWidth="1"/>
    <col min="5" max="5" width="16.88671875" style="75" customWidth="1"/>
    <col min="6" max="6" width="14" style="75" customWidth="1"/>
    <col min="7" max="7" width="25" style="75" bestFit="1" customWidth="1"/>
    <col min="8" max="8" width="17.5546875" style="75" bestFit="1" customWidth="1"/>
    <col min="9" max="9" width="17.5546875" style="75" customWidth="1"/>
    <col min="10" max="10" width="16.109375" style="75" customWidth="1"/>
    <col min="11" max="11" width="25" style="75" bestFit="1" customWidth="1"/>
    <col min="12" max="12" width="17.5546875" style="75" bestFit="1" customWidth="1"/>
    <col min="13" max="13" width="20.33203125" style="75" bestFit="1" customWidth="1"/>
    <col min="14" max="14" width="14.5546875" style="75" customWidth="1"/>
    <col min="15" max="15" width="17.44140625" style="75" customWidth="1"/>
    <col min="16" max="16384" width="9.109375" style="75"/>
  </cols>
  <sheetData>
    <row r="2" spans="2:15" x14ac:dyDescent="0.25">
      <c r="I2" s="25" t="s">
        <v>240</v>
      </c>
    </row>
    <row r="3" spans="2:15" x14ac:dyDescent="0.25">
      <c r="I3" s="27" t="s">
        <v>646</v>
      </c>
    </row>
    <row r="5" spans="2:15" x14ac:dyDescent="0.25">
      <c r="B5" s="513" t="s">
        <v>244</v>
      </c>
      <c r="C5" s="514"/>
      <c r="D5" s="512" t="s">
        <v>549</v>
      </c>
      <c r="E5" s="512" t="s">
        <v>550</v>
      </c>
      <c r="F5" s="511" t="s">
        <v>499</v>
      </c>
      <c r="G5" s="511" t="s">
        <v>551</v>
      </c>
      <c r="H5" s="511"/>
      <c r="I5" s="512" t="s">
        <v>555</v>
      </c>
      <c r="J5" s="519" t="s">
        <v>557</v>
      </c>
      <c r="K5" s="511" t="s">
        <v>552</v>
      </c>
      <c r="L5" s="511"/>
      <c r="M5" s="511"/>
      <c r="N5" s="511"/>
      <c r="O5" s="511"/>
    </row>
    <row r="6" spans="2:15" x14ac:dyDescent="0.25">
      <c r="B6" s="515"/>
      <c r="C6" s="516"/>
      <c r="D6" s="512"/>
      <c r="E6" s="512"/>
      <c r="F6" s="511"/>
      <c r="G6" s="115" t="s">
        <v>553</v>
      </c>
      <c r="H6" s="115" t="s">
        <v>554</v>
      </c>
      <c r="I6" s="512"/>
      <c r="J6" s="520"/>
      <c r="K6" s="115" t="s">
        <v>553</v>
      </c>
      <c r="L6" s="115" t="s">
        <v>554</v>
      </c>
      <c r="M6" s="115" t="s">
        <v>555</v>
      </c>
      <c r="N6" s="115" t="s">
        <v>557</v>
      </c>
      <c r="O6" s="115" t="s">
        <v>108</v>
      </c>
    </row>
    <row r="7" spans="2:15" x14ac:dyDescent="0.25">
      <c r="B7" s="517"/>
      <c r="C7" s="518"/>
      <c r="D7" s="114" t="s">
        <v>305</v>
      </c>
      <c r="E7" s="115" t="s">
        <v>305</v>
      </c>
      <c r="F7" s="115" t="s">
        <v>305</v>
      </c>
      <c r="G7" s="115" t="s">
        <v>305</v>
      </c>
      <c r="H7" s="115" t="s">
        <v>305</v>
      </c>
      <c r="I7" s="115" t="s">
        <v>305</v>
      </c>
      <c r="J7" s="115" t="s">
        <v>305</v>
      </c>
      <c r="K7" s="115" t="s">
        <v>431</v>
      </c>
      <c r="L7" s="115" t="s">
        <v>431</v>
      </c>
      <c r="M7" s="115" t="s">
        <v>431</v>
      </c>
      <c r="N7" s="115" t="s">
        <v>431</v>
      </c>
      <c r="O7" s="115" t="s">
        <v>431</v>
      </c>
    </row>
    <row r="8" spans="2:15" x14ac:dyDescent="0.25">
      <c r="B8" s="428" t="s">
        <v>495</v>
      </c>
      <c r="C8" s="42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</row>
    <row r="9" spans="2:15" x14ac:dyDescent="0.25">
      <c r="B9" s="73" t="s">
        <v>247</v>
      </c>
      <c r="C9" s="73" t="s">
        <v>248</v>
      </c>
      <c r="D9" s="129">
        <f>'F2'!H9</f>
        <v>0</v>
      </c>
      <c r="E9" s="129">
        <f>'F3'!I9</f>
        <v>0</v>
      </c>
      <c r="F9" s="129">
        <f>'F4'!I9</f>
        <v>0</v>
      </c>
      <c r="G9" s="129">
        <f>'F25'!H9</f>
        <v>0</v>
      </c>
      <c r="H9" s="129">
        <f>'F25'!I9</f>
        <v>0</v>
      </c>
      <c r="I9" s="19"/>
      <c r="J9" s="19"/>
      <c r="K9" s="131">
        <f>$D9*G9*12/10^7</f>
        <v>0</v>
      </c>
      <c r="L9" s="131">
        <f t="shared" ref="L9:N10" si="0">$D9*H9*12/10^7</f>
        <v>0</v>
      </c>
      <c r="M9" s="131">
        <f t="shared" si="0"/>
        <v>0</v>
      </c>
      <c r="N9" s="131">
        <f t="shared" si="0"/>
        <v>0</v>
      </c>
      <c r="O9" s="131">
        <f>SUM(K9:N9)</f>
        <v>0</v>
      </c>
    </row>
    <row r="10" spans="2:15" x14ac:dyDescent="0.25">
      <c r="B10" s="18" t="s">
        <v>249</v>
      </c>
      <c r="C10" s="18" t="s">
        <v>250</v>
      </c>
      <c r="D10" s="129">
        <f>'F2'!H10</f>
        <v>0</v>
      </c>
      <c r="E10" s="129">
        <f>'F3'!I10</f>
        <v>0</v>
      </c>
      <c r="F10" s="129">
        <f>'F4'!I10</f>
        <v>0</v>
      </c>
      <c r="G10" s="129">
        <f>'F25'!H10</f>
        <v>0</v>
      </c>
      <c r="H10" s="129">
        <f>'F25'!I10</f>
        <v>0</v>
      </c>
      <c r="I10" s="19"/>
      <c r="J10" s="19"/>
      <c r="K10" s="131">
        <f>$D10*G10*12/10^7</f>
        <v>0</v>
      </c>
      <c r="L10" s="131">
        <f t="shared" si="0"/>
        <v>0</v>
      </c>
      <c r="M10" s="131">
        <f t="shared" si="0"/>
        <v>0</v>
      </c>
      <c r="N10" s="131">
        <f t="shared" si="0"/>
        <v>0</v>
      </c>
      <c r="O10" s="131">
        <f>SUM(K10:N10)</f>
        <v>0</v>
      </c>
    </row>
    <row r="11" spans="2:15" x14ac:dyDescent="0.25">
      <c r="B11" s="18" t="s">
        <v>615</v>
      </c>
      <c r="C11" s="18" t="s">
        <v>616</v>
      </c>
      <c r="D11" s="129">
        <f>'F2'!H11</f>
        <v>0</v>
      </c>
      <c r="E11" s="129">
        <f>'F3'!I11</f>
        <v>0</v>
      </c>
      <c r="F11" s="129">
        <f>'F4'!I11</f>
        <v>0</v>
      </c>
      <c r="G11" s="129">
        <f>'F25'!H11</f>
        <v>0</v>
      </c>
      <c r="H11" s="129">
        <f>'F25'!I11</f>
        <v>0</v>
      </c>
      <c r="I11" s="19"/>
      <c r="J11" s="19"/>
      <c r="K11" s="131">
        <f t="shared" ref="K11:K17" si="1">$D11*G11*12/10^7</f>
        <v>0</v>
      </c>
      <c r="L11" s="131">
        <f t="shared" ref="L11:L17" si="2">$D11*H11*12/10^7</f>
        <v>0</v>
      </c>
      <c r="M11" s="131">
        <f t="shared" ref="M11:M17" si="3">$D11*I11*12/10^7</f>
        <v>0</v>
      </c>
      <c r="N11" s="131">
        <f t="shared" ref="N11:N17" si="4">$D11*J11*12/10^7</f>
        <v>0</v>
      </c>
      <c r="O11" s="131">
        <f t="shared" ref="O11:O17" si="5">SUM(K11:N11)</f>
        <v>0</v>
      </c>
    </row>
    <row r="12" spans="2:15" x14ac:dyDescent="0.25">
      <c r="B12" s="18" t="s">
        <v>617</v>
      </c>
      <c r="C12" s="18" t="s">
        <v>618</v>
      </c>
      <c r="D12" s="129">
        <f>'F2'!H12</f>
        <v>0</v>
      </c>
      <c r="E12" s="129">
        <f>'F3'!I12</f>
        <v>0</v>
      </c>
      <c r="F12" s="129">
        <f>'F4'!I12</f>
        <v>0</v>
      </c>
      <c r="G12" s="129">
        <f>'F25'!H12</f>
        <v>0</v>
      </c>
      <c r="H12" s="129">
        <f>'F25'!I12</f>
        <v>0</v>
      </c>
      <c r="I12" s="19"/>
      <c r="J12" s="19"/>
      <c r="K12" s="131">
        <f t="shared" si="1"/>
        <v>0</v>
      </c>
      <c r="L12" s="131">
        <f t="shared" si="2"/>
        <v>0</v>
      </c>
      <c r="M12" s="131">
        <f t="shared" si="3"/>
        <v>0</v>
      </c>
      <c r="N12" s="131">
        <f t="shared" si="4"/>
        <v>0</v>
      </c>
      <c r="O12" s="131">
        <f t="shared" si="5"/>
        <v>0</v>
      </c>
    </row>
    <row r="13" spans="2:15" x14ac:dyDescent="0.25">
      <c r="B13" s="18" t="s">
        <v>619</v>
      </c>
      <c r="C13" s="18" t="s">
        <v>620</v>
      </c>
      <c r="D13" s="129">
        <f>'F2'!H13</f>
        <v>0</v>
      </c>
      <c r="E13" s="129">
        <f>'F3'!I13</f>
        <v>0</v>
      </c>
      <c r="F13" s="129">
        <f>'F4'!I13</f>
        <v>0</v>
      </c>
      <c r="G13" s="129">
        <f>'F25'!H13</f>
        <v>0</v>
      </c>
      <c r="H13" s="129">
        <f>'F25'!I13</f>
        <v>0</v>
      </c>
      <c r="I13" s="19"/>
      <c r="J13" s="19"/>
      <c r="K13" s="131">
        <f t="shared" si="1"/>
        <v>0</v>
      </c>
      <c r="L13" s="131">
        <f t="shared" si="2"/>
        <v>0</v>
      </c>
      <c r="M13" s="131">
        <f t="shared" si="3"/>
        <v>0</v>
      </c>
      <c r="N13" s="131">
        <f t="shared" si="4"/>
        <v>0</v>
      </c>
      <c r="O13" s="131">
        <f t="shared" si="5"/>
        <v>0</v>
      </c>
    </row>
    <row r="14" spans="2:15" x14ac:dyDescent="0.25">
      <c r="B14" s="18" t="s">
        <v>621</v>
      </c>
      <c r="C14" s="18" t="s">
        <v>622</v>
      </c>
      <c r="D14" s="129">
        <f>'F2'!H14</f>
        <v>0</v>
      </c>
      <c r="E14" s="129">
        <f>'F3'!I14</f>
        <v>0</v>
      </c>
      <c r="F14" s="129">
        <f>'F4'!I14</f>
        <v>0</v>
      </c>
      <c r="G14" s="129">
        <f>'F25'!H14</f>
        <v>0</v>
      </c>
      <c r="H14" s="129">
        <f>'F25'!I14</f>
        <v>0</v>
      </c>
      <c r="I14" s="19"/>
      <c r="J14" s="19"/>
      <c r="K14" s="131">
        <f t="shared" si="1"/>
        <v>0</v>
      </c>
      <c r="L14" s="131">
        <f t="shared" si="2"/>
        <v>0</v>
      </c>
      <c r="M14" s="131">
        <f t="shared" si="3"/>
        <v>0</v>
      </c>
      <c r="N14" s="131">
        <f t="shared" si="4"/>
        <v>0</v>
      </c>
      <c r="O14" s="131">
        <f t="shared" si="5"/>
        <v>0</v>
      </c>
    </row>
    <row r="15" spans="2:15" x14ac:dyDescent="0.25">
      <c r="B15" s="18" t="s">
        <v>623</v>
      </c>
      <c r="C15" s="18" t="s">
        <v>624</v>
      </c>
      <c r="D15" s="129">
        <f>'F2'!H15</f>
        <v>0</v>
      </c>
      <c r="E15" s="129">
        <f>'F3'!I15</f>
        <v>0</v>
      </c>
      <c r="F15" s="129">
        <f>'F4'!I15</f>
        <v>0</v>
      </c>
      <c r="G15" s="129">
        <f>'F25'!H15</f>
        <v>0</v>
      </c>
      <c r="H15" s="129">
        <f>'F25'!I15</f>
        <v>0</v>
      </c>
      <c r="I15" s="19"/>
      <c r="J15" s="19"/>
      <c r="K15" s="131">
        <f t="shared" si="1"/>
        <v>0</v>
      </c>
      <c r="L15" s="131">
        <f t="shared" si="2"/>
        <v>0</v>
      </c>
      <c r="M15" s="131">
        <f t="shared" si="3"/>
        <v>0</v>
      </c>
      <c r="N15" s="131">
        <f t="shared" si="4"/>
        <v>0</v>
      </c>
      <c r="O15" s="131">
        <f t="shared" si="5"/>
        <v>0</v>
      </c>
    </row>
    <row r="16" spans="2:15" x14ac:dyDescent="0.25">
      <c r="B16" s="18" t="s">
        <v>625</v>
      </c>
      <c r="C16" s="18" t="s">
        <v>626</v>
      </c>
      <c r="D16" s="129">
        <f>'F2'!H16</f>
        <v>0</v>
      </c>
      <c r="E16" s="129">
        <f>'F3'!I16</f>
        <v>0</v>
      </c>
      <c r="F16" s="129">
        <f>'F4'!I16</f>
        <v>0</v>
      </c>
      <c r="G16" s="129">
        <f>'F25'!H16</f>
        <v>0</v>
      </c>
      <c r="H16" s="129">
        <f>'F25'!I16</f>
        <v>0</v>
      </c>
      <c r="I16" s="19"/>
      <c r="J16" s="19"/>
      <c r="K16" s="131">
        <f t="shared" si="1"/>
        <v>0</v>
      </c>
      <c r="L16" s="131">
        <f t="shared" si="2"/>
        <v>0</v>
      </c>
      <c r="M16" s="131">
        <f t="shared" si="3"/>
        <v>0</v>
      </c>
      <c r="N16" s="131">
        <f t="shared" si="4"/>
        <v>0</v>
      </c>
      <c r="O16" s="131">
        <f t="shared" si="5"/>
        <v>0</v>
      </c>
    </row>
    <row r="17" spans="2:15" x14ac:dyDescent="0.25">
      <c r="B17" s="18" t="s">
        <v>627</v>
      </c>
      <c r="C17" s="18" t="s">
        <v>628</v>
      </c>
      <c r="D17" s="129">
        <f>'F2'!H17</f>
        <v>0</v>
      </c>
      <c r="E17" s="129">
        <f>'F3'!I17</f>
        <v>0</v>
      </c>
      <c r="F17" s="129">
        <f>'F4'!I17</f>
        <v>0</v>
      </c>
      <c r="G17" s="129">
        <f>'F25'!H17</f>
        <v>0</v>
      </c>
      <c r="H17" s="129">
        <f>'F25'!I17</f>
        <v>0</v>
      </c>
      <c r="I17" s="19"/>
      <c r="J17" s="19"/>
      <c r="K17" s="131">
        <f t="shared" si="1"/>
        <v>0</v>
      </c>
      <c r="L17" s="131">
        <f t="shared" si="2"/>
        <v>0</v>
      </c>
      <c r="M17" s="131">
        <f t="shared" si="3"/>
        <v>0</v>
      </c>
      <c r="N17" s="131">
        <f t="shared" si="4"/>
        <v>0</v>
      </c>
      <c r="O17" s="131">
        <f t="shared" si="5"/>
        <v>0</v>
      </c>
    </row>
    <row r="18" spans="2:15" x14ac:dyDescent="0.25">
      <c r="B18" s="18" t="s">
        <v>259</v>
      </c>
      <c r="C18" s="18" t="s">
        <v>259</v>
      </c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</row>
    <row r="19" spans="2:15" x14ac:dyDescent="0.25">
      <c r="B19" s="428" t="s">
        <v>496</v>
      </c>
      <c r="C19" s="42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</row>
    <row r="20" spans="2:15" x14ac:dyDescent="0.25">
      <c r="B20" s="18" t="s">
        <v>252</v>
      </c>
      <c r="C20" s="18" t="s">
        <v>253</v>
      </c>
      <c r="D20" s="166"/>
      <c r="E20" s="166"/>
      <c r="F20" s="166"/>
      <c r="G20" s="19"/>
      <c r="H20" s="19"/>
      <c r="I20" s="19"/>
      <c r="J20" s="19"/>
      <c r="K20" s="131"/>
      <c r="L20" s="131"/>
      <c r="M20" s="131"/>
      <c r="N20" s="131"/>
      <c r="O20" s="131"/>
    </row>
    <row r="21" spans="2:15" x14ac:dyDescent="0.25">
      <c r="B21" s="18"/>
      <c r="C21" s="112" t="s">
        <v>473</v>
      </c>
      <c r="D21" s="129">
        <f>'F2'!H21</f>
        <v>0</v>
      </c>
      <c r="E21" s="129">
        <f>'F3'!I21</f>
        <v>0</v>
      </c>
      <c r="F21" s="129">
        <f>'F4'!I21</f>
        <v>0</v>
      </c>
      <c r="G21" s="129">
        <f>'F25'!H21</f>
        <v>0</v>
      </c>
      <c r="H21" s="129">
        <f>'F25'!I21</f>
        <v>0</v>
      </c>
      <c r="I21" s="19"/>
      <c r="J21" s="19"/>
      <c r="K21" s="131">
        <f t="shared" ref="K21:N23" si="6">$D21*G21*12/10^7</f>
        <v>0</v>
      </c>
      <c r="L21" s="131">
        <f t="shared" si="6"/>
        <v>0</v>
      </c>
      <c r="M21" s="131">
        <f t="shared" si="6"/>
        <v>0</v>
      </c>
      <c r="N21" s="131">
        <f t="shared" si="6"/>
        <v>0</v>
      </c>
      <c r="O21" s="131">
        <f>SUM(K21:N21)</f>
        <v>0</v>
      </c>
    </row>
    <row r="22" spans="2:15" x14ac:dyDescent="0.25">
      <c r="B22" s="18"/>
      <c r="C22" s="112" t="s">
        <v>474</v>
      </c>
      <c r="D22" s="129">
        <f>'F2'!I33</f>
        <v>0</v>
      </c>
      <c r="E22" s="129">
        <f>'F3'!I33</f>
        <v>0</v>
      </c>
      <c r="F22" s="129">
        <f>'F4'!I33</f>
        <v>0</v>
      </c>
      <c r="G22" s="129">
        <f>'F25'!H22</f>
        <v>0</v>
      </c>
      <c r="H22" s="129">
        <f>'F25'!I22</f>
        <v>0</v>
      </c>
      <c r="I22" s="19"/>
      <c r="J22" s="19"/>
      <c r="K22" s="131">
        <f t="shared" si="6"/>
        <v>0</v>
      </c>
      <c r="L22" s="131">
        <f t="shared" si="6"/>
        <v>0</v>
      </c>
      <c r="M22" s="131">
        <f t="shared" si="6"/>
        <v>0</v>
      </c>
      <c r="N22" s="131">
        <f t="shared" si="6"/>
        <v>0</v>
      </c>
      <c r="O22" s="131">
        <f>SUM(K22:N22)</f>
        <v>0</v>
      </c>
    </row>
    <row r="23" spans="2:15" x14ac:dyDescent="0.25">
      <c r="B23" s="18"/>
      <c r="C23" s="112" t="s">
        <v>475</v>
      </c>
      <c r="D23" s="129">
        <f>'F2'!I45</f>
        <v>0</v>
      </c>
      <c r="E23" s="129">
        <f>'F3'!I45</f>
        <v>0</v>
      </c>
      <c r="F23" s="129">
        <f>'F4'!I45</f>
        <v>0</v>
      </c>
      <c r="G23" s="129">
        <f>'F25'!H23</f>
        <v>0</v>
      </c>
      <c r="H23" s="129">
        <f>'F25'!I23</f>
        <v>0</v>
      </c>
      <c r="I23" s="19"/>
      <c r="J23" s="19"/>
      <c r="K23" s="131">
        <f t="shared" si="6"/>
        <v>0</v>
      </c>
      <c r="L23" s="131">
        <f t="shared" si="6"/>
        <v>0</v>
      </c>
      <c r="M23" s="131">
        <f t="shared" si="6"/>
        <v>0</v>
      </c>
      <c r="N23" s="131">
        <f t="shared" si="6"/>
        <v>0</v>
      </c>
      <c r="O23" s="131">
        <f>SUM(K23:N23)</f>
        <v>0</v>
      </c>
    </row>
    <row r="24" spans="2:15" x14ac:dyDescent="0.25">
      <c r="B24" s="18" t="s">
        <v>254</v>
      </c>
      <c r="C24" s="18" t="s">
        <v>255</v>
      </c>
      <c r="D24" s="19"/>
      <c r="E24" s="19"/>
      <c r="F24" s="19"/>
      <c r="G24" s="129"/>
      <c r="H24" s="129"/>
      <c r="I24" s="19"/>
      <c r="J24" s="19"/>
      <c r="K24" s="131"/>
      <c r="L24" s="131"/>
      <c r="M24" s="131"/>
      <c r="N24" s="131"/>
      <c r="O24" s="131"/>
    </row>
    <row r="25" spans="2:15" x14ac:dyDescent="0.25">
      <c r="B25" s="18"/>
      <c r="C25" s="112" t="s">
        <v>473</v>
      </c>
      <c r="D25" s="129">
        <f>'F2'!I22</f>
        <v>0</v>
      </c>
      <c r="E25" s="129">
        <f>'F3'!I22</f>
        <v>0</v>
      </c>
      <c r="F25" s="129">
        <f>'F4'!N22</f>
        <v>0</v>
      </c>
      <c r="G25" s="129">
        <f>'F25'!H25</f>
        <v>0</v>
      </c>
      <c r="H25" s="129">
        <f>'F25'!I25</f>
        <v>0</v>
      </c>
      <c r="I25" s="19"/>
      <c r="J25" s="19"/>
      <c r="K25" s="131">
        <f t="shared" ref="K25:K56" si="7">$D25*G25*12/10^7</f>
        <v>0</v>
      </c>
      <c r="L25" s="131">
        <f t="shared" ref="L25:L56" si="8">$D25*H25*12/10^7</f>
        <v>0</v>
      </c>
      <c r="M25" s="131">
        <f t="shared" ref="M25:M56" si="9">$D25*I25*12/10^7</f>
        <v>0</v>
      </c>
      <c r="N25" s="131">
        <f t="shared" ref="N25:N56" si="10">$D25*J25*12/10^7</f>
        <v>0</v>
      </c>
      <c r="O25" s="131">
        <f t="shared" ref="O25:O56" si="11">SUM(K25:N25)</f>
        <v>0</v>
      </c>
    </row>
    <row r="26" spans="2:15" x14ac:dyDescent="0.25">
      <c r="B26" s="18"/>
      <c r="C26" s="112" t="s">
        <v>474</v>
      </c>
      <c r="D26" s="129">
        <f>'F2'!I34</f>
        <v>0</v>
      </c>
      <c r="E26" s="129">
        <f>'F3'!I34</f>
        <v>0</v>
      </c>
      <c r="F26" s="129">
        <f>'F4'!N34</f>
        <v>0</v>
      </c>
      <c r="G26" s="129">
        <f>'F25'!H26</f>
        <v>0</v>
      </c>
      <c r="H26" s="129">
        <f>'F25'!I26</f>
        <v>0</v>
      </c>
      <c r="I26" s="19"/>
      <c r="J26" s="19"/>
      <c r="K26" s="131">
        <f t="shared" si="7"/>
        <v>0</v>
      </c>
      <c r="L26" s="131">
        <f t="shared" si="8"/>
        <v>0</v>
      </c>
      <c r="M26" s="131">
        <f t="shared" si="9"/>
        <v>0</v>
      </c>
      <c r="N26" s="131">
        <f t="shared" si="10"/>
        <v>0</v>
      </c>
      <c r="O26" s="131">
        <f t="shared" si="11"/>
        <v>0</v>
      </c>
    </row>
    <row r="27" spans="2:15" x14ac:dyDescent="0.25">
      <c r="B27" s="18"/>
      <c r="C27" s="112" t="s">
        <v>475</v>
      </c>
      <c r="D27" s="129">
        <f>'F2'!I46</f>
        <v>0</v>
      </c>
      <c r="E27" s="129">
        <f>'F3'!I46</f>
        <v>0</v>
      </c>
      <c r="F27" s="129">
        <f>'F4'!N46</f>
        <v>0</v>
      </c>
      <c r="G27" s="129">
        <f>'F25'!H27</f>
        <v>0</v>
      </c>
      <c r="H27" s="129">
        <f>'F25'!I27</f>
        <v>0</v>
      </c>
      <c r="I27" s="19"/>
      <c r="J27" s="19"/>
      <c r="K27" s="131">
        <f t="shared" si="7"/>
        <v>0</v>
      </c>
      <c r="L27" s="131">
        <f t="shared" si="8"/>
        <v>0</v>
      </c>
      <c r="M27" s="131">
        <f t="shared" si="9"/>
        <v>0</v>
      </c>
      <c r="N27" s="131">
        <f t="shared" si="10"/>
        <v>0</v>
      </c>
      <c r="O27" s="131">
        <f t="shared" si="11"/>
        <v>0</v>
      </c>
    </row>
    <row r="28" spans="2:15" x14ac:dyDescent="0.25">
      <c r="B28" s="18" t="s">
        <v>629</v>
      </c>
      <c r="C28" s="18" t="s">
        <v>64</v>
      </c>
      <c r="D28" s="129"/>
      <c r="E28" s="129"/>
      <c r="F28" s="19"/>
      <c r="G28" s="129"/>
      <c r="H28" s="129"/>
      <c r="I28" s="19"/>
      <c r="J28" s="19"/>
      <c r="K28" s="131"/>
      <c r="L28" s="131"/>
      <c r="M28" s="131"/>
      <c r="N28" s="131"/>
      <c r="O28" s="131"/>
    </row>
    <row r="29" spans="2:15" x14ac:dyDescent="0.25">
      <c r="B29" s="18"/>
      <c r="C29" s="112" t="s">
        <v>473</v>
      </c>
      <c r="D29" s="129">
        <f>'F2'!I23</f>
        <v>0</v>
      </c>
      <c r="E29" s="129">
        <f>'F3'!I23</f>
        <v>0</v>
      </c>
      <c r="F29" s="129">
        <f>'F4'!N23</f>
        <v>0</v>
      </c>
      <c r="G29" s="129">
        <f>'F25'!H29</f>
        <v>0</v>
      </c>
      <c r="H29" s="129">
        <f>'F25'!I29</f>
        <v>0</v>
      </c>
      <c r="I29" s="19"/>
      <c r="J29" s="19"/>
      <c r="K29" s="131">
        <f t="shared" si="7"/>
        <v>0</v>
      </c>
      <c r="L29" s="131">
        <f t="shared" si="8"/>
        <v>0</v>
      </c>
      <c r="M29" s="131">
        <f t="shared" si="9"/>
        <v>0</v>
      </c>
      <c r="N29" s="131">
        <f t="shared" si="10"/>
        <v>0</v>
      </c>
      <c r="O29" s="131">
        <f t="shared" si="11"/>
        <v>0</v>
      </c>
    </row>
    <row r="30" spans="2:15" x14ac:dyDescent="0.25">
      <c r="B30" s="18"/>
      <c r="C30" s="112" t="s">
        <v>474</v>
      </c>
      <c r="D30" s="129">
        <f>'F2'!I35</f>
        <v>0</v>
      </c>
      <c r="E30" s="129">
        <f>'F3'!I35</f>
        <v>0</v>
      </c>
      <c r="F30" s="129">
        <f>'F4'!N35</f>
        <v>0</v>
      </c>
      <c r="G30" s="129">
        <f>'F25'!H30</f>
        <v>0</v>
      </c>
      <c r="H30" s="129">
        <f>'F25'!I30</f>
        <v>0</v>
      </c>
      <c r="I30" s="19"/>
      <c r="J30" s="19"/>
      <c r="K30" s="131">
        <f t="shared" si="7"/>
        <v>0</v>
      </c>
      <c r="L30" s="131">
        <f t="shared" si="8"/>
        <v>0</v>
      </c>
      <c r="M30" s="131">
        <f t="shared" si="9"/>
        <v>0</v>
      </c>
      <c r="N30" s="131">
        <f t="shared" si="10"/>
        <v>0</v>
      </c>
      <c r="O30" s="131">
        <f t="shared" si="11"/>
        <v>0</v>
      </c>
    </row>
    <row r="31" spans="2:15" x14ac:dyDescent="0.25">
      <c r="B31" s="18"/>
      <c r="C31" s="112" t="s">
        <v>475</v>
      </c>
      <c r="D31" s="129">
        <f>'F2'!I47</f>
        <v>0</v>
      </c>
      <c r="E31" s="129">
        <f>'F3'!I47</f>
        <v>0</v>
      </c>
      <c r="F31" s="129">
        <f>'F4'!N47</f>
        <v>0</v>
      </c>
      <c r="G31" s="129">
        <f>'F25'!H31</f>
        <v>0</v>
      </c>
      <c r="H31" s="129">
        <f>'F25'!I31</f>
        <v>0</v>
      </c>
      <c r="I31" s="19"/>
      <c r="J31" s="19"/>
      <c r="K31" s="131">
        <f t="shared" si="7"/>
        <v>0</v>
      </c>
      <c r="L31" s="131">
        <f t="shared" si="8"/>
        <v>0</v>
      </c>
      <c r="M31" s="131">
        <f t="shared" si="9"/>
        <v>0</v>
      </c>
      <c r="N31" s="131">
        <f t="shared" si="10"/>
        <v>0</v>
      </c>
      <c r="O31" s="131">
        <f t="shared" si="11"/>
        <v>0</v>
      </c>
    </row>
    <row r="32" spans="2:15" x14ac:dyDescent="0.25">
      <c r="B32" s="18" t="s">
        <v>630</v>
      </c>
      <c r="C32" s="18" t="s">
        <v>631</v>
      </c>
      <c r="D32" s="129"/>
      <c r="E32" s="129"/>
      <c r="F32" s="19"/>
      <c r="G32" s="129"/>
      <c r="H32" s="129"/>
      <c r="I32" s="19"/>
      <c r="J32" s="19"/>
      <c r="K32" s="131"/>
      <c r="L32" s="131"/>
      <c r="M32" s="131"/>
      <c r="N32" s="131"/>
      <c r="O32" s="131"/>
    </row>
    <row r="33" spans="2:15" x14ac:dyDescent="0.25">
      <c r="B33" s="18"/>
      <c r="C33" s="112" t="s">
        <v>473</v>
      </c>
      <c r="D33" s="129">
        <f>'F2'!I24</f>
        <v>0</v>
      </c>
      <c r="E33" s="129">
        <f>'F3'!I24</f>
        <v>0</v>
      </c>
      <c r="F33" s="129">
        <f>'F4'!N24</f>
        <v>0</v>
      </c>
      <c r="G33" s="129">
        <f>'F25'!H33</f>
        <v>0</v>
      </c>
      <c r="H33" s="129">
        <f>'F25'!I33</f>
        <v>0</v>
      </c>
      <c r="I33" s="19"/>
      <c r="J33" s="19"/>
      <c r="K33" s="131">
        <f t="shared" si="7"/>
        <v>0</v>
      </c>
      <c r="L33" s="131">
        <f t="shared" si="8"/>
        <v>0</v>
      </c>
      <c r="M33" s="131">
        <f t="shared" si="9"/>
        <v>0</v>
      </c>
      <c r="N33" s="131">
        <f t="shared" si="10"/>
        <v>0</v>
      </c>
      <c r="O33" s="131">
        <f t="shared" si="11"/>
        <v>0</v>
      </c>
    </row>
    <row r="34" spans="2:15" x14ac:dyDescent="0.25">
      <c r="B34" s="18"/>
      <c r="C34" s="112" t="s">
        <v>474</v>
      </c>
      <c r="D34" s="129">
        <f>'F2'!I36</f>
        <v>0</v>
      </c>
      <c r="E34" s="129">
        <f>'F3'!I36</f>
        <v>0</v>
      </c>
      <c r="F34" s="129">
        <f>'F4'!N36</f>
        <v>0</v>
      </c>
      <c r="G34" s="129">
        <f>'F25'!H34</f>
        <v>0</v>
      </c>
      <c r="H34" s="129">
        <f>'F25'!I34</f>
        <v>0</v>
      </c>
      <c r="I34" s="19"/>
      <c r="J34" s="19"/>
      <c r="K34" s="131">
        <f t="shared" si="7"/>
        <v>0</v>
      </c>
      <c r="L34" s="131">
        <f t="shared" si="8"/>
        <v>0</v>
      </c>
      <c r="M34" s="131">
        <f t="shared" si="9"/>
        <v>0</v>
      </c>
      <c r="N34" s="131">
        <f t="shared" si="10"/>
        <v>0</v>
      </c>
      <c r="O34" s="131">
        <f t="shared" si="11"/>
        <v>0</v>
      </c>
    </row>
    <row r="35" spans="2:15" x14ac:dyDescent="0.25">
      <c r="B35" s="18"/>
      <c r="C35" s="112" t="s">
        <v>475</v>
      </c>
      <c r="D35" s="129">
        <f>'F2'!I48</f>
        <v>0</v>
      </c>
      <c r="E35" s="129">
        <f>'F3'!I48</f>
        <v>0</v>
      </c>
      <c r="F35" s="129">
        <f>'F4'!N48</f>
        <v>0</v>
      </c>
      <c r="G35" s="129">
        <f>'F25'!H35</f>
        <v>0</v>
      </c>
      <c r="H35" s="129">
        <f>'F25'!I35</f>
        <v>0</v>
      </c>
      <c r="I35" s="19"/>
      <c r="J35" s="19"/>
      <c r="K35" s="131">
        <f t="shared" si="7"/>
        <v>0</v>
      </c>
      <c r="L35" s="131">
        <f t="shared" si="8"/>
        <v>0</v>
      </c>
      <c r="M35" s="131">
        <f t="shared" si="9"/>
        <v>0</v>
      </c>
      <c r="N35" s="131">
        <f t="shared" si="10"/>
        <v>0</v>
      </c>
      <c r="O35" s="131">
        <f t="shared" si="11"/>
        <v>0</v>
      </c>
    </row>
    <row r="36" spans="2:15" x14ac:dyDescent="0.25">
      <c r="B36" s="18" t="s">
        <v>632</v>
      </c>
      <c r="C36" s="18" t="s">
        <v>633</v>
      </c>
      <c r="D36" s="129"/>
      <c r="E36" s="129"/>
      <c r="F36" s="19"/>
      <c r="G36" s="129"/>
      <c r="H36" s="129"/>
      <c r="I36" s="19"/>
      <c r="J36" s="19"/>
      <c r="K36" s="131"/>
      <c r="L36" s="131"/>
      <c r="M36" s="131"/>
      <c r="N36" s="131"/>
      <c r="O36" s="131"/>
    </row>
    <row r="37" spans="2:15" x14ac:dyDescent="0.25">
      <c r="B37" s="18"/>
      <c r="C37" s="112" t="s">
        <v>473</v>
      </c>
      <c r="D37" s="129">
        <f>'F2'!I25</f>
        <v>0</v>
      </c>
      <c r="E37" s="129">
        <f>'F3'!I25</f>
        <v>0</v>
      </c>
      <c r="F37" s="129">
        <f>'F4'!N25</f>
        <v>0</v>
      </c>
      <c r="G37" s="129">
        <f>'F25'!H37</f>
        <v>0</v>
      </c>
      <c r="H37" s="129">
        <f>'F25'!I37</f>
        <v>0</v>
      </c>
      <c r="I37" s="19"/>
      <c r="J37" s="19"/>
      <c r="K37" s="131">
        <f t="shared" si="7"/>
        <v>0</v>
      </c>
      <c r="L37" s="131">
        <f t="shared" si="8"/>
        <v>0</v>
      </c>
      <c r="M37" s="131">
        <f t="shared" si="9"/>
        <v>0</v>
      </c>
      <c r="N37" s="131">
        <f t="shared" si="10"/>
        <v>0</v>
      </c>
      <c r="O37" s="131">
        <f t="shared" si="11"/>
        <v>0</v>
      </c>
    </row>
    <row r="38" spans="2:15" x14ac:dyDescent="0.25">
      <c r="B38" s="18"/>
      <c r="C38" s="112" t="s">
        <v>474</v>
      </c>
      <c r="D38" s="129">
        <f>'F2'!I37</f>
        <v>0</v>
      </c>
      <c r="E38" s="129">
        <f>'F3'!I37</f>
        <v>0</v>
      </c>
      <c r="F38" s="129">
        <f>'F4'!N37</f>
        <v>0</v>
      </c>
      <c r="G38" s="129">
        <f>'F25'!H38</f>
        <v>0</v>
      </c>
      <c r="H38" s="129">
        <f>'F25'!I38</f>
        <v>0</v>
      </c>
      <c r="I38" s="19"/>
      <c r="J38" s="19"/>
      <c r="K38" s="131">
        <f t="shared" si="7"/>
        <v>0</v>
      </c>
      <c r="L38" s="131">
        <f t="shared" si="8"/>
        <v>0</v>
      </c>
      <c r="M38" s="131">
        <f t="shared" si="9"/>
        <v>0</v>
      </c>
      <c r="N38" s="131">
        <f t="shared" si="10"/>
        <v>0</v>
      </c>
      <c r="O38" s="131">
        <f t="shared" si="11"/>
        <v>0</v>
      </c>
    </row>
    <row r="39" spans="2:15" x14ac:dyDescent="0.25">
      <c r="B39" s="18"/>
      <c r="C39" s="112" t="s">
        <v>475</v>
      </c>
      <c r="D39" s="129">
        <f>'F2'!I49</f>
        <v>0</v>
      </c>
      <c r="E39" s="129">
        <f>'F3'!I49</f>
        <v>0</v>
      </c>
      <c r="F39" s="129">
        <f>'F4'!N49</f>
        <v>0</v>
      </c>
      <c r="G39" s="129">
        <f>'F25'!H39</f>
        <v>0</v>
      </c>
      <c r="H39" s="129">
        <f>'F25'!I39</f>
        <v>0</v>
      </c>
      <c r="I39" s="19"/>
      <c r="J39" s="19"/>
      <c r="K39" s="131">
        <f t="shared" si="7"/>
        <v>0</v>
      </c>
      <c r="L39" s="131">
        <f t="shared" si="8"/>
        <v>0</v>
      </c>
      <c r="M39" s="131">
        <f t="shared" si="9"/>
        <v>0</v>
      </c>
      <c r="N39" s="131">
        <f t="shared" si="10"/>
        <v>0</v>
      </c>
      <c r="O39" s="131">
        <f t="shared" si="11"/>
        <v>0</v>
      </c>
    </row>
    <row r="40" spans="2:15" x14ac:dyDescent="0.25">
      <c r="B40" s="18" t="s">
        <v>638</v>
      </c>
      <c r="C40" s="18" t="s">
        <v>639</v>
      </c>
      <c r="D40" s="129">
        <f>'F2'!I50</f>
        <v>0</v>
      </c>
      <c r="E40" s="129">
        <f>'F3'!I50</f>
        <v>0</v>
      </c>
      <c r="F40" s="129">
        <f>'F4'!N50</f>
        <v>0</v>
      </c>
      <c r="G40" s="129">
        <f>'F25'!H40</f>
        <v>0</v>
      </c>
      <c r="H40" s="129">
        <f>'F25'!I40</f>
        <v>0</v>
      </c>
      <c r="I40" s="19"/>
      <c r="J40" s="19"/>
      <c r="K40" s="131">
        <f t="shared" si="7"/>
        <v>0</v>
      </c>
      <c r="L40" s="131">
        <f t="shared" si="8"/>
        <v>0</v>
      </c>
      <c r="M40" s="131">
        <f t="shared" si="9"/>
        <v>0</v>
      </c>
      <c r="N40" s="131">
        <f t="shared" si="10"/>
        <v>0</v>
      </c>
      <c r="O40" s="131">
        <f t="shared" si="11"/>
        <v>0</v>
      </c>
    </row>
    <row r="41" spans="2:15" x14ac:dyDescent="0.25">
      <c r="B41" s="18" t="s">
        <v>634</v>
      </c>
      <c r="C41" s="18" t="s">
        <v>635</v>
      </c>
      <c r="D41" s="129"/>
      <c r="E41" s="129"/>
      <c r="F41" s="19"/>
      <c r="G41" s="129"/>
      <c r="H41" s="129"/>
      <c r="I41" s="19"/>
      <c r="J41" s="19"/>
      <c r="K41" s="131"/>
      <c r="L41" s="131"/>
      <c r="M41" s="131"/>
      <c r="N41" s="131"/>
      <c r="O41" s="131"/>
    </row>
    <row r="42" spans="2:15" x14ac:dyDescent="0.25">
      <c r="B42" s="18"/>
      <c r="C42" s="112" t="s">
        <v>473</v>
      </c>
      <c r="D42" s="129">
        <f>'F2'!I26</f>
        <v>0</v>
      </c>
      <c r="E42" s="129">
        <f>'F3'!I26</f>
        <v>0</v>
      </c>
      <c r="F42" s="129">
        <f>'F4'!N26</f>
        <v>0</v>
      </c>
      <c r="G42" s="129">
        <f>'F25'!H42</f>
        <v>0</v>
      </c>
      <c r="H42" s="129">
        <f>'F25'!I42</f>
        <v>0</v>
      </c>
      <c r="I42" s="19"/>
      <c r="J42" s="19"/>
      <c r="K42" s="131">
        <f t="shared" si="7"/>
        <v>0</v>
      </c>
      <c r="L42" s="131">
        <f t="shared" si="8"/>
        <v>0</v>
      </c>
      <c r="M42" s="131">
        <f t="shared" si="9"/>
        <v>0</v>
      </c>
      <c r="N42" s="131">
        <f t="shared" si="10"/>
        <v>0</v>
      </c>
      <c r="O42" s="131">
        <f t="shared" si="11"/>
        <v>0</v>
      </c>
    </row>
    <row r="43" spans="2:15" x14ac:dyDescent="0.25">
      <c r="B43" s="18"/>
      <c r="C43" s="112" t="s">
        <v>474</v>
      </c>
      <c r="D43" s="129">
        <f>'F2'!I38</f>
        <v>0</v>
      </c>
      <c r="E43" s="129">
        <f>'F3'!I38</f>
        <v>0</v>
      </c>
      <c r="F43" s="129">
        <f>'F4'!N38</f>
        <v>0</v>
      </c>
      <c r="G43" s="129">
        <f>'F25'!H43</f>
        <v>0</v>
      </c>
      <c r="H43" s="129">
        <f>'F25'!I43</f>
        <v>0</v>
      </c>
      <c r="I43" s="19"/>
      <c r="J43" s="19"/>
      <c r="K43" s="131">
        <f t="shared" si="7"/>
        <v>0</v>
      </c>
      <c r="L43" s="131">
        <f t="shared" si="8"/>
        <v>0</v>
      </c>
      <c r="M43" s="131">
        <f t="shared" si="9"/>
        <v>0</v>
      </c>
      <c r="N43" s="131">
        <f t="shared" si="10"/>
        <v>0</v>
      </c>
      <c r="O43" s="131">
        <f t="shared" si="11"/>
        <v>0</v>
      </c>
    </row>
    <row r="44" spans="2:15" x14ac:dyDescent="0.25">
      <c r="B44" s="18"/>
      <c r="C44" s="112" t="s">
        <v>475</v>
      </c>
      <c r="D44" s="129">
        <f>'F2'!I51</f>
        <v>0</v>
      </c>
      <c r="E44" s="129">
        <f>'F3'!I51</f>
        <v>0</v>
      </c>
      <c r="F44" s="129">
        <f>'F4'!N51</f>
        <v>0</v>
      </c>
      <c r="G44" s="129">
        <f>'F25'!H44</f>
        <v>0</v>
      </c>
      <c r="H44" s="129">
        <f>'F25'!I44</f>
        <v>0</v>
      </c>
      <c r="I44" s="19"/>
      <c r="J44" s="19"/>
      <c r="K44" s="131">
        <f t="shared" si="7"/>
        <v>0</v>
      </c>
      <c r="L44" s="131">
        <f t="shared" si="8"/>
        <v>0</v>
      </c>
      <c r="M44" s="131">
        <f t="shared" si="9"/>
        <v>0</v>
      </c>
      <c r="N44" s="131">
        <f t="shared" si="10"/>
        <v>0</v>
      </c>
      <c r="O44" s="131">
        <f t="shared" si="11"/>
        <v>0</v>
      </c>
    </row>
    <row r="45" spans="2:15" x14ac:dyDescent="0.25">
      <c r="B45" s="18" t="s">
        <v>472</v>
      </c>
      <c r="C45" s="18" t="s">
        <v>626</v>
      </c>
      <c r="D45" s="129"/>
      <c r="E45" s="129"/>
      <c r="F45" s="19"/>
      <c r="G45" s="129"/>
      <c r="H45" s="129"/>
      <c r="I45" s="19"/>
      <c r="J45" s="19"/>
      <c r="K45" s="131"/>
      <c r="L45" s="131"/>
      <c r="M45" s="131"/>
      <c r="N45" s="131"/>
      <c r="O45" s="131"/>
    </row>
    <row r="46" spans="2:15" x14ac:dyDescent="0.25">
      <c r="B46" s="18"/>
      <c r="C46" s="112" t="s">
        <v>473</v>
      </c>
      <c r="D46" s="129">
        <f>'F2'!I27</f>
        <v>0</v>
      </c>
      <c r="E46" s="129">
        <f>'F3'!I27</f>
        <v>0</v>
      </c>
      <c r="F46" s="129">
        <f>'F4'!N27</f>
        <v>0</v>
      </c>
      <c r="G46" s="129">
        <f>'F25'!H46</f>
        <v>0</v>
      </c>
      <c r="H46" s="129">
        <f>'F25'!I46</f>
        <v>0</v>
      </c>
      <c r="I46" s="19"/>
      <c r="J46" s="19"/>
      <c r="K46" s="131">
        <f t="shared" si="7"/>
        <v>0</v>
      </c>
      <c r="L46" s="131">
        <f t="shared" si="8"/>
        <v>0</v>
      </c>
      <c r="M46" s="131">
        <f t="shared" si="9"/>
        <v>0</v>
      </c>
      <c r="N46" s="131">
        <f t="shared" si="10"/>
        <v>0</v>
      </c>
      <c r="O46" s="131">
        <f t="shared" si="11"/>
        <v>0</v>
      </c>
    </row>
    <row r="47" spans="2:15" x14ac:dyDescent="0.25">
      <c r="B47" s="18"/>
      <c r="C47" s="112" t="s">
        <v>474</v>
      </c>
      <c r="D47" s="129">
        <f>'F2'!I39</f>
        <v>0</v>
      </c>
      <c r="E47" s="129">
        <f>'F3'!I39</f>
        <v>0</v>
      </c>
      <c r="F47" s="129">
        <f>'F4'!N39</f>
        <v>0</v>
      </c>
      <c r="G47" s="129">
        <f>'F25'!H47</f>
        <v>0</v>
      </c>
      <c r="H47" s="129">
        <f>'F25'!I47</f>
        <v>0</v>
      </c>
      <c r="I47" s="19"/>
      <c r="J47" s="19"/>
      <c r="K47" s="131">
        <f t="shared" si="7"/>
        <v>0</v>
      </c>
      <c r="L47" s="131">
        <f t="shared" si="8"/>
        <v>0</v>
      </c>
      <c r="M47" s="131">
        <f t="shared" si="9"/>
        <v>0</v>
      </c>
      <c r="N47" s="131">
        <f t="shared" si="10"/>
        <v>0</v>
      </c>
      <c r="O47" s="131">
        <f t="shared" si="11"/>
        <v>0</v>
      </c>
    </row>
    <row r="48" spans="2:15" x14ac:dyDescent="0.25">
      <c r="B48" s="18"/>
      <c r="C48" s="112" t="s">
        <v>475</v>
      </c>
      <c r="D48" s="129">
        <f>'F2'!I52</f>
        <v>0</v>
      </c>
      <c r="E48" s="129">
        <f>'F3'!I52</f>
        <v>0</v>
      </c>
      <c r="F48" s="129">
        <f>'F4'!N52</f>
        <v>0</v>
      </c>
      <c r="G48" s="129">
        <f>'F25'!H48</f>
        <v>0</v>
      </c>
      <c r="H48" s="129">
        <f>'F25'!I48</f>
        <v>0</v>
      </c>
      <c r="I48" s="19"/>
      <c r="J48" s="19"/>
      <c r="K48" s="131">
        <f t="shared" si="7"/>
        <v>0</v>
      </c>
      <c r="L48" s="131">
        <f t="shared" si="8"/>
        <v>0</v>
      </c>
      <c r="M48" s="131">
        <f t="shared" si="9"/>
        <v>0</v>
      </c>
      <c r="N48" s="131">
        <f t="shared" si="10"/>
        <v>0</v>
      </c>
      <c r="O48" s="131">
        <f t="shared" si="11"/>
        <v>0</v>
      </c>
    </row>
    <row r="49" spans="2:15" x14ac:dyDescent="0.25">
      <c r="B49" s="18" t="s">
        <v>472</v>
      </c>
      <c r="C49" s="18" t="s">
        <v>636</v>
      </c>
      <c r="D49" s="129"/>
      <c r="E49" s="129"/>
      <c r="F49" s="19"/>
      <c r="G49" s="129"/>
      <c r="H49" s="129"/>
      <c r="I49" s="19"/>
      <c r="J49" s="19"/>
      <c r="K49" s="131"/>
      <c r="L49" s="131"/>
      <c r="M49" s="131"/>
      <c r="N49" s="131"/>
      <c r="O49" s="131"/>
    </row>
    <row r="50" spans="2:15" x14ac:dyDescent="0.25">
      <c r="B50" s="18"/>
      <c r="C50" s="112" t="s">
        <v>473</v>
      </c>
      <c r="D50" s="129">
        <f>'F2'!I28</f>
        <v>0</v>
      </c>
      <c r="E50" s="129">
        <f>'F3'!I28</f>
        <v>0</v>
      </c>
      <c r="F50" s="129">
        <f>'F4'!N28</f>
        <v>0</v>
      </c>
      <c r="G50" s="129">
        <f>'F25'!H50</f>
        <v>0</v>
      </c>
      <c r="H50" s="129">
        <f>'F25'!I50</f>
        <v>0</v>
      </c>
      <c r="I50" s="19"/>
      <c r="J50" s="19"/>
      <c r="K50" s="131">
        <f t="shared" si="7"/>
        <v>0</v>
      </c>
      <c r="L50" s="131">
        <f t="shared" si="8"/>
        <v>0</v>
      </c>
      <c r="M50" s="131">
        <f t="shared" si="9"/>
        <v>0</v>
      </c>
      <c r="N50" s="131">
        <f t="shared" si="10"/>
        <v>0</v>
      </c>
      <c r="O50" s="131">
        <f t="shared" si="11"/>
        <v>0</v>
      </c>
    </row>
    <row r="51" spans="2:15" x14ac:dyDescent="0.25">
      <c r="B51" s="18"/>
      <c r="C51" s="112" t="s">
        <v>474</v>
      </c>
      <c r="D51" s="129">
        <f>'F2'!I40</f>
        <v>0</v>
      </c>
      <c r="E51" s="129">
        <f>'F3'!I40</f>
        <v>0</v>
      </c>
      <c r="F51" s="129">
        <f>'F4'!N40</f>
        <v>0</v>
      </c>
      <c r="G51" s="129">
        <f>'F25'!H51</f>
        <v>0</v>
      </c>
      <c r="H51" s="129">
        <f>'F25'!I51</f>
        <v>0</v>
      </c>
      <c r="I51" s="19"/>
      <c r="J51" s="19"/>
      <c r="K51" s="131">
        <f t="shared" si="7"/>
        <v>0</v>
      </c>
      <c r="L51" s="131">
        <f t="shared" si="8"/>
        <v>0</v>
      </c>
      <c r="M51" s="131">
        <f t="shared" si="9"/>
        <v>0</v>
      </c>
      <c r="N51" s="131">
        <f t="shared" si="10"/>
        <v>0</v>
      </c>
      <c r="O51" s="131">
        <f t="shared" si="11"/>
        <v>0</v>
      </c>
    </row>
    <row r="52" spans="2:15" x14ac:dyDescent="0.25">
      <c r="B52" s="18"/>
      <c r="C52" s="112" t="s">
        <v>475</v>
      </c>
      <c r="D52" s="129">
        <f>'F2'!I53</f>
        <v>0</v>
      </c>
      <c r="E52" s="129">
        <f>'F3'!I53</f>
        <v>0</v>
      </c>
      <c r="F52" s="129">
        <f>'F4'!N53</f>
        <v>0</v>
      </c>
      <c r="G52" s="129">
        <f>'F25'!H52</f>
        <v>0</v>
      </c>
      <c r="H52" s="129">
        <f>'F25'!I52</f>
        <v>0</v>
      </c>
      <c r="I52" s="19"/>
      <c r="J52" s="19"/>
      <c r="K52" s="131">
        <f t="shared" si="7"/>
        <v>0</v>
      </c>
      <c r="L52" s="131">
        <f t="shared" si="8"/>
        <v>0</v>
      </c>
      <c r="M52" s="131">
        <f t="shared" si="9"/>
        <v>0</v>
      </c>
      <c r="N52" s="131">
        <f t="shared" si="10"/>
        <v>0</v>
      </c>
      <c r="O52" s="131">
        <f t="shared" si="11"/>
        <v>0</v>
      </c>
    </row>
    <row r="53" spans="2:15" x14ac:dyDescent="0.25">
      <c r="B53" s="18" t="s">
        <v>637</v>
      </c>
      <c r="C53" s="18" t="s">
        <v>628</v>
      </c>
      <c r="D53" s="129"/>
      <c r="E53" s="129"/>
      <c r="F53" s="19"/>
      <c r="G53" s="129"/>
      <c r="H53" s="129"/>
      <c r="I53" s="19"/>
      <c r="J53" s="19"/>
      <c r="K53" s="131"/>
      <c r="L53" s="131"/>
      <c r="M53" s="131"/>
      <c r="N53" s="131"/>
      <c r="O53" s="131"/>
    </row>
    <row r="54" spans="2:15" x14ac:dyDescent="0.25">
      <c r="B54" s="18"/>
      <c r="C54" s="112" t="s">
        <v>473</v>
      </c>
      <c r="D54" s="129">
        <f>'F2'!I29</f>
        <v>0</v>
      </c>
      <c r="E54" s="129">
        <f>'F3'!I29</f>
        <v>0</v>
      </c>
      <c r="F54" s="129">
        <f>'F4'!N29</f>
        <v>0</v>
      </c>
      <c r="G54" s="129">
        <f>'F25'!H54</f>
        <v>0</v>
      </c>
      <c r="H54" s="129">
        <f>'F25'!I54</f>
        <v>0</v>
      </c>
      <c r="I54" s="19"/>
      <c r="J54" s="19"/>
      <c r="K54" s="131">
        <f t="shared" si="7"/>
        <v>0</v>
      </c>
      <c r="L54" s="131">
        <f t="shared" si="8"/>
        <v>0</v>
      </c>
      <c r="M54" s="131">
        <f t="shared" si="9"/>
        <v>0</v>
      </c>
      <c r="N54" s="131">
        <f t="shared" si="10"/>
        <v>0</v>
      </c>
      <c r="O54" s="131">
        <f t="shared" si="11"/>
        <v>0</v>
      </c>
    </row>
    <row r="55" spans="2:15" x14ac:dyDescent="0.25">
      <c r="B55" s="18"/>
      <c r="C55" s="112" t="s">
        <v>474</v>
      </c>
      <c r="D55" s="129">
        <f>'F2'!I41</f>
        <v>0</v>
      </c>
      <c r="E55" s="129">
        <f>'F3'!I41</f>
        <v>0</v>
      </c>
      <c r="F55" s="129">
        <f>'F4'!N41</f>
        <v>0</v>
      </c>
      <c r="G55" s="129">
        <f>'F25'!H55</f>
        <v>0</v>
      </c>
      <c r="H55" s="129">
        <f>'F25'!I55</f>
        <v>0</v>
      </c>
      <c r="I55" s="19"/>
      <c r="J55" s="19"/>
      <c r="K55" s="131">
        <f t="shared" si="7"/>
        <v>0</v>
      </c>
      <c r="L55" s="131">
        <f t="shared" si="8"/>
        <v>0</v>
      </c>
      <c r="M55" s="131">
        <f t="shared" si="9"/>
        <v>0</v>
      </c>
      <c r="N55" s="131">
        <f t="shared" si="10"/>
        <v>0</v>
      </c>
      <c r="O55" s="131">
        <f t="shared" si="11"/>
        <v>0</v>
      </c>
    </row>
    <row r="56" spans="2:15" x14ac:dyDescent="0.25">
      <c r="B56" s="18"/>
      <c r="C56" s="112" t="s">
        <v>475</v>
      </c>
      <c r="D56" s="129">
        <f>'F2'!I54</f>
        <v>0</v>
      </c>
      <c r="E56" s="129">
        <f>'F3'!I54</f>
        <v>0</v>
      </c>
      <c r="F56" s="129">
        <f>'F4'!N54</f>
        <v>0</v>
      </c>
      <c r="G56" s="129">
        <f>'F25'!H56</f>
        <v>0</v>
      </c>
      <c r="H56" s="129">
        <f>'F25'!I56</f>
        <v>0</v>
      </c>
      <c r="I56" s="19"/>
      <c r="J56" s="19"/>
      <c r="K56" s="131">
        <f t="shared" si="7"/>
        <v>0</v>
      </c>
      <c r="L56" s="131">
        <f t="shared" si="8"/>
        <v>0</v>
      </c>
      <c r="M56" s="131">
        <f t="shared" si="9"/>
        <v>0</v>
      </c>
      <c r="N56" s="131">
        <f t="shared" si="10"/>
        <v>0</v>
      </c>
      <c r="O56" s="131">
        <f t="shared" si="11"/>
        <v>0</v>
      </c>
    </row>
    <row r="57" spans="2:15" x14ac:dyDescent="0.25">
      <c r="B57" s="18" t="s">
        <v>259</v>
      </c>
      <c r="C57" s="18" t="s">
        <v>259</v>
      </c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</row>
    <row r="59" spans="2:15" x14ac:dyDescent="0.25">
      <c r="D59" s="24" t="s">
        <v>175</v>
      </c>
      <c r="E59" s="4"/>
    </row>
    <row r="60" spans="2:15" x14ac:dyDescent="0.25">
      <c r="D60" s="26">
        <v>1</v>
      </c>
      <c r="E60" s="4" t="s">
        <v>266</v>
      </c>
    </row>
    <row r="61" spans="2:15" x14ac:dyDescent="0.25">
      <c r="D61" s="26">
        <f>D60+1</f>
        <v>2</v>
      </c>
      <c r="E61" s="4" t="s">
        <v>267</v>
      </c>
    </row>
    <row r="62" spans="2:15" x14ac:dyDescent="0.25">
      <c r="D62" s="167">
        <f>D61+1</f>
        <v>3</v>
      </c>
      <c r="E62" s="169" t="s">
        <v>708</v>
      </c>
    </row>
  </sheetData>
  <mergeCells count="10">
    <mergeCell ref="J5:J6"/>
    <mergeCell ref="K5:O5"/>
    <mergeCell ref="B8:C8"/>
    <mergeCell ref="B19:C19"/>
    <mergeCell ref="B5:C7"/>
    <mergeCell ref="D5:D6"/>
    <mergeCell ref="E5:E6"/>
    <mergeCell ref="F5:F6"/>
    <mergeCell ref="G5:H5"/>
    <mergeCell ref="I5:I6"/>
  </mergeCells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62"/>
  <sheetViews>
    <sheetView showGridLines="0" topLeftCell="A34" zoomScale="80" zoomScaleNormal="80" workbookViewId="0">
      <selection activeCell="E62" sqref="E62"/>
    </sheetView>
  </sheetViews>
  <sheetFormatPr defaultColWidth="9.109375" defaultRowHeight="13.8" x14ac:dyDescent="0.25"/>
  <cols>
    <col min="1" max="1" width="9.109375" style="75"/>
    <col min="2" max="2" width="22.5546875" style="75" customWidth="1"/>
    <col min="3" max="3" width="27" style="75" bestFit="1" customWidth="1"/>
    <col min="4" max="4" width="14" style="75" customWidth="1"/>
    <col min="5" max="5" width="16.88671875" style="75" customWidth="1"/>
    <col min="6" max="6" width="14" style="75" customWidth="1"/>
    <col min="7" max="7" width="25" style="75" bestFit="1" customWidth="1"/>
    <col min="8" max="8" width="17.5546875" style="75" bestFit="1" customWidth="1"/>
    <col min="9" max="9" width="17.5546875" style="75" customWidth="1"/>
    <col min="10" max="10" width="16.109375" style="75" customWidth="1"/>
    <col min="11" max="11" width="25" style="75" bestFit="1" customWidth="1"/>
    <col min="12" max="12" width="17.5546875" style="75" bestFit="1" customWidth="1"/>
    <col min="13" max="13" width="20.33203125" style="75" bestFit="1" customWidth="1"/>
    <col min="14" max="14" width="14.5546875" style="75" customWidth="1"/>
    <col min="15" max="15" width="17.44140625" style="75" customWidth="1"/>
    <col min="16" max="16384" width="9.109375" style="75"/>
  </cols>
  <sheetData>
    <row r="2" spans="2:15" x14ac:dyDescent="0.25">
      <c r="I2" s="25" t="s">
        <v>240</v>
      </c>
    </row>
    <row r="3" spans="2:15" x14ac:dyDescent="0.25">
      <c r="I3" s="27" t="s">
        <v>568</v>
      </c>
    </row>
    <row r="5" spans="2:15" x14ac:dyDescent="0.25">
      <c r="B5" s="513" t="s">
        <v>244</v>
      </c>
      <c r="C5" s="514"/>
      <c r="D5" s="512" t="s">
        <v>549</v>
      </c>
      <c r="E5" s="512" t="s">
        <v>550</v>
      </c>
      <c r="F5" s="511" t="s">
        <v>499</v>
      </c>
      <c r="G5" s="511" t="s">
        <v>551</v>
      </c>
      <c r="H5" s="511"/>
      <c r="I5" s="512" t="s">
        <v>555</v>
      </c>
      <c r="J5" s="519" t="s">
        <v>557</v>
      </c>
      <c r="K5" s="511" t="s">
        <v>552</v>
      </c>
      <c r="L5" s="511"/>
      <c r="M5" s="511"/>
      <c r="N5" s="511"/>
      <c r="O5" s="511"/>
    </row>
    <row r="6" spans="2:15" x14ac:dyDescent="0.25">
      <c r="B6" s="515"/>
      <c r="C6" s="516"/>
      <c r="D6" s="512"/>
      <c r="E6" s="512"/>
      <c r="F6" s="511"/>
      <c r="G6" s="115" t="s">
        <v>553</v>
      </c>
      <c r="H6" s="115" t="s">
        <v>554</v>
      </c>
      <c r="I6" s="512"/>
      <c r="J6" s="520"/>
      <c r="K6" s="115" t="s">
        <v>553</v>
      </c>
      <c r="L6" s="115" t="s">
        <v>554</v>
      </c>
      <c r="M6" s="115" t="s">
        <v>555</v>
      </c>
      <c r="N6" s="115" t="s">
        <v>557</v>
      </c>
      <c r="O6" s="115" t="s">
        <v>108</v>
      </c>
    </row>
    <row r="7" spans="2:15" x14ac:dyDescent="0.25">
      <c r="B7" s="517"/>
      <c r="C7" s="518"/>
      <c r="D7" s="114" t="s">
        <v>305</v>
      </c>
      <c r="E7" s="115" t="s">
        <v>305</v>
      </c>
      <c r="F7" s="115" t="s">
        <v>305</v>
      </c>
      <c r="G7" s="115" t="s">
        <v>305</v>
      </c>
      <c r="H7" s="115" t="s">
        <v>305</v>
      </c>
      <c r="I7" s="115" t="s">
        <v>305</v>
      </c>
      <c r="J7" s="115" t="s">
        <v>305</v>
      </c>
      <c r="K7" s="115" t="s">
        <v>431</v>
      </c>
      <c r="L7" s="115" t="s">
        <v>431</v>
      </c>
      <c r="M7" s="115" t="s">
        <v>431</v>
      </c>
      <c r="N7" s="115" t="s">
        <v>431</v>
      </c>
      <c r="O7" s="115" t="s">
        <v>431</v>
      </c>
    </row>
    <row r="8" spans="2:15" x14ac:dyDescent="0.25">
      <c r="B8" s="428" t="s">
        <v>495</v>
      </c>
      <c r="C8" s="42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</row>
    <row r="9" spans="2:15" x14ac:dyDescent="0.25">
      <c r="B9" s="73" t="s">
        <v>247</v>
      </c>
      <c r="C9" s="73" t="s">
        <v>248</v>
      </c>
      <c r="D9" s="129">
        <f>'F2'!J9</f>
        <v>0</v>
      </c>
      <c r="E9" s="129">
        <f>'F3'!J9</f>
        <v>0</v>
      </c>
      <c r="F9" s="129">
        <f>'F4'!O9</f>
        <v>0</v>
      </c>
      <c r="G9" s="129">
        <f>'F25'!H9</f>
        <v>0</v>
      </c>
      <c r="H9" s="129">
        <f>'F25'!I9</f>
        <v>0</v>
      </c>
      <c r="I9" s="19"/>
      <c r="J9" s="19"/>
      <c r="K9" s="131">
        <f>$D9*G9*12/10^7</f>
        <v>0</v>
      </c>
      <c r="L9" s="131">
        <f t="shared" ref="L9:N10" si="0">$D9*H9*12/10^7</f>
        <v>0</v>
      </c>
      <c r="M9" s="131">
        <f t="shared" si="0"/>
        <v>0</v>
      </c>
      <c r="N9" s="131">
        <f t="shared" si="0"/>
        <v>0</v>
      </c>
      <c r="O9" s="131">
        <f>SUM(K9:N9)</f>
        <v>0</v>
      </c>
    </row>
    <row r="10" spans="2:15" x14ac:dyDescent="0.25">
      <c r="B10" s="18" t="s">
        <v>249</v>
      </c>
      <c r="C10" s="18" t="s">
        <v>250</v>
      </c>
      <c r="D10" s="129">
        <f>'F2'!J10</f>
        <v>0</v>
      </c>
      <c r="E10" s="129">
        <f>'F3'!J10</f>
        <v>0</v>
      </c>
      <c r="F10" s="129">
        <f>'F4'!O10</f>
        <v>0</v>
      </c>
      <c r="G10" s="129">
        <f>'F25'!H10</f>
        <v>0</v>
      </c>
      <c r="H10" s="129">
        <f>'F25'!I10</f>
        <v>0</v>
      </c>
      <c r="I10" s="19"/>
      <c r="J10" s="19"/>
      <c r="K10" s="131">
        <f>$D10*G10*12/10^7</f>
        <v>0</v>
      </c>
      <c r="L10" s="131">
        <f t="shared" si="0"/>
        <v>0</v>
      </c>
      <c r="M10" s="131">
        <f t="shared" si="0"/>
        <v>0</v>
      </c>
      <c r="N10" s="131">
        <f t="shared" si="0"/>
        <v>0</v>
      </c>
      <c r="O10" s="131">
        <f>SUM(K10:N10)</f>
        <v>0</v>
      </c>
    </row>
    <row r="11" spans="2:15" x14ac:dyDescent="0.25">
      <c r="B11" s="18" t="s">
        <v>615</v>
      </c>
      <c r="C11" s="18" t="s">
        <v>616</v>
      </c>
      <c r="D11" s="129">
        <f>'F2'!J11</f>
        <v>0</v>
      </c>
      <c r="E11" s="129">
        <f>'F3'!J11</f>
        <v>0</v>
      </c>
      <c r="F11" s="129">
        <f>'F4'!O11</f>
        <v>0</v>
      </c>
      <c r="G11" s="129">
        <f>'F25'!H11</f>
        <v>0</v>
      </c>
      <c r="H11" s="129">
        <f>'F25'!I11</f>
        <v>0</v>
      </c>
      <c r="I11" s="19"/>
      <c r="J11" s="19"/>
      <c r="K11" s="131">
        <f t="shared" ref="K11:K17" si="1">$D11*G11*12/10^7</f>
        <v>0</v>
      </c>
      <c r="L11" s="131">
        <f t="shared" ref="L11:L17" si="2">$D11*H11*12/10^7</f>
        <v>0</v>
      </c>
      <c r="M11" s="131">
        <f t="shared" ref="M11:M17" si="3">$D11*I11*12/10^7</f>
        <v>0</v>
      </c>
      <c r="N11" s="131">
        <f t="shared" ref="N11:N17" si="4">$D11*J11*12/10^7</f>
        <v>0</v>
      </c>
      <c r="O11" s="131">
        <f t="shared" ref="O11:O17" si="5">SUM(K11:N11)</f>
        <v>0</v>
      </c>
    </row>
    <row r="12" spans="2:15" x14ac:dyDescent="0.25">
      <c r="B12" s="18" t="s">
        <v>617</v>
      </c>
      <c r="C12" s="18" t="s">
        <v>618</v>
      </c>
      <c r="D12" s="129">
        <f>'F2'!J12</f>
        <v>0</v>
      </c>
      <c r="E12" s="129">
        <f>'F3'!J12</f>
        <v>0</v>
      </c>
      <c r="F12" s="129">
        <f>'F4'!O12</f>
        <v>0</v>
      </c>
      <c r="G12" s="129">
        <f>'F25'!H12</f>
        <v>0</v>
      </c>
      <c r="H12" s="129">
        <f>'F25'!I12</f>
        <v>0</v>
      </c>
      <c r="I12" s="19"/>
      <c r="J12" s="19"/>
      <c r="K12" s="131">
        <f t="shared" si="1"/>
        <v>0</v>
      </c>
      <c r="L12" s="131">
        <f t="shared" si="2"/>
        <v>0</v>
      </c>
      <c r="M12" s="131">
        <f t="shared" si="3"/>
        <v>0</v>
      </c>
      <c r="N12" s="131">
        <f t="shared" si="4"/>
        <v>0</v>
      </c>
      <c r="O12" s="131">
        <f t="shared" si="5"/>
        <v>0</v>
      </c>
    </row>
    <row r="13" spans="2:15" x14ac:dyDescent="0.25">
      <c r="B13" s="18" t="s">
        <v>619</v>
      </c>
      <c r="C13" s="18" t="s">
        <v>620</v>
      </c>
      <c r="D13" s="129">
        <f>'F2'!J13</f>
        <v>0</v>
      </c>
      <c r="E13" s="129">
        <f>'F3'!J13</f>
        <v>0</v>
      </c>
      <c r="F13" s="129">
        <f>'F4'!O13</f>
        <v>0</v>
      </c>
      <c r="G13" s="129">
        <f>'F25'!H13</f>
        <v>0</v>
      </c>
      <c r="H13" s="129">
        <f>'F25'!I13</f>
        <v>0</v>
      </c>
      <c r="I13" s="19"/>
      <c r="J13" s="19"/>
      <c r="K13" s="131">
        <f t="shared" si="1"/>
        <v>0</v>
      </c>
      <c r="L13" s="131">
        <f t="shared" si="2"/>
        <v>0</v>
      </c>
      <c r="M13" s="131">
        <f t="shared" si="3"/>
        <v>0</v>
      </c>
      <c r="N13" s="131">
        <f t="shared" si="4"/>
        <v>0</v>
      </c>
      <c r="O13" s="131">
        <f t="shared" si="5"/>
        <v>0</v>
      </c>
    </row>
    <row r="14" spans="2:15" x14ac:dyDescent="0.25">
      <c r="B14" s="18" t="s">
        <v>621</v>
      </c>
      <c r="C14" s="18" t="s">
        <v>622</v>
      </c>
      <c r="D14" s="129">
        <f>'F2'!J14</f>
        <v>0</v>
      </c>
      <c r="E14" s="129">
        <f>'F3'!J14</f>
        <v>0</v>
      </c>
      <c r="F14" s="129">
        <f>'F4'!O14</f>
        <v>0</v>
      </c>
      <c r="G14" s="129">
        <f>'F25'!H14</f>
        <v>0</v>
      </c>
      <c r="H14" s="129">
        <f>'F25'!I14</f>
        <v>0</v>
      </c>
      <c r="I14" s="19"/>
      <c r="J14" s="19"/>
      <c r="K14" s="131">
        <f t="shared" si="1"/>
        <v>0</v>
      </c>
      <c r="L14" s="131">
        <f t="shared" si="2"/>
        <v>0</v>
      </c>
      <c r="M14" s="131">
        <f t="shared" si="3"/>
        <v>0</v>
      </c>
      <c r="N14" s="131">
        <f t="shared" si="4"/>
        <v>0</v>
      </c>
      <c r="O14" s="131">
        <f t="shared" si="5"/>
        <v>0</v>
      </c>
    </row>
    <row r="15" spans="2:15" x14ac:dyDescent="0.25">
      <c r="B15" s="18" t="s">
        <v>623</v>
      </c>
      <c r="C15" s="18" t="s">
        <v>624</v>
      </c>
      <c r="D15" s="129">
        <f>'F2'!J15</f>
        <v>0</v>
      </c>
      <c r="E15" s="129">
        <f>'F3'!J15</f>
        <v>0</v>
      </c>
      <c r="F15" s="129">
        <f>'F4'!O15</f>
        <v>0</v>
      </c>
      <c r="G15" s="129">
        <f>'F25'!H15</f>
        <v>0</v>
      </c>
      <c r="H15" s="129">
        <f>'F25'!I15</f>
        <v>0</v>
      </c>
      <c r="I15" s="19"/>
      <c r="J15" s="19"/>
      <c r="K15" s="131">
        <f t="shared" si="1"/>
        <v>0</v>
      </c>
      <c r="L15" s="131">
        <f t="shared" si="2"/>
        <v>0</v>
      </c>
      <c r="M15" s="131">
        <f t="shared" si="3"/>
        <v>0</v>
      </c>
      <c r="N15" s="131">
        <f t="shared" si="4"/>
        <v>0</v>
      </c>
      <c r="O15" s="131">
        <f t="shared" si="5"/>
        <v>0</v>
      </c>
    </row>
    <row r="16" spans="2:15" x14ac:dyDescent="0.25">
      <c r="B16" s="18" t="s">
        <v>625</v>
      </c>
      <c r="C16" s="18" t="s">
        <v>626</v>
      </c>
      <c r="D16" s="129">
        <f>'F2'!J16</f>
        <v>0</v>
      </c>
      <c r="E16" s="129">
        <f>'F3'!J16</f>
        <v>0</v>
      </c>
      <c r="F16" s="129">
        <f>'F4'!O16</f>
        <v>0</v>
      </c>
      <c r="G16" s="129">
        <f>'F25'!H16</f>
        <v>0</v>
      </c>
      <c r="H16" s="129">
        <f>'F25'!I16</f>
        <v>0</v>
      </c>
      <c r="I16" s="19"/>
      <c r="J16" s="19"/>
      <c r="K16" s="131">
        <f t="shared" si="1"/>
        <v>0</v>
      </c>
      <c r="L16" s="131">
        <f t="shared" si="2"/>
        <v>0</v>
      </c>
      <c r="M16" s="131">
        <f t="shared" si="3"/>
        <v>0</v>
      </c>
      <c r="N16" s="131">
        <f t="shared" si="4"/>
        <v>0</v>
      </c>
      <c r="O16" s="131">
        <f t="shared" si="5"/>
        <v>0</v>
      </c>
    </row>
    <row r="17" spans="2:15" x14ac:dyDescent="0.25">
      <c r="B17" s="18" t="s">
        <v>627</v>
      </c>
      <c r="C17" s="18" t="s">
        <v>628</v>
      </c>
      <c r="D17" s="129">
        <f>'F2'!J17</f>
        <v>0</v>
      </c>
      <c r="E17" s="129">
        <f>'F3'!J17</f>
        <v>0</v>
      </c>
      <c r="F17" s="129">
        <f>'F4'!O17</f>
        <v>0</v>
      </c>
      <c r="G17" s="129">
        <f>'F25'!H17</f>
        <v>0</v>
      </c>
      <c r="H17" s="129">
        <f>'F25'!I17</f>
        <v>0</v>
      </c>
      <c r="I17" s="19"/>
      <c r="J17" s="19"/>
      <c r="K17" s="131">
        <f t="shared" si="1"/>
        <v>0</v>
      </c>
      <c r="L17" s="131">
        <f t="shared" si="2"/>
        <v>0</v>
      </c>
      <c r="M17" s="131">
        <f t="shared" si="3"/>
        <v>0</v>
      </c>
      <c r="N17" s="131">
        <f t="shared" si="4"/>
        <v>0</v>
      </c>
      <c r="O17" s="131">
        <f t="shared" si="5"/>
        <v>0</v>
      </c>
    </row>
    <row r="18" spans="2:15" x14ac:dyDescent="0.25">
      <c r="B18" s="18" t="s">
        <v>259</v>
      </c>
      <c r="C18" s="18" t="s">
        <v>259</v>
      </c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</row>
    <row r="19" spans="2:15" x14ac:dyDescent="0.25">
      <c r="B19" s="428" t="s">
        <v>496</v>
      </c>
      <c r="C19" s="42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</row>
    <row r="20" spans="2:15" x14ac:dyDescent="0.25">
      <c r="B20" s="18" t="s">
        <v>252</v>
      </c>
      <c r="C20" s="18" t="s">
        <v>253</v>
      </c>
      <c r="D20" s="166"/>
      <c r="E20" s="166"/>
      <c r="F20" s="166"/>
      <c r="G20" s="19"/>
      <c r="H20" s="19"/>
      <c r="I20" s="19"/>
      <c r="J20" s="19"/>
      <c r="K20" s="131"/>
      <c r="L20" s="131"/>
      <c r="M20" s="131"/>
      <c r="N20" s="131"/>
      <c r="O20" s="131"/>
    </row>
    <row r="21" spans="2:15" x14ac:dyDescent="0.25">
      <c r="B21" s="18"/>
      <c r="C21" s="112" t="s">
        <v>473</v>
      </c>
      <c r="D21" s="129">
        <f>'F2'!J21</f>
        <v>0</v>
      </c>
      <c r="E21" s="129">
        <f>'F3'!J21</f>
        <v>0</v>
      </c>
      <c r="F21" s="129">
        <f>'F4'!O21</f>
        <v>0</v>
      </c>
      <c r="G21" s="129">
        <f>'F25'!H21</f>
        <v>0</v>
      </c>
      <c r="H21" s="129">
        <f>'F25'!I21</f>
        <v>0</v>
      </c>
      <c r="I21" s="19"/>
      <c r="J21" s="19"/>
      <c r="K21" s="131">
        <f t="shared" ref="K21:N23" si="6">$D21*G21*12/10^7</f>
        <v>0</v>
      </c>
      <c r="L21" s="131">
        <f t="shared" si="6"/>
        <v>0</v>
      </c>
      <c r="M21" s="131">
        <f t="shared" si="6"/>
        <v>0</v>
      </c>
      <c r="N21" s="131">
        <f t="shared" si="6"/>
        <v>0</v>
      </c>
      <c r="O21" s="131">
        <f>SUM(K21:N21)</f>
        <v>0</v>
      </c>
    </row>
    <row r="22" spans="2:15" x14ac:dyDescent="0.25">
      <c r="B22" s="18"/>
      <c r="C22" s="112" t="s">
        <v>474</v>
      </c>
      <c r="D22" s="129">
        <f>'F2'!J33</f>
        <v>0</v>
      </c>
      <c r="E22" s="129">
        <f>'F3'!J33</f>
        <v>0</v>
      </c>
      <c r="F22" s="129">
        <f>'F4'!O33</f>
        <v>0</v>
      </c>
      <c r="G22" s="129">
        <f>'F25'!H22</f>
        <v>0</v>
      </c>
      <c r="H22" s="129">
        <f>'F25'!I22</f>
        <v>0</v>
      </c>
      <c r="I22" s="19"/>
      <c r="J22" s="19"/>
      <c r="K22" s="131">
        <f t="shared" si="6"/>
        <v>0</v>
      </c>
      <c r="L22" s="131">
        <f t="shared" si="6"/>
        <v>0</v>
      </c>
      <c r="M22" s="131">
        <f t="shared" si="6"/>
        <v>0</v>
      </c>
      <c r="N22" s="131">
        <f t="shared" si="6"/>
        <v>0</v>
      </c>
      <c r="O22" s="131">
        <f>SUM(K22:N22)</f>
        <v>0</v>
      </c>
    </row>
    <row r="23" spans="2:15" x14ac:dyDescent="0.25">
      <c r="B23" s="18"/>
      <c r="C23" s="112" t="s">
        <v>475</v>
      </c>
      <c r="D23" s="129">
        <f>'F2'!J45</f>
        <v>0</v>
      </c>
      <c r="E23" s="129">
        <f>'F3'!J45</f>
        <v>0</v>
      </c>
      <c r="F23" s="129">
        <f>'F4'!O45</f>
        <v>0</v>
      </c>
      <c r="G23" s="129">
        <f>'F25'!H23</f>
        <v>0</v>
      </c>
      <c r="H23" s="129">
        <f>'F25'!I23</f>
        <v>0</v>
      </c>
      <c r="I23" s="19"/>
      <c r="J23" s="19"/>
      <c r="K23" s="131">
        <f t="shared" si="6"/>
        <v>0</v>
      </c>
      <c r="L23" s="131">
        <f t="shared" si="6"/>
        <v>0</v>
      </c>
      <c r="M23" s="131">
        <f t="shared" si="6"/>
        <v>0</v>
      </c>
      <c r="N23" s="131">
        <f t="shared" si="6"/>
        <v>0</v>
      </c>
      <c r="O23" s="131">
        <f>SUM(K23:N23)</f>
        <v>0</v>
      </c>
    </row>
    <row r="24" spans="2:15" x14ac:dyDescent="0.25">
      <c r="B24" s="18" t="s">
        <v>254</v>
      </c>
      <c r="C24" s="18" t="s">
        <v>255</v>
      </c>
      <c r="D24" s="19"/>
      <c r="E24" s="19"/>
      <c r="F24" s="19"/>
      <c r="G24" s="129"/>
      <c r="H24" s="129"/>
      <c r="I24" s="19"/>
      <c r="J24" s="19"/>
      <c r="K24" s="131"/>
      <c r="L24" s="131"/>
      <c r="M24" s="131"/>
      <c r="N24" s="131"/>
      <c r="O24" s="131"/>
    </row>
    <row r="25" spans="2:15" x14ac:dyDescent="0.25">
      <c r="B25" s="18"/>
      <c r="C25" s="112" t="s">
        <v>473</v>
      </c>
      <c r="D25" s="129">
        <f>'F2'!J22</f>
        <v>0</v>
      </c>
      <c r="E25" s="129">
        <f>'F3'!J22</f>
        <v>0</v>
      </c>
      <c r="F25" s="129">
        <f>'F4'!O22</f>
        <v>0</v>
      </c>
      <c r="G25" s="129">
        <f>'F25'!H25</f>
        <v>0</v>
      </c>
      <c r="H25" s="129">
        <f>'F25'!I25</f>
        <v>0</v>
      </c>
      <c r="I25" s="19"/>
      <c r="J25" s="19"/>
      <c r="K25" s="131">
        <f t="shared" ref="K25:K56" si="7">$D25*G25*12/10^7</f>
        <v>0</v>
      </c>
      <c r="L25" s="131">
        <f t="shared" ref="L25:L56" si="8">$D25*H25*12/10^7</f>
        <v>0</v>
      </c>
      <c r="M25" s="131">
        <f t="shared" ref="M25:M56" si="9">$D25*I25*12/10^7</f>
        <v>0</v>
      </c>
      <c r="N25" s="131">
        <f t="shared" ref="N25:N56" si="10">$D25*J25*12/10^7</f>
        <v>0</v>
      </c>
      <c r="O25" s="131">
        <f t="shared" ref="O25:O56" si="11">SUM(K25:N25)</f>
        <v>0</v>
      </c>
    </row>
    <row r="26" spans="2:15" x14ac:dyDescent="0.25">
      <c r="B26" s="18"/>
      <c r="C26" s="112" t="s">
        <v>474</v>
      </c>
      <c r="D26" s="129">
        <f>'F2'!J34</f>
        <v>0</v>
      </c>
      <c r="E26" s="129">
        <f>'F3'!J34</f>
        <v>0</v>
      </c>
      <c r="F26" s="129">
        <f>'F4'!O34</f>
        <v>0</v>
      </c>
      <c r="G26" s="129">
        <f>'F25'!H26</f>
        <v>0</v>
      </c>
      <c r="H26" s="129">
        <f>'F25'!I26</f>
        <v>0</v>
      </c>
      <c r="I26" s="19"/>
      <c r="J26" s="19"/>
      <c r="K26" s="131">
        <f t="shared" si="7"/>
        <v>0</v>
      </c>
      <c r="L26" s="131">
        <f t="shared" si="8"/>
        <v>0</v>
      </c>
      <c r="M26" s="131">
        <f t="shared" si="9"/>
        <v>0</v>
      </c>
      <c r="N26" s="131">
        <f t="shared" si="10"/>
        <v>0</v>
      </c>
      <c r="O26" s="131">
        <f t="shared" si="11"/>
        <v>0</v>
      </c>
    </row>
    <row r="27" spans="2:15" x14ac:dyDescent="0.25">
      <c r="B27" s="18"/>
      <c r="C27" s="112" t="s">
        <v>475</v>
      </c>
      <c r="D27" s="129">
        <f>'F2'!J46</f>
        <v>0</v>
      </c>
      <c r="E27" s="129">
        <f>'F3'!J46</f>
        <v>0</v>
      </c>
      <c r="F27" s="129">
        <f>'F4'!O46</f>
        <v>0</v>
      </c>
      <c r="G27" s="129">
        <f>'F25'!H27</f>
        <v>0</v>
      </c>
      <c r="H27" s="129">
        <f>'F25'!I27</f>
        <v>0</v>
      </c>
      <c r="I27" s="19"/>
      <c r="J27" s="19"/>
      <c r="K27" s="131">
        <f t="shared" si="7"/>
        <v>0</v>
      </c>
      <c r="L27" s="131">
        <f t="shared" si="8"/>
        <v>0</v>
      </c>
      <c r="M27" s="131">
        <f t="shared" si="9"/>
        <v>0</v>
      </c>
      <c r="N27" s="131">
        <f t="shared" si="10"/>
        <v>0</v>
      </c>
      <c r="O27" s="131">
        <f t="shared" si="11"/>
        <v>0</v>
      </c>
    </row>
    <row r="28" spans="2:15" x14ac:dyDescent="0.25">
      <c r="B28" s="18" t="s">
        <v>629</v>
      </c>
      <c r="C28" s="18" t="s">
        <v>64</v>
      </c>
      <c r="D28" s="129"/>
      <c r="E28" s="129"/>
      <c r="F28" s="19"/>
      <c r="G28" s="129"/>
      <c r="H28" s="129"/>
      <c r="I28" s="19"/>
      <c r="J28" s="19"/>
      <c r="K28" s="131"/>
      <c r="L28" s="131"/>
      <c r="M28" s="131"/>
      <c r="N28" s="131"/>
      <c r="O28" s="131"/>
    </row>
    <row r="29" spans="2:15" x14ac:dyDescent="0.25">
      <c r="B29" s="18"/>
      <c r="C29" s="112" t="s">
        <v>473</v>
      </c>
      <c r="D29" s="129">
        <f>'F2'!J23</f>
        <v>0</v>
      </c>
      <c r="E29" s="129">
        <f>'F3'!J23</f>
        <v>0</v>
      </c>
      <c r="F29" s="129">
        <f>'F4'!O23</f>
        <v>0</v>
      </c>
      <c r="G29" s="129">
        <f>'F25'!H29</f>
        <v>0</v>
      </c>
      <c r="H29" s="129">
        <f>'F25'!I29</f>
        <v>0</v>
      </c>
      <c r="I29" s="19"/>
      <c r="J29" s="19"/>
      <c r="K29" s="131">
        <f t="shared" si="7"/>
        <v>0</v>
      </c>
      <c r="L29" s="131">
        <f t="shared" si="8"/>
        <v>0</v>
      </c>
      <c r="M29" s="131">
        <f t="shared" si="9"/>
        <v>0</v>
      </c>
      <c r="N29" s="131">
        <f t="shared" si="10"/>
        <v>0</v>
      </c>
      <c r="O29" s="131">
        <f t="shared" si="11"/>
        <v>0</v>
      </c>
    </row>
    <row r="30" spans="2:15" x14ac:dyDescent="0.25">
      <c r="B30" s="18"/>
      <c r="C30" s="112" t="s">
        <v>474</v>
      </c>
      <c r="D30" s="129">
        <f>'F2'!J35</f>
        <v>0</v>
      </c>
      <c r="E30" s="129">
        <f>'F3'!J35</f>
        <v>0</v>
      </c>
      <c r="F30" s="129">
        <f>'F4'!O35</f>
        <v>0</v>
      </c>
      <c r="G30" s="129">
        <f>'F25'!H30</f>
        <v>0</v>
      </c>
      <c r="H30" s="129">
        <f>'F25'!I30</f>
        <v>0</v>
      </c>
      <c r="I30" s="19"/>
      <c r="J30" s="19"/>
      <c r="K30" s="131">
        <f t="shared" si="7"/>
        <v>0</v>
      </c>
      <c r="L30" s="131">
        <f t="shared" si="8"/>
        <v>0</v>
      </c>
      <c r="M30" s="131">
        <f t="shared" si="9"/>
        <v>0</v>
      </c>
      <c r="N30" s="131">
        <f t="shared" si="10"/>
        <v>0</v>
      </c>
      <c r="O30" s="131">
        <f t="shared" si="11"/>
        <v>0</v>
      </c>
    </row>
    <row r="31" spans="2:15" x14ac:dyDescent="0.25">
      <c r="B31" s="18"/>
      <c r="C31" s="112" t="s">
        <v>475</v>
      </c>
      <c r="D31" s="129">
        <f>'F2'!J47</f>
        <v>0</v>
      </c>
      <c r="E31" s="129">
        <f>'F3'!J47</f>
        <v>0</v>
      </c>
      <c r="F31" s="129">
        <f>'F4'!O47</f>
        <v>0</v>
      </c>
      <c r="G31" s="129">
        <f>'F25'!H31</f>
        <v>0</v>
      </c>
      <c r="H31" s="129">
        <f>'F25'!I31</f>
        <v>0</v>
      </c>
      <c r="I31" s="19"/>
      <c r="J31" s="19"/>
      <c r="K31" s="131">
        <f t="shared" si="7"/>
        <v>0</v>
      </c>
      <c r="L31" s="131">
        <f t="shared" si="8"/>
        <v>0</v>
      </c>
      <c r="M31" s="131">
        <f t="shared" si="9"/>
        <v>0</v>
      </c>
      <c r="N31" s="131">
        <f t="shared" si="10"/>
        <v>0</v>
      </c>
      <c r="O31" s="131">
        <f t="shared" si="11"/>
        <v>0</v>
      </c>
    </row>
    <row r="32" spans="2:15" x14ac:dyDescent="0.25">
      <c r="B32" s="18" t="s">
        <v>630</v>
      </c>
      <c r="C32" s="18" t="s">
        <v>631</v>
      </c>
      <c r="D32" s="129"/>
      <c r="E32" s="129"/>
      <c r="F32" s="19"/>
      <c r="G32" s="129"/>
      <c r="H32" s="129"/>
      <c r="I32" s="19"/>
      <c r="J32" s="19"/>
      <c r="K32" s="131"/>
      <c r="L32" s="131"/>
      <c r="M32" s="131"/>
      <c r="N32" s="131"/>
      <c r="O32" s="131"/>
    </row>
    <row r="33" spans="2:15" x14ac:dyDescent="0.25">
      <c r="B33" s="18"/>
      <c r="C33" s="112" t="s">
        <v>473</v>
      </c>
      <c r="D33" s="129">
        <f>'F2'!J24</f>
        <v>0</v>
      </c>
      <c r="E33" s="129">
        <f>'F3'!J24</f>
        <v>0</v>
      </c>
      <c r="F33" s="129">
        <f>'F4'!O24</f>
        <v>0</v>
      </c>
      <c r="G33" s="129">
        <f>'F25'!H33</f>
        <v>0</v>
      </c>
      <c r="H33" s="129">
        <f>'F25'!I33</f>
        <v>0</v>
      </c>
      <c r="I33" s="19"/>
      <c r="J33" s="19"/>
      <c r="K33" s="131">
        <f t="shared" si="7"/>
        <v>0</v>
      </c>
      <c r="L33" s="131">
        <f t="shared" si="8"/>
        <v>0</v>
      </c>
      <c r="M33" s="131">
        <f t="shared" si="9"/>
        <v>0</v>
      </c>
      <c r="N33" s="131">
        <f t="shared" si="10"/>
        <v>0</v>
      </c>
      <c r="O33" s="131">
        <f t="shared" si="11"/>
        <v>0</v>
      </c>
    </row>
    <row r="34" spans="2:15" x14ac:dyDescent="0.25">
      <c r="B34" s="18"/>
      <c r="C34" s="112" t="s">
        <v>474</v>
      </c>
      <c r="D34" s="129">
        <f>'F2'!J36</f>
        <v>0</v>
      </c>
      <c r="E34" s="129">
        <f>'F3'!J36</f>
        <v>0</v>
      </c>
      <c r="F34" s="129">
        <f>'F4'!O36</f>
        <v>0</v>
      </c>
      <c r="G34" s="129">
        <f>'F25'!H34</f>
        <v>0</v>
      </c>
      <c r="H34" s="129">
        <f>'F25'!I34</f>
        <v>0</v>
      </c>
      <c r="I34" s="19"/>
      <c r="J34" s="19"/>
      <c r="K34" s="131">
        <f t="shared" si="7"/>
        <v>0</v>
      </c>
      <c r="L34" s="131">
        <f t="shared" si="8"/>
        <v>0</v>
      </c>
      <c r="M34" s="131">
        <f t="shared" si="9"/>
        <v>0</v>
      </c>
      <c r="N34" s="131">
        <f t="shared" si="10"/>
        <v>0</v>
      </c>
      <c r="O34" s="131">
        <f t="shared" si="11"/>
        <v>0</v>
      </c>
    </row>
    <row r="35" spans="2:15" x14ac:dyDescent="0.25">
      <c r="B35" s="18"/>
      <c r="C35" s="112" t="s">
        <v>475</v>
      </c>
      <c r="D35" s="129">
        <f>'F2'!J48</f>
        <v>0</v>
      </c>
      <c r="E35" s="129">
        <f>'F3'!J48</f>
        <v>0</v>
      </c>
      <c r="F35" s="129">
        <f>'F4'!O48</f>
        <v>0</v>
      </c>
      <c r="G35" s="129">
        <f>'F25'!H35</f>
        <v>0</v>
      </c>
      <c r="H35" s="129">
        <f>'F25'!I35</f>
        <v>0</v>
      </c>
      <c r="I35" s="19"/>
      <c r="J35" s="19"/>
      <c r="K35" s="131">
        <f t="shared" si="7"/>
        <v>0</v>
      </c>
      <c r="L35" s="131">
        <f t="shared" si="8"/>
        <v>0</v>
      </c>
      <c r="M35" s="131">
        <f t="shared" si="9"/>
        <v>0</v>
      </c>
      <c r="N35" s="131">
        <f t="shared" si="10"/>
        <v>0</v>
      </c>
      <c r="O35" s="131">
        <f t="shared" si="11"/>
        <v>0</v>
      </c>
    </row>
    <row r="36" spans="2:15" x14ac:dyDescent="0.25">
      <c r="B36" s="18" t="s">
        <v>632</v>
      </c>
      <c r="C36" s="18" t="s">
        <v>633</v>
      </c>
      <c r="D36" s="129"/>
      <c r="E36" s="129"/>
      <c r="F36" s="19"/>
      <c r="G36" s="129"/>
      <c r="H36" s="129"/>
      <c r="I36" s="19"/>
      <c r="J36" s="19"/>
      <c r="K36" s="131"/>
      <c r="L36" s="131"/>
      <c r="M36" s="131"/>
      <c r="N36" s="131"/>
      <c r="O36" s="131"/>
    </row>
    <row r="37" spans="2:15" x14ac:dyDescent="0.25">
      <c r="B37" s="18"/>
      <c r="C37" s="112" t="s">
        <v>473</v>
      </c>
      <c r="D37" s="129">
        <f>'F2'!J25</f>
        <v>0</v>
      </c>
      <c r="E37" s="129">
        <f>'F3'!J25</f>
        <v>0</v>
      </c>
      <c r="F37" s="129">
        <f>'F4'!O25</f>
        <v>0</v>
      </c>
      <c r="G37" s="129">
        <f>'F25'!H37</f>
        <v>0</v>
      </c>
      <c r="H37" s="129">
        <f>'F25'!I37</f>
        <v>0</v>
      </c>
      <c r="I37" s="19"/>
      <c r="J37" s="19"/>
      <c r="K37" s="131">
        <f t="shared" si="7"/>
        <v>0</v>
      </c>
      <c r="L37" s="131">
        <f t="shared" si="8"/>
        <v>0</v>
      </c>
      <c r="M37" s="131">
        <f t="shared" si="9"/>
        <v>0</v>
      </c>
      <c r="N37" s="131">
        <f t="shared" si="10"/>
        <v>0</v>
      </c>
      <c r="O37" s="131">
        <f t="shared" si="11"/>
        <v>0</v>
      </c>
    </row>
    <row r="38" spans="2:15" x14ac:dyDescent="0.25">
      <c r="B38" s="18"/>
      <c r="C38" s="112" t="s">
        <v>474</v>
      </c>
      <c r="D38" s="129">
        <f>'F2'!J37</f>
        <v>0</v>
      </c>
      <c r="E38" s="129">
        <f>'F3'!J37</f>
        <v>0</v>
      </c>
      <c r="F38" s="129">
        <f>'F4'!O37</f>
        <v>0</v>
      </c>
      <c r="G38" s="129">
        <f>'F25'!H38</f>
        <v>0</v>
      </c>
      <c r="H38" s="129">
        <f>'F25'!I38</f>
        <v>0</v>
      </c>
      <c r="I38" s="19"/>
      <c r="J38" s="19"/>
      <c r="K38" s="131">
        <f t="shared" si="7"/>
        <v>0</v>
      </c>
      <c r="L38" s="131">
        <f t="shared" si="8"/>
        <v>0</v>
      </c>
      <c r="M38" s="131">
        <f t="shared" si="9"/>
        <v>0</v>
      </c>
      <c r="N38" s="131">
        <f t="shared" si="10"/>
        <v>0</v>
      </c>
      <c r="O38" s="131">
        <f t="shared" si="11"/>
        <v>0</v>
      </c>
    </row>
    <row r="39" spans="2:15" x14ac:dyDescent="0.25">
      <c r="B39" s="18"/>
      <c r="C39" s="112" t="s">
        <v>475</v>
      </c>
      <c r="D39" s="129">
        <f>'F2'!J49</f>
        <v>0</v>
      </c>
      <c r="E39" s="129">
        <f>'F3'!J49</f>
        <v>0</v>
      </c>
      <c r="F39" s="129">
        <f>'F4'!O49</f>
        <v>0</v>
      </c>
      <c r="G39" s="129">
        <f>'F25'!H39</f>
        <v>0</v>
      </c>
      <c r="H39" s="129">
        <f>'F25'!I39</f>
        <v>0</v>
      </c>
      <c r="I39" s="19"/>
      <c r="J39" s="19"/>
      <c r="K39" s="131">
        <f t="shared" si="7"/>
        <v>0</v>
      </c>
      <c r="L39" s="131">
        <f t="shared" si="8"/>
        <v>0</v>
      </c>
      <c r="M39" s="131">
        <f t="shared" si="9"/>
        <v>0</v>
      </c>
      <c r="N39" s="131">
        <f t="shared" si="10"/>
        <v>0</v>
      </c>
      <c r="O39" s="131">
        <f t="shared" si="11"/>
        <v>0</v>
      </c>
    </row>
    <row r="40" spans="2:15" x14ac:dyDescent="0.25">
      <c r="B40" s="18" t="s">
        <v>638</v>
      </c>
      <c r="C40" s="18" t="s">
        <v>639</v>
      </c>
      <c r="D40" s="129">
        <f>'F2'!J50</f>
        <v>0</v>
      </c>
      <c r="E40" s="129">
        <f>'F3'!J50</f>
        <v>0</v>
      </c>
      <c r="F40" s="129">
        <f>'F4'!O50</f>
        <v>0</v>
      </c>
      <c r="G40" s="129">
        <f>'F25'!H40</f>
        <v>0</v>
      </c>
      <c r="H40" s="129">
        <f>'F25'!I40</f>
        <v>0</v>
      </c>
      <c r="I40" s="19"/>
      <c r="J40" s="19"/>
      <c r="K40" s="131">
        <f t="shared" si="7"/>
        <v>0</v>
      </c>
      <c r="L40" s="131">
        <f t="shared" si="8"/>
        <v>0</v>
      </c>
      <c r="M40" s="131">
        <f t="shared" si="9"/>
        <v>0</v>
      </c>
      <c r="N40" s="131">
        <f t="shared" si="10"/>
        <v>0</v>
      </c>
      <c r="O40" s="131">
        <f t="shared" si="11"/>
        <v>0</v>
      </c>
    </row>
    <row r="41" spans="2:15" x14ac:dyDescent="0.25">
      <c r="B41" s="18" t="s">
        <v>634</v>
      </c>
      <c r="C41" s="18" t="s">
        <v>635</v>
      </c>
      <c r="D41" s="129"/>
      <c r="E41" s="129"/>
      <c r="F41" s="19"/>
      <c r="G41" s="129"/>
      <c r="H41" s="129"/>
      <c r="I41" s="19"/>
      <c r="J41" s="19"/>
      <c r="K41" s="131"/>
      <c r="L41" s="131"/>
      <c r="M41" s="131"/>
      <c r="N41" s="131"/>
      <c r="O41" s="131"/>
    </row>
    <row r="42" spans="2:15" x14ac:dyDescent="0.25">
      <c r="B42" s="18"/>
      <c r="C42" s="112" t="s">
        <v>473</v>
      </c>
      <c r="D42" s="129">
        <f>'F2'!J26</f>
        <v>0</v>
      </c>
      <c r="E42" s="129">
        <f>'F3'!J26</f>
        <v>0</v>
      </c>
      <c r="F42" s="129">
        <f>'F4'!O26</f>
        <v>0</v>
      </c>
      <c r="G42" s="129">
        <f>'F25'!H42</f>
        <v>0</v>
      </c>
      <c r="H42" s="129">
        <f>'F25'!I42</f>
        <v>0</v>
      </c>
      <c r="I42" s="19"/>
      <c r="J42" s="19"/>
      <c r="K42" s="131">
        <f t="shared" si="7"/>
        <v>0</v>
      </c>
      <c r="L42" s="131">
        <f t="shared" si="8"/>
        <v>0</v>
      </c>
      <c r="M42" s="131">
        <f t="shared" si="9"/>
        <v>0</v>
      </c>
      <c r="N42" s="131">
        <f t="shared" si="10"/>
        <v>0</v>
      </c>
      <c r="O42" s="131">
        <f t="shared" si="11"/>
        <v>0</v>
      </c>
    </row>
    <row r="43" spans="2:15" x14ac:dyDescent="0.25">
      <c r="B43" s="18"/>
      <c r="C43" s="112" t="s">
        <v>474</v>
      </c>
      <c r="D43" s="129">
        <f>'F2'!J38</f>
        <v>0</v>
      </c>
      <c r="E43" s="129">
        <f>'F3'!J38</f>
        <v>0</v>
      </c>
      <c r="F43" s="129">
        <f>'F4'!O38</f>
        <v>0</v>
      </c>
      <c r="G43" s="129">
        <f>'F25'!H43</f>
        <v>0</v>
      </c>
      <c r="H43" s="129">
        <f>'F25'!I43</f>
        <v>0</v>
      </c>
      <c r="I43" s="19"/>
      <c r="J43" s="19"/>
      <c r="K43" s="131">
        <f t="shared" si="7"/>
        <v>0</v>
      </c>
      <c r="L43" s="131">
        <f t="shared" si="8"/>
        <v>0</v>
      </c>
      <c r="M43" s="131">
        <f t="shared" si="9"/>
        <v>0</v>
      </c>
      <c r="N43" s="131">
        <f t="shared" si="10"/>
        <v>0</v>
      </c>
      <c r="O43" s="131">
        <f t="shared" si="11"/>
        <v>0</v>
      </c>
    </row>
    <row r="44" spans="2:15" x14ac:dyDescent="0.25">
      <c r="B44" s="18"/>
      <c r="C44" s="112" t="s">
        <v>475</v>
      </c>
      <c r="D44" s="129">
        <f>'F2'!J51</f>
        <v>0</v>
      </c>
      <c r="E44" s="129">
        <f>'F3'!J51</f>
        <v>0</v>
      </c>
      <c r="F44" s="129">
        <f>'F4'!O51</f>
        <v>0</v>
      </c>
      <c r="G44" s="129">
        <f>'F25'!H44</f>
        <v>0</v>
      </c>
      <c r="H44" s="129">
        <f>'F25'!I44</f>
        <v>0</v>
      </c>
      <c r="I44" s="19"/>
      <c r="J44" s="19"/>
      <c r="K44" s="131">
        <f t="shared" si="7"/>
        <v>0</v>
      </c>
      <c r="L44" s="131">
        <f t="shared" si="8"/>
        <v>0</v>
      </c>
      <c r="M44" s="131">
        <f t="shared" si="9"/>
        <v>0</v>
      </c>
      <c r="N44" s="131">
        <f t="shared" si="10"/>
        <v>0</v>
      </c>
      <c r="O44" s="131">
        <f t="shared" si="11"/>
        <v>0</v>
      </c>
    </row>
    <row r="45" spans="2:15" x14ac:dyDescent="0.25">
      <c r="B45" s="18" t="s">
        <v>472</v>
      </c>
      <c r="C45" s="18" t="s">
        <v>626</v>
      </c>
      <c r="D45" s="129"/>
      <c r="E45" s="129"/>
      <c r="F45" s="19"/>
      <c r="G45" s="129"/>
      <c r="H45" s="129"/>
      <c r="I45" s="19"/>
      <c r="J45" s="19"/>
      <c r="K45" s="131"/>
      <c r="L45" s="131"/>
      <c r="M45" s="131"/>
      <c r="N45" s="131"/>
      <c r="O45" s="131"/>
    </row>
    <row r="46" spans="2:15" x14ac:dyDescent="0.25">
      <c r="B46" s="18"/>
      <c r="C46" s="112" t="s">
        <v>473</v>
      </c>
      <c r="D46" s="129">
        <f>'F2'!J27</f>
        <v>0</v>
      </c>
      <c r="E46" s="129">
        <f>'F3'!J27</f>
        <v>0</v>
      </c>
      <c r="F46" s="129">
        <f>'F4'!O27</f>
        <v>0</v>
      </c>
      <c r="G46" s="129">
        <f>'F25'!H46</f>
        <v>0</v>
      </c>
      <c r="H46" s="129">
        <f>'F25'!I46</f>
        <v>0</v>
      </c>
      <c r="I46" s="19"/>
      <c r="J46" s="19"/>
      <c r="K46" s="131">
        <f t="shared" si="7"/>
        <v>0</v>
      </c>
      <c r="L46" s="131">
        <f t="shared" si="8"/>
        <v>0</v>
      </c>
      <c r="M46" s="131">
        <f t="shared" si="9"/>
        <v>0</v>
      </c>
      <c r="N46" s="131">
        <f t="shared" si="10"/>
        <v>0</v>
      </c>
      <c r="O46" s="131">
        <f t="shared" si="11"/>
        <v>0</v>
      </c>
    </row>
    <row r="47" spans="2:15" x14ac:dyDescent="0.25">
      <c r="B47" s="18"/>
      <c r="C47" s="112" t="s">
        <v>474</v>
      </c>
      <c r="D47" s="129">
        <f>'F2'!J39</f>
        <v>0</v>
      </c>
      <c r="E47" s="129">
        <f>'F3'!J39</f>
        <v>0</v>
      </c>
      <c r="F47" s="129">
        <f>'F4'!O39</f>
        <v>0</v>
      </c>
      <c r="G47" s="129">
        <f>'F25'!H47</f>
        <v>0</v>
      </c>
      <c r="H47" s="129">
        <f>'F25'!I47</f>
        <v>0</v>
      </c>
      <c r="I47" s="19"/>
      <c r="J47" s="19"/>
      <c r="K47" s="131">
        <f t="shared" si="7"/>
        <v>0</v>
      </c>
      <c r="L47" s="131">
        <f t="shared" si="8"/>
        <v>0</v>
      </c>
      <c r="M47" s="131">
        <f t="shared" si="9"/>
        <v>0</v>
      </c>
      <c r="N47" s="131">
        <f t="shared" si="10"/>
        <v>0</v>
      </c>
      <c r="O47" s="131">
        <f t="shared" si="11"/>
        <v>0</v>
      </c>
    </row>
    <row r="48" spans="2:15" x14ac:dyDescent="0.25">
      <c r="B48" s="18"/>
      <c r="C48" s="112" t="s">
        <v>475</v>
      </c>
      <c r="D48" s="129">
        <f>'F2'!J52</f>
        <v>0</v>
      </c>
      <c r="E48" s="129">
        <f>'F3'!J52</f>
        <v>0</v>
      </c>
      <c r="F48" s="129">
        <f>'F4'!O52</f>
        <v>0</v>
      </c>
      <c r="G48" s="129">
        <f>'F25'!H48</f>
        <v>0</v>
      </c>
      <c r="H48" s="129">
        <f>'F25'!I48</f>
        <v>0</v>
      </c>
      <c r="I48" s="19"/>
      <c r="J48" s="19"/>
      <c r="K48" s="131">
        <f t="shared" si="7"/>
        <v>0</v>
      </c>
      <c r="L48" s="131">
        <f t="shared" si="8"/>
        <v>0</v>
      </c>
      <c r="M48" s="131">
        <f t="shared" si="9"/>
        <v>0</v>
      </c>
      <c r="N48" s="131">
        <f t="shared" si="10"/>
        <v>0</v>
      </c>
      <c r="O48" s="131">
        <f t="shared" si="11"/>
        <v>0</v>
      </c>
    </row>
    <row r="49" spans="2:15" x14ac:dyDescent="0.25">
      <c r="B49" s="18" t="s">
        <v>472</v>
      </c>
      <c r="C49" s="18" t="s">
        <v>636</v>
      </c>
      <c r="D49" s="129"/>
      <c r="E49" s="129"/>
      <c r="F49" s="19"/>
      <c r="G49" s="129"/>
      <c r="H49" s="129"/>
      <c r="I49" s="19"/>
      <c r="J49" s="19"/>
      <c r="K49" s="131"/>
      <c r="L49" s="131"/>
      <c r="M49" s="131"/>
      <c r="N49" s="131"/>
      <c r="O49" s="131"/>
    </row>
    <row r="50" spans="2:15" x14ac:dyDescent="0.25">
      <c r="B50" s="18"/>
      <c r="C50" s="112" t="s">
        <v>473</v>
      </c>
      <c r="D50" s="129">
        <f>'F2'!J28</f>
        <v>0</v>
      </c>
      <c r="E50" s="129">
        <f>'F3'!J28</f>
        <v>0</v>
      </c>
      <c r="F50" s="129">
        <f>'F4'!O28</f>
        <v>0</v>
      </c>
      <c r="G50" s="129">
        <f>'F25'!H50</f>
        <v>0</v>
      </c>
      <c r="H50" s="129">
        <f>'F25'!I50</f>
        <v>0</v>
      </c>
      <c r="I50" s="19"/>
      <c r="J50" s="19"/>
      <c r="K50" s="131">
        <f t="shared" si="7"/>
        <v>0</v>
      </c>
      <c r="L50" s="131">
        <f t="shared" si="8"/>
        <v>0</v>
      </c>
      <c r="M50" s="131">
        <f t="shared" si="9"/>
        <v>0</v>
      </c>
      <c r="N50" s="131">
        <f t="shared" si="10"/>
        <v>0</v>
      </c>
      <c r="O50" s="131">
        <f t="shared" si="11"/>
        <v>0</v>
      </c>
    </row>
    <row r="51" spans="2:15" x14ac:dyDescent="0.25">
      <c r="B51" s="18"/>
      <c r="C51" s="112" t="s">
        <v>474</v>
      </c>
      <c r="D51" s="129">
        <f>'F2'!J40</f>
        <v>0</v>
      </c>
      <c r="E51" s="129">
        <f>'F3'!J40</f>
        <v>0</v>
      </c>
      <c r="F51" s="129">
        <f>'F4'!O40</f>
        <v>0</v>
      </c>
      <c r="G51" s="129">
        <f>'F25'!H51</f>
        <v>0</v>
      </c>
      <c r="H51" s="129">
        <f>'F25'!I51</f>
        <v>0</v>
      </c>
      <c r="I51" s="19"/>
      <c r="J51" s="19"/>
      <c r="K51" s="131">
        <f t="shared" si="7"/>
        <v>0</v>
      </c>
      <c r="L51" s="131">
        <f t="shared" si="8"/>
        <v>0</v>
      </c>
      <c r="M51" s="131">
        <f t="shared" si="9"/>
        <v>0</v>
      </c>
      <c r="N51" s="131">
        <f t="shared" si="10"/>
        <v>0</v>
      </c>
      <c r="O51" s="131">
        <f t="shared" si="11"/>
        <v>0</v>
      </c>
    </row>
    <row r="52" spans="2:15" x14ac:dyDescent="0.25">
      <c r="B52" s="18"/>
      <c r="C52" s="112" t="s">
        <v>475</v>
      </c>
      <c r="D52" s="129">
        <f>'F2'!J53</f>
        <v>0</v>
      </c>
      <c r="E52" s="129">
        <f>'F3'!J53</f>
        <v>0</v>
      </c>
      <c r="F52" s="129">
        <f>'F4'!O53</f>
        <v>0</v>
      </c>
      <c r="G52" s="129">
        <f>'F25'!H52</f>
        <v>0</v>
      </c>
      <c r="H52" s="129">
        <f>'F25'!I52</f>
        <v>0</v>
      </c>
      <c r="I52" s="19"/>
      <c r="J52" s="19"/>
      <c r="K52" s="131">
        <f t="shared" si="7"/>
        <v>0</v>
      </c>
      <c r="L52" s="131">
        <f t="shared" si="8"/>
        <v>0</v>
      </c>
      <c r="M52" s="131">
        <f t="shared" si="9"/>
        <v>0</v>
      </c>
      <c r="N52" s="131">
        <f t="shared" si="10"/>
        <v>0</v>
      </c>
      <c r="O52" s="131">
        <f t="shared" si="11"/>
        <v>0</v>
      </c>
    </row>
    <row r="53" spans="2:15" x14ac:dyDescent="0.25">
      <c r="B53" s="18" t="s">
        <v>637</v>
      </c>
      <c r="C53" s="18" t="s">
        <v>628</v>
      </c>
      <c r="D53" s="129"/>
      <c r="E53" s="129"/>
      <c r="F53" s="19"/>
      <c r="G53" s="129"/>
      <c r="H53" s="129"/>
      <c r="I53" s="19"/>
      <c r="J53" s="19"/>
      <c r="K53" s="131"/>
      <c r="L53" s="131"/>
      <c r="M53" s="131"/>
      <c r="N53" s="131"/>
      <c r="O53" s="131"/>
    </row>
    <row r="54" spans="2:15" x14ac:dyDescent="0.25">
      <c r="B54" s="18"/>
      <c r="C54" s="112" t="s">
        <v>473</v>
      </c>
      <c r="D54" s="129">
        <f>'F2'!J29</f>
        <v>0</v>
      </c>
      <c r="E54" s="129">
        <f>'F3'!J29</f>
        <v>0</v>
      </c>
      <c r="F54" s="129">
        <f>'F4'!O29</f>
        <v>0</v>
      </c>
      <c r="G54" s="129">
        <f>'F25'!H54</f>
        <v>0</v>
      </c>
      <c r="H54" s="129">
        <f>'F25'!I54</f>
        <v>0</v>
      </c>
      <c r="I54" s="19"/>
      <c r="J54" s="19"/>
      <c r="K54" s="131">
        <f t="shared" si="7"/>
        <v>0</v>
      </c>
      <c r="L54" s="131">
        <f t="shared" si="8"/>
        <v>0</v>
      </c>
      <c r="M54" s="131">
        <f t="shared" si="9"/>
        <v>0</v>
      </c>
      <c r="N54" s="131">
        <f t="shared" si="10"/>
        <v>0</v>
      </c>
      <c r="O54" s="131">
        <f t="shared" si="11"/>
        <v>0</v>
      </c>
    </row>
    <row r="55" spans="2:15" x14ac:dyDescent="0.25">
      <c r="B55" s="18"/>
      <c r="C55" s="112" t="s">
        <v>474</v>
      </c>
      <c r="D55" s="129">
        <f>'F2'!J41</f>
        <v>0</v>
      </c>
      <c r="E55" s="129">
        <f>'F3'!J41</f>
        <v>0</v>
      </c>
      <c r="F55" s="129">
        <f>'F4'!O41</f>
        <v>0</v>
      </c>
      <c r="G55" s="129">
        <f>'F25'!H55</f>
        <v>0</v>
      </c>
      <c r="H55" s="129">
        <f>'F25'!I55</f>
        <v>0</v>
      </c>
      <c r="I55" s="19"/>
      <c r="J55" s="19"/>
      <c r="K55" s="131">
        <f t="shared" si="7"/>
        <v>0</v>
      </c>
      <c r="L55" s="131">
        <f t="shared" si="8"/>
        <v>0</v>
      </c>
      <c r="M55" s="131">
        <f t="shared" si="9"/>
        <v>0</v>
      </c>
      <c r="N55" s="131">
        <f t="shared" si="10"/>
        <v>0</v>
      </c>
      <c r="O55" s="131">
        <f t="shared" si="11"/>
        <v>0</v>
      </c>
    </row>
    <row r="56" spans="2:15" x14ac:dyDescent="0.25">
      <c r="B56" s="18"/>
      <c r="C56" s="112" t="s">
        <v>475</v>
      </c>
      <c r="D56" s="129">
        <f>'F2'!J54</f>
        <v>0</v>
      </c>
      <c r="E56" s="129">
        <f>'F3'!J54</f>
        <v>0</v>
      </c>
      <c r="F56" s="129">
        <f>'F4'!O54</f>
        <v>0</v>
      </c>
      <c r="G56" s="129">
        <f>'F25'!H56</f>
        <v>0</v>
      </c>
      <c r="H56" s="129">
        <f>'F25'!I56</f>
        <v>0</v>
      </c>
      <c r="I56" s="19"/>
      <c r="J56" s="19"/>
      <c r="K56" s="131">
        <f t="shared" si="7"/>
        <v>0</v>
      </c>
      <c r="L56" s="131">
        <f t="shared" si="8"/>
        <v>0</v>
      </c>
      <c r="M56" s="131">
        <f t="shared" si="9"/>
        <v>0</v>
      </c>
      <c r="N56" s="131">
        <f t="shared" si="10"/>
        <v>0</v>
      </c>
      <c r="O56" s="131">
        <f t="shared" si="11"/>
        <v>0</v>
      </c>
    </row>
    <row r="57" spans="2:15" x14ac:dyDescent="0.25">
      <c r="B57" s="18" t="s">
        <v>259</v>
      </c>
      <c r="C57" s="18" t="s">
        <v>259</v>
      </c>
      <c r="D57" s="129"/>
      <c r="E57" s="129"/>
      <c r="F57" s="19"/>
      <c r="G57" s="19"/>
      <c r="H57" s="19"/>
      <c r="I57" s="19"/>
      <c r="J57" s="19"/>
      <c r="K57" s="19"/>
      <c r="L57" s="19"/>
      <c r="M57" s="19"/>
      <c r="N57" s="19"/>
      <c r="O57" s="19"/>
    </row>
    <row r="59" spans="2:15" x14ac:dyDescent="0.25">
      <c r="D59" s="24" t="s">
        <v>175</v>
      </c>
      <c r="E59" s="4"/>
    </row>
    <row r="60" spans="2:15" x14ac:dyDescent="0.25">
      <c r="D60" s="26">
        <v>1</v>
      </c>
      <c r="E60" s="4" t="s">
        <v>266</v>
      </c>
    </row>
    <row r="61" spans="2:15" x14ac:dyDescent="0.25">
      <c r="D61" s="26">
        <f>D60+1</f>
        <v>2</v>
      </c>
      <c r="E61" s="4" t="s">
        <v>267</v>
      </c>
    </row>
    <row r="62" spans="2:15" x14ac:dyDescent="0.25">
      <c r="D62" s="167">
        <f>D61+1</f>
        <v>3</v>
      </c>
      <c r="E62" s="169" t="s">
        <v>708</v>
      </c>
    </row>
  </sheetData>
  <mergeCells count="10">
    <mergeCell ref="J5:J6"/>
    <mergeCell ref="K5:O5"/>
    <mergeCell ref="B8:C8"/>
    <mergeCell ref="B19:C19"/>
    <mergeCell ref="B5:C7"/>
    <mergeCell ref="D5:D6"/>
    <mergeCell ref="E5:E6"/>
    <mergeCell ref="F5:F6"/>
    <mergeCell ref="G5:H5"/>
    <mergeCell ref="I5:I6"/>
  </mergeCells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62"/>
  <sheetViews>
    <sheetView showGridLines="0" topLeftCell="A34" zoomScale="80" zoomScaleNormal="80" workbookViewId="0">
      <selection activeCell="E62" sqref="E62"/>
    </sheetView>
  </sheetViews>
  <sheetFormatPr defaultColWidth="9.109375" defaultRowHeight="13.8" x14ac:dyDescent="0.25"/>
  <cols>
    <col min="1" max="1" width="9.109375" style="75"/>
    <col min="2" max="2" width="22.5546875" style="75" customWidth="1"/>
    <col min="3" max="3" width="27" style="75" bestFit="1" customWidth="1"/>
    <col min="4" max="4" width="14" style="75" customWidth="1"/>
    <col min="5" max="5" width="16.88671875" style="75" customWidth="1"/>
    <col min="6" max="6" width="14" style="75" customWidth="1"/>
    <col min="7" max="7" width="25" style="75" bestFit="1" customWidth="1"/>
    <col min="8" max="8" width="17.5546875" style="75" bestFit="1" customWidth="1"/>
    <col min="9" max="9" width="17.5546875" style="75" customWidth="1"/>
    <col min="10" max="10" width="16.109375" style="75" customWidth="1"/>
    <col min="11" max="11" width="25" style="75" bestFit="1" customWidth="1"/>
    <col min="12" max="12" width="17.5546875" style="75" bestFit="1" customWidth="1"/>
    <col min="13" max="13" width="20.33203125" style="75" bestFit="1" customWidth="1"/>
    <col min="14" max="14" width="14.5546875" style="75" customWidth="1"/>
    <col min="15" max="15" width="17.44140625" style="75" customWidth="1"/>
    <col min="16" max="16384" width="9.109375" style="75"/>
  </cols>
  <sheetData>
    <row r="2" spans="2:15" x14ac:dyDescent="0.25">
      <c r="I2" s="25" t="s">
        <v>240</v>
      </c>
    </row>
    <row r="3" spans="2:15" x14ac:dyDescent="0.25">
      <c r="I3" s="27" t="s">
        <v>569</v>
      </c>
    </row>
    <row r="5" spans="2:15" x14ac:dyDescent="0.25">
      <c r="B5" s="513" t="s">
        <v>244</v>
      </c>
      <c r="C5" s="514"/>
      <c r="D5" s="512" t="s">
        <v>549</v>
      </c>
      <c r="E5" s="512" t="s">
        <v>550</v>
      </c>
      <c r="F5" s="511" t="s">
        <v>499</v>
      </c>
      <c r="G5" s="511" t="s">
        <v>551</v>
      </c>
      <c r="H5" s="511"/>
      <c r="I5" s="512" t="s">
        <v>555</v>
      </c>
      <c r="J5" s="519" t="s">
        <v>557</v>
      </c>
      <c r="K5" s="511" t="s">
        <v>552</v>
      </c>
      <c r="L5" s="511"/>
      <c r="M5" s="511"/>
      <c r="N5" s="511"/>
      <c r="O5" s="511"/>
    </row>
    <row r="6" spans="2:15" x14ac:dyDescent="0.25">
      <c r="B6" s="515"/>
      <c r="C6" s="516"/>
      <c r="D6" s="512"/>
      <c r="E6" s="512"/>
      <c r="F6" s="511"/>
      <c r="G6" s="115" t="s">
        <v>553</v>
      </c>
      <c r="H6" s="115" t="s">
        <v>554</v>
      </c>
      <c r="I6" s="512"/>
      <c r="J6" s="520"/>
      <c r="K6" s="115" t="s">
        <v>553</v>
      </c>
      <c r="L6" s="115" t="s">
        <v>554</v>
      </c>
      <c r="M6" s="115" t="s">
        <v>555</v>
      </c>
      <c r="N6" s="115" t="s">
        <v>557</v>
      </c>
      <c r="O6" s="115" t="s">
        <v>108</v>
      </c>
    </row>
    <row r="7" spans="2:15" x14ac:dyDescent="0.25">
      <c r="B7" s="517"/>
      <c r="C7" s="518"/>
      <c r="D7" s="114" t="s">
        <v>305</v>
      </c>
      <c r="E7" s="115" t="s">
        <v>305</v>
      </c>
      <c r="F7" s="115" t="s">
        <v>305</v>
      </c>
      <c r="G7" s="115" t="s">
        <v>305</v>
      </c>
      <c r="H7" s="115" t="s">
        <v>305</v>
      </c>
      <c r="I7" s="115" t="s">
        <v>305</v>
      </c>
      <c r="J7" s="115" t="s">
        <v>305</v>
      </c>
      <c r="K7" s="115" t="s">
        <v>431</v>
      </c>
      <c r="L7" s="115" t="s">
        <v>431</v>
      </c>
      <c r="M7" s="115" t="s">
        <v>431</v>
      </c>
      <c r="N7" s="115" t="s">
        <v>431</v>
      </c>
      <c r="O7" s="115" t="s">
        <v>431</v>
      </c>
    </row>
    <row r="8" spans="2:15" x14ac:dyDescent="0.25">
      <c r="B8" s="428" t="s">
        <v>495</v>
      </c>
      <c r="C8" s="42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</row>
    <row r="9" spans="2:15" x14ac:dyDescent="0.25">
      <c r="B9" s="73" t="s">
        <v>247</v>
      </c>
      <c r="C9" s="73" t="s">
        <v>248</v>
      </c>
      <c r="D9" s="129">
        <f>'F2'!J9</f>
        <v>0</v>
      </c>
      <c r="E9" s="129">
        <f>'F3'!J9</f>
        <v>0</v>
      </c>
      <c r="F9" s="129">
        <f>'F4'!O9</f>
        <v>0</v>
      </c>
      <c r="G9" s="129">
        <f>'F25'!N9</f>
        <v>0</v>
      </c>
      <c r="H9" s="129">
        <f>'F25'!O9</f>
        <v>0</v>
      </c>
      <c r="I9" s="19"/>
      <c r="J9" s="19"/>
      <c r="K9" s="131">
        <f t="shared" ref="K9:N10" si="0">$D9*G9*12/10^7</f>
        <v>0</v>
      </c>
      <c r="L9" s="131">
        <f t="shared" si="0"/>
        <v>0</v>
      </c>
      <c r="M9" s="131">
        <f t="shared" si="0"/>
        <v>0</v>
      </c>
      <c r="N9" s="131">
        <f t="shared" si="0"/>
        <v>0</v>
      </c>
      <c r="O9" s="131">
        <f>SUM(K9:N9)</f>
        <v>0</v>
      </c>
    </row>
    <row r="10" spans="2:15" x14ac:dyDescent="0.25">
      <c r="B10" s="18" t="s">
        <v>249</v>
      </c>
      <c r="C10" s="18" t="s">
        <v>250</v>
      </c>
      <c r="D10" s="129">
        <f>'F2'!J10</f>
        <v>0</v>
      </c>
      <c r="E10" s="129">
        <f>'F3'!J10</f>
        <v>0</v>
      </c>
      <c r="F10" s="129">
        <f>'F4'!O10</f>
        <v>0</v>
      </c>
      <c r="G10" s="129">
        <f>'F25'!N10</f>
        <v>0</v>
      </c>
      <c r="H10" s="129">
        <f>'F25'!O10</f>
        <v>0</v>
      </c>
      <c r="I10" s="19"/>
      <c r="J10" s="19"/>
      <c r="K10" s="131">
        <f t="shared" si="0"/>
        <v>0</v>
      </c>
      <c r="L10" s="131">
        <f t="shared" si="0"/>
        <v>0</v>
      </c>
      <c r="M10" s="131">
        <f t="shared" si="0"/>
        <v>0</v>
      </c>
      <c r="N10" s="131">
        <f t="shared" si="0"/>
        <v>0</v>
      </c>
      <c r="O10" s="131">
        <f>SUM(K10:N10)</f>
        <v>0</v>
      </c>
    </row>
    <row r="11" spans="2:15" x14ac:dyDescent="0.25">
      <c r="B11" s="18" t="s">
        <v>615</v>
      </c>
      <c r="C11" s="18" t="s">
        <v>616</v>
      </c>
      <c r="D11" s="129">
        <f>'F2'!J11</f>
        <v>0</v>
      </c>
      <c r="E11" s="129">
        <f>'F3'!J11</f>
        <v>0</v>
      </c>
      <c r="F11" s="129">
        <f>'F4'!O11</f>
        <v>0</v>
      </c>
      <c r="G11" s="129">
        <f>'F25'!N11</f>
        <v>0</v>
      </c>
      <c r="H11" s="129">
        <f>'F25'!O11</f>
        <v>0</v>
      </c>
      <c r="I11" s="19"/>
      <c r="J11" s="19"/>
      <c r="K11" s="131">
        <f t="shared" ref="K11:K17" si="1">$D11*G11*12/10^7</f>
        <v>0</v>
      </c>
      <c r="L11" s="131">
        <f t="shared" ref="L11:L17" si="2">$D11*H11*12/10^7</f>
        <v>0</v>
      </c>
      <c r="M11" s="131">
        <f t="shared" ref="M11:M17" si="3">$D11*I11*12/10^7</f>
        <v>0</v>
      </c>
      <c r="N11" s="131">
        <f t="shared" ref="N11:N17" si="4">$D11*J11*12/10^7</f>
        <v>0</v>
      </c>
      <c r="O11" s="131">
        <f t="shared" ref="O11:O17" si="5">SUM(K11:N11)</f>
        <v>0</v>
      </c>
    </row>
    <row r="12" spans="2:15" x14ac:dyDescent="0.25">
      <c r="B12" s="18" t="s">
        <v>617</v>
      </c>
      <c r="C12" s="18" t="s">
        <v>618</v>
      </c>
      <c r="D12" s="129">
        <f>'F2'!J12</f>
        <v>0</v>
      </c>
      <c r="E12" s="129">
        <f>'F3'!J12</f>
        <v>0</v>
      </c>
      <c r="F12" s="129">
        <f>'F4'!O12</f>
        <v>0</v>
      </c>
      <c r="G12" s="129">
        <f>'F25'!N12</f>
        <v>0</v>
      </c>
      <c r="H12" s="129">
        <f>'F25'!O12</f>
        <v>0</v>
      </c>
      <c r="I12" s="19"/>
      <c r="J12" s="19"/>
      <c r="K12" s="131">
        <f t="shared" si="1"/>
        <v>0</v>
      </c>
      <c r="L12" s="131">
        <f t="shared" si="2"/>
        <v>0</v>
      </c>
      <c r="M12" s="131">
        <f t="shared" si="3"/>
        <v>0</v>
      </c>
      <c r="N12" s="131">
        <f t="shared" si="4"/>
        <v>0</v>
      </c>
      <c r="O12" s="131">
        <f t="shared" si="5"/>
        <v>0</v>
      </c>
    </row>
    <row r="13" spans="2:15" x14ac:dyDescent="0.25">
      <c r="B13" s="18" t="s">
        <v>619</v>
      </c>
      <c r="C13" s="18" t="s">
        <v>620</v>
      </c>
      <c r="D13" s="129">
        <f>'F2'!J13</f>
        <v>0</v>
      </c>
      <c r="E13" s="129">
        <f>'F3'!J13</f>
        <v>0</v>
      </c>
      <c r="F13" s="129">
        <f>'F4'!O13</f>
        <v>0</v>
      </c>
      <c r="G13" s="129">
        <f>'F25'!N13</f>
        <v>0</v>
      </c>
      <c r="H13" s="129">
        <f>'F25'!O13</f>
        <v>0</v>
      </c>
      <c r="I13" s="19"/>
      <c r="J13" s="19"/>
      <c r="K13" s="131">
        <f t="shared" si="1"/>
        <v>0</v>
      </c>
      <c r="L13" s="131">
        <f t="shared" si="2"/>
        <v>0</v>
      </c>
      <c r="M13" s="131">
        <f t="shared" si="3"/>
        <v>0</v>
      </c>
      <c r="N13" s="131">
        <f t="shared" si="4"/>
        <v>0</v>
      </c>
      <c r="O13" s="131">
        <f t="shared" si="5"/>
        <v>0</v>
      </c>
    </row>
    <row r="14" spans="2:15" x14ac:dyDescent="0.25">
      <c r="B14" s="18" t="s">
        <v>621</v>
      </c>
      <c r="C14" s="18" t="s">
        <v>622</v>
      </c>
      <c r="D14" s="129">
        <f>'F2'!J14</f>
        <v>0</v>
      </c>
      <c r="E14" s="129">
        <f>'F3'!J14</f>
        <v>0</v>
      </c>
      <c r="F14" s="129">
        <f>'F4'!O14</f>
        <v>0</v>
      </c>
      <c r="G14" s="129">
        <f>'F25'!N14</f>
        <v>0</v>
      </c>
      <c r="H14" s="129">
        <f>'F25'!O14</f>
        <v>0</v>
      </c>
      <c r="I14" s="19"/>
      <c r="J14" s="19"/>
      <c r="K14" s="131">
        <f t="shared" si="1"/>
        <v>0</v>
      </c>
      <c r="L14" s="131">
        <f t="shared" si="2"/>
        <v>0</v>
      </c>
      <c r="M14" s="131">
        <f t="shared" si="3"/>
        <v>0</v>
      </c>
      <c r="N14" s="131">
        <f t="shared" si="4"/>
        <v>0</v>
      </c>
      <c r="O14" s="131">
        <f t="shared" si="5"/>
        <v>0</v>
      </c>
    </row>
    <row r="15" spans="2:15" x14ac:dyDescent="0.25">
      <c r="B15" s="18" t="s">
        <v>623</v>
      </c>
      <c r="C15" s="18" t="s">
        <v>624</v>
      </c>
      <c r="D15" s="129">
        <f>'F2'!J15</f>
        <v>0</v>
      </c>
      <c r="E15" s="129">
        <f>'F3'!J15</f>
        <v>0</v>
      </c>
      <c r="F15" s="129">
        <f>'F4'!O15</f>
        <v>0</v>
      </c>
      <c r="G15" s="129">
        <f>'F25'!N15</f>
        <v>0</v>
      </c>
      <c r="H15" s="129">
        <f>'F25'!O15</f>
        <v>0</v>
      </c>
      <c r="I15" s="19"/>
      <c r="J15" s="19"/>
      <c r="K15" s="131">
        <f t="shared" si="1"/>
        <v>0</v>
      </c>
      <c r="L15" s="131">
        <f t="shared" si="2"/>
        <v>0</v>
      </c>
      <c r="M15" s="131">
        <f t="shared" si="3"/>
        <v>0</v>
      </c>
      <c r="N15" s="131">
        <f t="shared" si="4"/>
        <v>0</v>
      </c>
      <c r="O15" s="131">
        <f t="shared" si="5"/>
        <v>0</v>
      </c>
    </row>
    <row r="16" spans="2:15" x14ac:dyDescent="0.25">
      <c r="B16" s="18" t="s">
        <v>625</v>
      </c>
      <c r="C16" s="18" t="s">
        <v>626</v>
      </c>
      <c r="D16" s="129">
        <f>'F2'!J16</f>
        <v>0</v>
      </c>
      <c r="E16" s="129">
        <f>'F3'!J16</f>
        <v>0</v>
      </c>
      <c r="F16" s="129">
        <f>'F4'!O16</f>
        <v>0</v>
      </c>
      <c r="G16" s="129">
        <f>'F25'!N16</f>
        <v>0</v>
      </c>
      <c r="H16" s="129">
        <f>'F25'!O16</f>
        <v>0</v>
      </c>
      <c r="I16" s="19"/>
      <c r="J16" s="19"/>
      <c r="K16" s="131">
        <f t="shared" si="1"/>
        <v>0</v>
      </c>
      <c r="L16" s="131">
        <f t="shared" si="2"/>
        <v>0</v>
      </c>
      <c r="M16" s="131">
        <f t="shared" si="3"/>
        <v>0</v>
      </c>
      <c r="N16" s="131">
        <f t="shared" si="4"/>
        <v>0</v>
      </c>
      <c r="O16" s="131">
        <f t="shared" si="5"/>
        <v>0</v>
      </c>
    </row>
    <row r="17" spans="2:15" x14ac:dyDescent="0.25">
      <c r="B17" s="18" t="s">
        <v>627</v>
      </c>
      <c r="C17" s="18" t="s">
        <v>628</v>
      </c>
      <c r="D17" s="129">
        <f>'F2'!J17</f>
        <v>0</v>
      </c>
      <c r="E17" s="129">
        <f>'F3'!J17</f>
        <v>0</v>
      </c>
      <c r="F17" s="129">
        <f>'F4'!O17</f>
        <v>0</v>
      </c>
      <c r="G17" s="129">
        <f>'F25'!N17</f>
        <v>0</v>
      </c>
      <c r="H17" s="129">
        <f>'F25'!O17</f>
        <v>0</v>
      </c>
      <c r="I17" s="19"/>
      <c r="J17" s="19"/>
      <c r="K17" s="131">
        <f t="shared" si="1"/>
        <v>0</v>
      </c>
      <c r="L17" s="131">
        <f t="shared" si="2"/>
        <v>0</v>
      </c>
      <c r="M17" s="131">
        <f t="shared" si="3"/>
        <v>0</v>
      </c>
      <c r="N17" s="131">
        <f t="shared" si="4"/>
        <v>0</v>
      </c>
      <c r="O17" s="131">
        <f t="shared" si="5"/>
        <v>0</v>
      </c>
    </row>
    <row r="18" spans="2:15" x14ac:dyDescent="0.25">
      <c r="B18" s="18" t="s">
        <v>259</v>
      </c>
      <c r="C18" s="18" t="s">
        <v>259</v>
      </c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</row>
    <row r="19" spans="2:15" x14ac:dyDescent="0.25">
      <c r="B19" s="428" t="s">
        <v>496</v>
      </c>
      <c r="C19" s="42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</row>
    <row r="20" spans="2:15" x14ac:dyDescent="0.25">
      <c r="B20" s="18" t="s">
        <v>252</v>
      </c>
      <c r="C20" s="18" t="s">
        <v>253</v>
      </c>
      <c r="D20" s="166"/>
      <c r="E20" s="166"/>
      <c r="F20" s="166"/>
      <c r="G20" s="19"/>
      <c r="H20" s="19"/>
      <c r="I20" s="19"/>
      <c r="J20" s="19"/>
      <c r="K20" s="131"/>
      <c r="L20" s="131"/>
      <c r="M20" s="131"/>
      <c r="N20" s="131"/>
      <c r="O20" s="131"/>
    </row>
    <row r="21" spans="2:15" x14ac:dyDescent="0.25">
      <c r="B21" s="18"/>
      <c r="C21" s="112" t="s">
        <v>473</v>
      </c>
      <c r="D21" s="129">
        <f>'F26-Year(n+1)(Current Tariff)'!D21</f>
        <v>0</v>
      </c>
      <c r="E21" s="129">
        <f>'F26-Year(n+1)(Current Tariff)'!E21</f>
        <v>0</v>
      </c>
      <c r="F21" s="129">
        <f>'F26-Year(n+1)(Current Tariff)'!F21</f>
        <v>0</v>
      </c>
      <c r="G21" s="129">
        <f>'F25'!N21</f>
        <v>0</v>
      </c>
      <c r="H21" s="129">
        <f>'F25'!O21</f>
        <v>0</v>
      </c>
      <c r="I21" s="19"/>
      <c r="J21" s="19"/>
      <c r="K21" s="131">
        <f t="shared" ref="K21:N23" si="6">$D21*G21*12/10^7</f>
        <v>0</v>
      </c>
      <c r="L21" s="131">
        <f t="shared" si="6"/>
        <v>0</v>
      </c>
      <c r="M21" s="131">
        <f t="shared" si="6"/>
        <v>0</v>
      </c>
      <c r="N21" s="131">
        <f t="shared" si="6"/>
        <v>0</v>
      </c>
      <c r="O21" s="131">
        <f>SUM(K21:N21)</f>
        <v>0</v>
      </c>
    </row>
    <row r="22" spans="2:15" x14ac:dyDescent="0.25">
      <c r="B22" s="18"/>
      <c r="C22" s="112" t="s">
        <v>474</v>
      </c>
      <c r="D22" s="129">
        <f>'F26-Year(n+1)(Current Tariff)'!D22</f>
        <v>0</v>
      </c>
      <c r="E22" s="129">
        <f>'F26-Year(n+1)(Current Tariff)'!E22</f>
        <v>0</v>
      </c>
      <c r="F22" s="129">
        <f>'F26-Year(n+1)(Current Tariff)'!F22</f>
        <v>0</v>
      </c>
      <c r="G22" s="129">
        <f>'F25'!N22</f>
        <v>0</v>
      </c>
      <c r="H22" s="129">
        <f>'F25'!O22</f>
        <v>0</v>
      </c>
      <c r="I22" s="19"/>
      <c r="J22" s="19"/>
      <c r="K22" s="131">
        <f t="shared" si="6"/>
        <v>0</v>
      </c>
      <c r="L22" s="131">
        <f t="shared" si="6"/>
        <v>0</v>
      </c>
      <c r="M22" s="131">
        <f t="shared" si="6"/>
        <v>0</v>
      </c>
      <c r="N22" s="131">
        <f t="shared" si="6"/>
        <v>0</v>
      </c>
      <c r="O22" s="131">
        <f>SUM(K22:N22)</f>
        <v>0</v>
      </c>
    </row>
    <row r="23" spans="2:15" x14ac:dyDescent="0.25">
      <c r="B23" s="18"/>
      <c r="C23" s="112" t="s">
        <v>475</v>
      </c>
      <c r="D23" s="129">
        <f>'F26-Year(n+1)(Current Tariff)'!D23</f>
        <v>0</v>
      </c>
      <c r="E23" s="129">
        <f>'F26-Year(n+1)(Current Tariff)'!E23</f>
        <v>0</v>
      </c>
      <c r="F23" s="129">
        <f>'F26-Year(n+1)(Current Tariff)'!F23</f>
        <v>0</v>
      </c>
      <c r="G23" s="129">
        <f>'F25'!N23</f>
        <v>0</v>
      </c>
      <c r="H23" s="129">
        <f>'F25'!O23</f>
        <v>0</v>
      </c>
      <c r="I23" s="19"/>
      <c r="J23" s="19"/>
      <c r="K23" s="131">
        <f t="shared" si="6"/>
        <v>0</v>
      </c>
      <c r="L23" s="131">
        <f t="shared" si="6"/>
        <v>0</v>
      </c>
      <c r="M23" s="131">
        <f t="shared" si="6"/>
        <v>0</v>
      </c>
      <c r="N23" s="131">
        <f t="shared" si="6"/>
        <v>0</v>
      </c>
      <c r="O23" s="131">
        <f>SUM(K23:N23)</f>
        <v>0</v>
      </c>
    </row>
    <row r="24" spans="2:15" x14ac:dyDescent="0.25">
      <c r="B24" s="18" t="s">
        <v>254</v>
      </c>
      <c r="C24" s="18" t="s">
        <v>255</v>
      </c>
      <c r="D24" s="129"/>
      <c r="E24" s="129"/>
      <c r="F24" s="129"/>
      <c r="G24" s="129"/>
      <c r="H24" s="129"/>
      <c r="I24" s="19"/>
      <c r="J24" s="19"/>
      <c r="K24" s="131"/>
      <c r="L24" s="131"/>
      <c r="M24" s="131"/>
      <c r="N24" s="131"/>
      <c r="O24" s="131"/>
    </row>
    <row r="25" spans="2:15" x14ac:dyDescent="0.25">
      <c r="B25" s="18"/>
      <c r="C25" s="112" t="s">
        <v>473</v>
      </c>
      <c r="D25" s="129">
        <f>'F26-Year(n+1)(Current Tariff)'!D25</f>
        <v>0</v>
      </c>
      <c r="E25" s="129">
        <f>'F26-Year(n+1)(Current Tariff)'!E25</f>
        <v>0</v>
      </c>
      <c r="F25" s="129">
        <f>'F26-Year(n+1)(Current Tariff)'!F25</f>
        <v>0</v>
      </c>
      <c r="G25" s="129">
        <f>'F25'!N25</f>
        <v>0</v>
      </c>
      <c r="H25" s="129">
        <f>'F25'!O25</f>
        <v>0</v>
      </c>
      <c r="I25" s="19"/>
      <c r="J25" s="19"/>
      <c r="K25" s="131">
        <f t="shared" ref="K25:K56" si="7">$D25*G25*12/10^7</f>
        <v>0</v>
      </c>
      <c r="L25" s="131">
        <f t="shared" ref="L25:L56" si="8">$D25*H25*12/10^7</f>
        <v>0</v>
      </c>
      <c r="M25" s="131">
        <f t="shared" ref="M25:M56" si="9">$D25*I25*12/10^7</f>
        <v>0</v>
      </c>
      <c r="N25" s="131">
        <f t="shared" ref="N25:N56" si="10">$D25*J25*12/10^7</f>
        <v>0</v>
      </c>
      <c r="O25" s="131">
        <f t="shared" ref="O25:O56" si="11">SUM(K25:N25)</f>
        <v>0</v>
      </c>
    </row>
    <row r="26" spans="2:15" x14ac:dyDescent="0.25">
      <c r="B26" s="18"/>
      <c r="C26" s="112" t="s">
        <v>474</v>
      </c>
      <c r="D26" s="129">
        <f>'F26-Year(n+1)(Current Tariff)'!D26</f>
        <v>0</v>
      </c>
      <c r="E26" s="129">
        <f>'F26-Year(n+1)(Current Tariff)'!E26</f>
        <v>0</v>
      </c>
      <c r="F26" s="129">
        <f>'F26-Year(n+1)(Current Tariff)'!F26</f>
        <v>0</v>
      </c>
      <c r="G26" s="129">
        <f>'F25'!N26</f>
        <v>0</v>
      </c>
      <c r="H26" s="129">
        <f>'F25'!O26</f>
        <v>0</v>
      </c>
      <c r="I26" s="19"/>
      <c r="J26" s="19"/>
      <c r="K26" s="131">
        <f t="shared" si="7"/>
        <v>0</v>
      </c>
      <c r="L26" s="131">
        <f t="shared" si="8"/>
        <v>0</v>
      </c>
      <c r="M26" s="131">
        <f t="shared" si="9"/>
        <v>0</v>
      </c>
      <c r="N26" s="131">
        <f t="shared" si="10"/>
        <v>0</v>
      </c>
      <c r="O26" s="131">
        <f t="shared" si="11"/>
        <v>0</v>
      </c>
    </row>
    <row r="27" spans="2:15" x14ac:dyDescent="0.25">
      <c r="B27" s="18"/>
      <c r="C27" s="112" t="s">
        <v>475</v>
      </c>
      <c r="D27" s="129">
        <f>'F26-Year(n+1)(Current Tariff)'!D27</f>
        <v>0</v>
      </c>
      <c r="E27" s="129">
        <f>'F26-Year(n+1)(Current Tariff)'!E27</f>
        <v>0</v>
      </c>
      <c r="F27" s="129">
        <f>'F26-Year(n+1)(Current Tariff)'!F27</f>
        <v>0</v>
      </c>
      <c r="G27" s="129">
        <f>'F25'!N27</f>
        <v>0</v>
      </c>
      <c r="H27" s="129">
        <f>'F25'!O27</f>
        <v>0</v>
      </c>
      <c r="I27" s="19"/>
      <c r="J27" s="19"/>
      <c r="K27" s="131">
        <f t="shared" si="7"/>
        <v>0</v>
      </c>
      <c r="L27" s="131">
        <f t="shared" si="8"/>
        <v>0</v>
      </c>
      <c r="M27" s="131">
        <f t="shared" si="9"/>
        <v>0</v>
      </c>
      <c r="N27" s="131">
        <f t="shared" si="10"/>
        <v>0</v>
      </c>
      <c r="O27" s="131">
        <f t="shared" si="11"/>
        <v>0</v>
      </c>
    </row>
    <row r="28" spans="2:15" x14ac:dyDescent="0.25">
      <c r="B28" s="18" t="s">
        <v>629</v>
      </c>
      <c r="C28" s="18" t="s">
        <v>64</v>
      </c>
      <c r="D28" s="129"/>
      <c r="E28" s="129"/>
      <c r="F28" s="129"/>
      <c r="G28" s="129"/>
      <c r="H28" s="129"/>
      <c r="I28" s="19"/>
      <c r="J28" s="19"/>
      <c r="K28" s="131"/>
      <c r="L28" s="131"/>
      <c r="M28" s="131"/>
      <c r="N28" s="131"/>
      <c r="O28" s="131"/>
    </row>
    <row r="29" spans="2:15" x14ac:dyDescent="0.25">
      <c r="B29" s="18"/>
      <c r="C29" s="112" t="s">
        <v>473</v>
      </c>
      <c r="D29" s="129">
        <f>'F26-Year(n+1)(Current Tariff)'!D29</f>
        <v>0</v>
      </c>
      <c r="E29" s="129">
        <f>'F26-Year(n+1)(Current Tariff)'!E29</f>
        <v>0</v>
      </c>
      <c r="F29" s="129">
        <f>'F26-Year(n+1)(Current Tariff)'!F29</f>
        <v>0</v>
      </c>
      <c r="G29" s="129">
        <f>'F25'!N29</f>
        <v>0</v>
      </c>
      <c r="H29" s="129">
        <f>'F25'!O29</f>
        <v>0</v>
      </c>
      <c r="I29" s="19"/>
      <c r="J29" s="19"/>
      <c r="K29" s="131">
        <f t="shared" si="7"/>
        <v>0</v>
      </c>
      <c r="L29" s="131">
        <f t="shared" si="8"/>
        <v>0</v>
      </c>
      <c r="M29" s="131">
        <f t="shared" si="9"/>
        <v>0</v>
      </c>
      <c r="N29" s="131">
        <f t="shared" si="10"/>
        <v>0</v>
      </c>
      <c r="O29" s="131">
        <f t="shared" si="11"/>
        <v>0</v>
      </c>
    </row>
    <row r="30" spans="2:15" x14ac:dyDescent="0.25">
      <c r="B30" s="18"/>
      <c r="C30" s="112" t="s">
        <v>474</v>
      </c>
      <c r="D30" s="129">
        <f>'F26-Year(n+1)(Current Tariff)'!D30</f>
        <v>0</v>
      </c>
      <c r="E30" s="129">
        <f>'F26-Year(n+1)(Current Tariff)'!E30</f>
        <v>0</v>
      </c>
      <c r="F30" s="129">
        <f>'F26-Year(n+1)(Current Tariff)'!F30</f>
        <v>0</v>
      </c>
      <c r="G30" s="129">
        <f>'F25'!N30</f>
        <v>0</v>
      </c>
      <c r="H30" s="129">
        <f>'F25'!O30</f>
        <v>0</v>
      </c>
      <c r="I30" s="19"/>
      <c r="J30" s="19"/>
      <c r="K30" s="131">
        <f t="shared" si="7"/>
        <v>0</v>
      </c>
      <c r="L30" s="131">
        <f t="shared" si="8"/>
        <v>0</v>
      </c>
      <c r="M30" s="131">
        <f t="shared" si="9"/>
        <v>0</v>
      </c>
      <c r="N30" s="131">
        <f t="shared" si="10"/>
        <v>0</v>
      </c>
      <c r="O30" s="131">
        <f t="shared" si="11"/>
        <v>0</v>
      </c>
    </row>
    <row r="31" spans="2:15" x14ac:dyDescent="0.25">
      <c r="B31" s="18"/>
      <c r="C31" s="112" t="s">
        <v>475</v>
      </c>
      <c r="D31" s="129">
        <f>'F26-Year(n+1)(Current Tariff)'!D31</f>
        <v>0</v>
      </c>
      <c r="E31" s="129">
        <f>'F26-Year(n+1)(Current Tariff)'!E31</f>
        <v>0</v>
      </c>
      <c r="F31" s="129">
        <f>'F26-Year(n+1)(Current Tariff)'!F31</f>
        <v>0</v>
      </c>
      <c r="G31" s="129">
        <f>'F25'!N31</f>
        <v>0</v>
      </c>
      <c r="H31" s="129">
        <f>'F25'!O31</f>
        <v>0</v>
      </c>
      <c r="I31" s="19"/>
      <c r="J31" s="19"/>
      <c r="K31" s="131">
        <f t="shared" si="7"/>
        <v>0</v>
      </c>
      <c r="L31" s="131">
        <f t="shared" si="8"/>
        <v>0</v>
      </c>
      <c r="M31" s="131">
        <f t="shared" si="9"/>
        <v>0</v>
      </c>
      <c r="N31" s="131">
        <f t="shared" si="10"/>
        <v>0</v>
      </c>
      <c r="O31" s="131">
        <f t="shared" si="11"/>
        <v>0</v>
      </c>
    </row>
    <row r="32" spans="2:15" x14ac:dyDescent="0.25">
      <c r="B32" s="18" t="s">
        <v>630</v>
      </c>
      <c r="C32" s="18" t="s">
        <v>631</v>
      </c>
      <c r="D32" s="129"/>
      <c r="E32" s="129"/>
      <c r="F32" s="129"/>
      <c r="G32" s="129"/>
      <c r="H32" s="129"/>
      <c r="I32" s="19"/>
      <c r="J32" s="19"/>
      <c r="K32" s="131"/>
      <c r="L32" s="131"/>
      <c r="M32" s="131"/>
      <c r="N32" s="131"/>
      <c r="O32" s="131"/>
    </row>
    <row r="33" spans="2:15" x14ac:dyDescent="0.25">
      <c r="B33" s="18"/>
      <c r="C33" s="112" t="s">
        <v>473</v>
      </c>
      <c r="D33" s="129">
        <f>'F26-Year(n+1)(Current Tariff)'!D33</f>
        <v>0</v>
      </c>
      <c r="E33" s="129">
        <f>'F26-Year(n+1)(Current Tariff)'!E33</f>
        <v>0</v>
      </c>
      <c r="F33" s="129">
        <f>'F26-Year(n+1)(Current Tariff)'!F33</f>
        <v>0</v>
      </c>
      <c r="G33" s="129">
        <f>'F25'!N33</f>
        <v>0</v>
      </c>
      <c r="H33" s="129">
        <f>'F25'!O33</f>
        <v>0</v>
      </c>
      <c r="I33" s="19"/>
      <c r="J33" s="19"/>
      <c r="K33" s="131">
        <f t="shared" si="7"/>
        <v>0</v>
      </c>
      <c r="L33" s="131">
        <f t="shared" si="8"/>
        <v>0</v>
      </c>
      <c r="M33" s="131">
        <f t="shared" si="9"/>
        <v>0</v>
      </c>
      <c r="N33" s="131">
        <f t="shared" si="10"/>
        <v>0</v>
      </c>
      <c r="O33" s="131">
        <f t="shared" si="11"/>
        <v>0</v>
      </c>
    </row>
    <row r="34" spans="2:15" x14ac:dyDescent="0.25">
      <c r="B34" s="18"/>
      <c r="C34" s="112" t="s">
        <v>474</v>
      </c>
      <c r="D34" s="129">
        <f>'F26-Year(n+1)(Current Tariff)'!D34</f>
        <v>0</v>
      </c>
      <c r="E34" s="129">
        <f>'F26-Year(n+1)(Current Tariff)'!E34</f>
        <v>0</v>
      </c>
      <c r="F34" s="129">
        <f>'F26-Year(n+1)(Current Tariff)'!F34</f>
        <v>0</v>
      </c>
      <c r="G34" s="129">
        <f>'F25'!N34</f>
        <v>0</v>
      </c>
      <c r="H34" s="129">
        <f>'F25'!O34</f>
        <v>0</v>
      </c>
      <c r="I34" s="19"/>
      <c r="J34" s="19"/>
      <c r="K34" s="131">
        <f t="shared" si="7"/>
        <v>0</v>
      </c>
      <c r="L34" s="131">
        <f t="shared" si="8"/>
        <v>0</v>
      </c>
      <c r="M34" s="131">
        <f t="shared" si="9"/>
        <v>0</v>
      </c>
      <c r="N34" s="131">
        <f t="shared" si="10"/>
        <v>0</v>
      </c>
      <c r="O34" s="131">
        <f t="shared" si="11"/>
        <v>0</v>
      </c>
    </row>
    <row r="35" spans="2:15" x14ac:dyDescent="0.25">
      <c r="B35" s="18"/>
      <c r="C35" s="112" t="s">
        <v>475</v>
      </c>
      <c r="D35" s="129">
        <f>'F26-Year(n+1)(Current Tariff)'!D35</f>
        <v>0</v>
      </c>
      <c r="E35" s="129">
        <f>'F26-Year(n+1)(Current Tariff)'!E35</f>
        <v>0</v>
      </c>
      <c r="F35" s="129">
        <f>'F26-Year(n+1)(Current Tariff)'!F35</f>
        <v>0</v>
      </c>
      <c r="G35" s="129">
        <f>'F25'!N35</f>
        <v>0</v>
      </c>
      <c r="H35" s="129">
        <f>'F25'!O35</f>
        <v>0</v>
      </c>
      <c r="I35" s="19"/>
      <c r="J35" s="19"/>
      <c r="K35" s="131">
        <f t="shared" si="7"/>
        <v>0</v>
      </c>
      <c r="L35" s="131">
        <f t="shared" si="8"/>
        <v>0</v>
      </c>
      <c r="M35" s="131">
        <f t="shared" si="9"/>
        <v>0</v>
      </c>
      <c r="N35" s="131">
        <f t="shared" si="10"/>
        <v>0</v>
      </c>
      <c r="O35" s="131">
        <f t="shared" si="11"/>
        <v>0</v>
      </c>
    </row>
    <row r="36" spans="2:15" x14ac:dyDescent="0.25">
      <c r="B36" s="18" t="s">
        <v>632</v>
      </c>
      <c r="C36" s="18" t="s">
        <v>633</v>
      </c>
      <c r="D36" s="129"/>
      <c r="E36" s="129"/>
      <c r="F36" s="129"/>
      <c r="G36" s="129"/>
      <c r="H36" s="129"/>
      <c r="I36" s="19"/>
      <c r="J36" s="19"/>
      <c r="K36" s="131"/>
      <c r="L36" s="131"/>
      <c r="M36" s="131"/>
      <c r="N36" s="131"/>
      <c r="O36" s="131"/>
    </row>
    <row r="37" spans="2:15" x14ac:dyDescent="0.25">
      <c r="B37" s="18"/>
      <c r="C37" s="112" t="s">
        <v>473</v>
      </c>
      <c r="D37" s="129">
        <f>'F26-Year(n+1)(Current Tariff)'!D37</f>
        <v>0</v>
      </c>
      <c r="E37" s="129">
        <f>'F26-Year(n+1)(Current Tariff)'!E37</f>
        <v>0</v>
      </c>
      <c r="F37" s="129">
        <f>'F26-Year(n+1)(Current Tariff)'!F37</f>
        <v>0</v>
      </c>
      <c r="G37" s="129">
        <f>'F25'!N37</f>
        <v>0</v>
      </c>
      <c r="H37" s="129">
        <f>'F25'!O37</f>
        <v>0</v>
      </c>
      <c r="I37" s="19"/>
      <c r="J37" s="19"/>
      <c r="K37" s="131">
        <f t="shared" si="7"/>
        <v>0</v>
      </c>
      <c r="L37" s="131">
        <f t="shared" si="8"/>
        <v>0</v>
      </c>
      <c r="M37" s="131">
        <f t="shared" si="9"/>
        <v>0</v>
      </c>
      <c r="N37" s="131">
        <f t="shared" si="10"/>
        <v>0</v>
      </c>
      <c r="O37" s="131">
        <f t="shared" si="11"/>
        <v>0</v>
      </c>
    </row>
    <row r="38" spans="2:15" x14ac:dyDescent="0.25">
      <c r="B38" s="18"/>
      <c r="C38" s="112" t="s">
        <v>474</v>
      </c>
      <c r="D38" s="129">
        <f>'F26-Year(n+1)(Current Tariff)'!D38</f>
        <v>0</v>
      </c>
      <c r="E38" s="129">
        <f>'F26-Year(n+1)(Current Tariff)'!E38</f>
        <v>0</v>
      </c>
      <c r="F38" s="129">
        <f>'F26-Year(n+1)(Current Tariff)'!F38</f>
        <v>0</v>
      </c>
      <c r="G38" s="129">
        <f>'F25'!N38</f>
        <v>0</v>
      </c>
      <c r="H38" s="129">
        <f>'F25'!O38</f>
        <v>0</v>
      </c>
      <c r="I38" s="19"/>
      <c r="J38" s="19"/>
      <c r="K38" s="131">
        <f t="shared" si="7"/>
        <v>0</v>
      </c>
      <c r="L38" s="131">
        <f t="shared" si="8"/>
        <v>0</v>
      </c>
      <c r="M38" s="131">
        <f t="shared" si="9"/>
        <v>0</v>
      </c>
      <c r="N38" s="131">
        <f t="shared" si="10"/>
        <v>0</v>
      </c>
      <c r="O38" s="131">
        <f t="shared" si="11"/>
        <v>0</v>
      </c>
    </row>
    <row r="39" spans="2:15" x14ac:dyDescent="0.25">
      <c r="B39" s="18"/>
      <c r="C39" s="112" t="s">
        <v>475</v>
      </c>
      <c r="D39" s="129">
        <f>'F26-Year(n+1)(Current Tariff)'!D39</f>
        <v>0</v>
      </c>
      <c r="E39" s="129">
        <f>'F26-Year(n+1)(Current Tariff)'!E39</f>
        <v>0</v>
      </c>
      <c r="F39" s="129">
        <f>'F26-Year(n+1)(Current Tariff)'!F39</f>
        <v>0</v>
      </c>
      <c r="G39" s="129">
        <f>'F25'!N39</f>
        <v>0</v>
      </c>
      <c r="H39" s="129">
        <f>'F25'!O39</f>
        <v>0</v>
      </c>
      <c r="I39" s="19"/>
      <c r="J39" s="19"/>
      <c r="K39" s="131">
        <f t="shared" si="7"/>
        <v>0</v>
      </c>
      <c r="L39" s="131">
        <f t="shared" si="8"/>
        <v>0</v>
      </c>
      <c r="M39" s="131">
        <f t="shared" si="9"/>
        <v>0</v>
      </c>
      <c r="N39" s="131">
        <f t="shared" si="10"/>
        <v>0</v>
      </c>
      <c r="O39" s="131">
        <f t="shared" si="11"/>
        <v>0</v>
      </c>
    </row>
    <row r="40" spans="2:15" x14ac:dyDescent="0.25">
      <c r="B40" s="18" t="s">
        <v>638</v>
      </c>
      <c r="C40" s="18" t="s">
        <v>639</v>
      </c>
      <c r="D40" s="129">
        <f>'F26-Year(n+1)(Current Tariff)'!D40</f>
        <v>0</v>
      </c>
      <c r="E40" s="129">
        <f>'F26-Year(n+1)(Current Tariff)'!E40</f>
        <v>0</v>
      </c>
      <c r="F40" s="129">
        <f>'F26-Year(n+1)(Current Tariff)'!F40</f>
        <v>0</v>
      </c>
      <c r="G40" s="129">
        <f>'F25'!N40</f>
        <v>0</v>
      </c>
      <c r="H40" s="129">
        <f>'F25'!O40</f>
        <v>0</v>
      </c>
      <c r="I40" s="19"/>
      <c r="J40" s="19"/>
      <c r="K40" s="131">
        <f t="shared" si="7"/>
        <v>0</v>
      </c>
      <c r="L40" s="131">
        <f t="shared" si="8"/>
        <v>0</v>
      </c>
      <c r="M40" s="131">
        <f t="shared" si="9"/>
        <v>0</v>
      </c>
      <c r="N40" s="131">
        <f t="shared" si="10"/>
        <v>0</v>
      </c>
      <c r="O40" s="131">
        <f t="shared" si="11"/>
        <v>0</v>
      </c>
    </row>
    <row r="41" spans="2:15" x14ac:dyDescent="0.25">
      <c r="B41" s="18" t="s">
        <v>634</v>
      </c>
      <c r="C41" s="18" t="s">
        <v>635</v>
      </c>
      <c r="D41" s="129"/>
      <c r="E41" s="129"/>
      <c r="F41" s="129"/>
      <c r="G41" s="129"/>
      <c r="H41" s="129"/>
      <c r="I41" s="19"/>
      <c r="J41" s="19"/>
      <c r="K41" s="131"/>
      <c r="L41" s="131"/>
      <c r="M41" s="131"/>
      <c r="N41" s="131"/>
      <c r="O41" s="131"/>
    </row>
    <row r="42" spans="2:15" x14ac:dyDescent="0.25">
      <c r="B42" s="18"/>
      <c r="C42" s="112" t="s">
        <v>473</v>
      </c>
      <c r="D42" s="129">
        <f>'F26-Year(n+1)(Current Tariff)'!D42</f>
        <v>0</v>
      </c>
      <c r="E42" s="129">
        <f>'F26-Year(n+1)(Current Tariff)'!E42</f>
        <v>0</v>
      </c>
      <c r="F42" s="129">
        <f>'F26-Year(n+1)(Current Tariff)'!F42</f>
        <v>0</v>
      </c>
      <c r="G42" s="129">
        <f>'F25'!N42</f>
        <v>0</v>
      </c>
      <c r="H42" s="129">
        <f>'F25'!O42</f>
        <v>0</v>
      </c>
      <c r="I42" s="19"/>
      <c r="J42" s="19"/>
      <c r="K42" s="131">
        <f t="shared" si="7"/>
        <v>0</v>
      </c>
      <c r="L42" s="131">
        <f t="shared" si="8"/>
        <v>0</v>
      </c>
      <c r="M42" s="131">
        <f t="shared" si="9"/>
        <v>0</v>
      </c>
      <c r="N42" s="131">
        <f t="shared" si="10"/>
        <v>0</v>
      </c>
      <c r="O42" s="131">
        <f t="shared" si="11"/>
        <v>0</v>
      </c>
    </row>
    <row r="43" spans="2:15" x14ac:dyDescent="0.25">
      <c r="B43" s="18"/>
      <c r="C43" s="112" t="s">
        <v>474</v>
      </c>
      <c r="D43" s="129">
        <f>'F26-Year(n+1)(Current Tariff)'!D43</f>
        <v>0</v>
      </c>
      <c r="E43" s="129">
        <f>'F26-Year(n+1)(Current Tariff)'!E43</f>
        <v>0</v>
      </c>
      <c r="F43" s="129">
        <f>'F26-Year(n+1)(Current Tariff)'!F43</f>
        <v>0</v>
      </c>
      <c r="G43" s="129">
        <f>'F25'!N43</f>
        <v>0</v>
      </c>
      <c r="H43" s="129">
        <f>'F25'!O43</f>
        <v>0</v>
      </c>
      <c r="I43" s="19"/>
      <c r="J43" s="19"/>
      <c r="K43" s="131">
        <f t="shared" si="7"/>
        <v>0</v>
      </c>
      <c r="L43" s="131">
        <f t="shared" si="8"/>
        <v>0</v>
      </c>
      <c r="M43" s="131">
        <f t="shared" si="9"/>
        <v>0</v>
      </c>
      <c r="N43" s="131">
        <f t="shared" si="10"/>
        <v>0</v>
      </c>
      <c r="O43" s="131">
        <f t="shared" si="11"/>
        <v>0</v>
      </c>
    </row>
    <row r="44" spans="2:15" x14ac:dyDescent="0.25">
      <c r="B44" s="18"/>
      <c r="C44" s="112" t="s">
        <v>475</v>
      </c>
      <c r="D44" s="129">
        <f>'F26-Year(n+1)(Current Tariff)'!D44</f>
        <v>0</v>
      </c>
      <c r="E44" s="129">
        <f>'F26-Year(n+1)(Current Tariff)'!E44</f>
        <v>0</v>
      </c>
      <c r="F44" s="129">
        <f>'F26-Year(n+1)(Current Tariff)'!F44</f>
        <v>0</v>
      </c>
      <c r="G44" s="129">
        <f>'F25'!N44</f>
        <v>0</v>
      </c>
      <c r="H44" s="129">
        <f>'F25'!O44</f>
        <v>0</v>
      </c>
      <c r="I44" s="19"/>
      <c r="J44" s="19"/>
      <c r="K44" s="131">
        <f t="shared" si="7"/>
        <v>0</v>
      </c>
      <c r="L44" s="131">
        <f t="shared" si="8"/>
        <v>0</v>
      </c>
      <c r="M44" s="131">
        <f t="shared" si="9"/>
        <v>0</v>
      </c>
      <c r="N44" s="131">
        <f t="shared" si="10"/>
        <v>0</v>
      </c>
      <c r="O44" s="131">
        <f t="shared" si="11"/>
        <v>0</v>
      </c>
    </row>
    <row r="45" spans="2:15" x14ac:dyDescent="0.25">
      <c r="B45" s="18" t="s">
        <v>472</v>
      </c>
      <c r="C45" s="18" t="s">
        <v>626</v>
      </c>
      <c r="D45" s="129"/>
      <c r="E45" s="129"/>
      <c r="F45" s="129"/>
      <c r="G45" s="129"/>
      <c r="H45" s="129"/>
      <c r="I45" s="19"/>
      <c r="J45" s="19"/>
      <c r="K45" s="131"/>
      <c r="L45" s="131"/>
      <c r="M45" s="131"/>
      <c r="N45" s="131"/>
      <c r="O45" s="131"/>
    </row>
    <row r="46" spans="2:15" x14ac:dyDescent="0.25">
      <c r="B46" s="18"/>
      <c r="C46" s="112" t="s">
        <v>473</v>
      </c>
      <c r="D46" s="129">
        <f>'F26-Year(n+1)(Current Tariff)'!D46</f>
        <v>0</v>
      </c>
      <c r="E46" s="129">
        <f>'F26-Year(n+1)(Current Tariff)'!E46</f>
        <v>0</v>
      </c>
      <c r="F46" s="129">
        <f>'F26-Year(n+1)(Current Tariff)'!F46</f>
        <v>0</v>
      </c>
      <c r="G46" s="129">
        <f>'F25'!N46</f>
        <v>0</v>
      </c>
      <c r="H46" s="129">
        <f>'F25'!O46</f>
        <v>0</v>
      </c>
      <c r="I46" s="19"/>
      <c r="J46" s="19"/>
      <c r="K46" s="131">
        <f t="shared" si="7"/>
        <v>0</v>
      </c>
      <c r="L46" s="131">
        <f t="shared" si="8"/>
        <v>0</v>
      </c>
      <c r="M46" s="131">
        <f t="shared" si="9"/>
        <v>0</v>
      </c>
      <c r="N46" s="131">
        <f t="shared" si="10"/>
        <v>0</v>
      </c>
      <c r="O46" s="131">
        <f t="shared" si="11"/>
        <v>0</v>
      </c>
    </row>
    <row r="47" spans="2:15" x14ac:dyDescent="0.25">
      <c r="B47" s="18"/>
      <c r="C47" s="112" t="s">
        <v>474</v>
      </c>
      <c r="D47" s="129">
        <f>'F26-Year(n+1)(Current Tariff)'!D47</f>
        <v>0</v>
      </c>
      <c r="E47" s="129">
        <f>'F26-Year(n+1)(Current Tariff)'!E47</f>
        <v>0</v>
      </c>
      <c r="F47" s="129">
        <f>'F26-Year(n+1)(Current Tariff)'!F47</f>
        <v>0</v>
      </c>
      <c r="G47" s="129">
        <f>'F25'!N47</f>
        <v>0</v>
      </c>
      <c r="H47" s="129">
        <f>'F25'!O47</f>
        <v>0</v>
      </c>
      <c r="I47" s="19"/>
      <c r="J47" s="19"/>
      <c r="K47" s="131">
        <f t="shared" si="7"/>
        <v>0</v>
      </c>
      <c r="L47" s="131">
        <f t="shared" si="8"/>
        <v>0</v>
      </c>
      <c r="M47" s="131">
        <f t="shared" si="9"/>
        <v>0</v>
      </c>
      <c r="N47" s="131">
        <f t="shared" si="10"/>
        <v>0</v>
      </c>
      <c r="O47" s="131">
        <f t="shared" si="11"/>
        <v>0</v>
      </c>
    </row>
    <row r="48" spans="2:15" x14ac:dyDescent="0.25">
      <c r="B48" s="18"/>
      <c r="C48" s="112" t="s">
        <v>475</v>
      </c>
      <c r="D48" s="129">
        <f>'F26-Year(n+1)(Current Tariff)'!D48</f>
        <v>0</v>
      </c>
      <c r="E48" s="129">
        <f>'F26-Year(n+1)(Current Tariff)'!E48</f>
        <v>0</v>
      </c>
      <c r="F48" s="129">
        <f>'F26-Year(n+1)(Current Tariff)'!F48</f>
        <v>0</v>
      </c>
      <c r="G48" s="129">
        <f>'F25'!N48</f>
        <v>0</v>
      </c>
      <c r="H48" s="129">
        <f>'F25'!O48</f>
        <v>0</v>
      </c>
      <c r="I48" s="19"/>
      <c r="J48" s="19"/>
      <c r="K48" s="131">
        <f t="shared" si="7"/>
        <v>0</v>
      </c>
      <c r="L48" s="131">
        <f t="shared" si="8"/>
        <v>0</v>
      </c>
      <c r="M48" s="131">
        <f t="shared" si="9"/>
        <v>0</v>
      </c>
      <c r="N48" s="131">
        <f t="shared" si="10"/>
        <v>0</v>
      </c>
      <c r="O48" s="131">
        <f t="shared" si="11"/>
        <v>0</v>
      </c>
    </row>
    <row r="49" spans="2:15" x14ac:dyDescent="0.25">
      <c r="B49" s="18" t="s">
        <v>472</v>
      </c>
      <c r="C49" s="18" t="s">
        <v>636</v>
      </c>
      <c r="D49" s="129"/>
      <c r="E49" s="129"/>
      <c r="F49" s="129"/>
      <c r="G49" s="129"/>
      <c r="H49" s="129"/>
      <c r="I49" s="19"/>
      <c r="J49" s="19"/>
      <c r="K49" s="131"/>
      <c r="L49" s="131"/>
      <c r="M49" s="131"/>
      <c r="N49" s="131"/>
      <c r="O49" s="131"/>
    </row>
    <row r="50" spans="2:15" x14ac:dyDescent="0.25">
      <c r="B50" s="18"/>
      <c r="C50" s="112" t="s">
        <v>473</v>
      </c>
      <c r="D50" s="129">
        <f>'F26-Year(n+1)(Current Tariff)'!D50</f>
        <v>0</v>
      </c>
      <c r="E50" s="129">
        <f>'F26-Year(n+1)(Current Tariff)'!E50</f>
        <v>0</v>
      </c>
      <c r="F50" s="129">
        <f>'F26-Year(n+1)(Current Tariff)'!F50</f>
        <v>0</v>
      </c>
      <c r="G50" s="129">
        <f>'F25'!N50</f>
        <v>0</v>
      </c>
      <c r="H50" s="129">
        <f>'F25'!O50</f>
        <v>0</v>
      </c>
      <c r="I50" s="19"/>
      <c r="J50" s="19"/>
      <c r="K50" s="131">
        <f t="shared" si="7"/>
        <v>0</v>
      </c>
      <c r="L50" s="131">
        <f t="shared" si="8"/>
        <v>0</v>
      </c>
      <c r="M50" s="131">
        <f t="shared" si="9"/>
        <v>0</v>
      </c>
      <c r="N50" s="131">
        <f t="shared" si="10"/>
        <v>0</v>
      </c>
      <c r="O50" s="131">
        <f t="shared" si="11"/>
        <v>0</v>
      </c>
    </row>
    <row r="51" spans="2:15" x14ac:dyDescent="0.25">
      <c r="B51" s="18"/>
      <c r="C51" s="112" t="s">
        <v>474</v>
      </c>
      <c r="D51" s="129">
        <f>'F26-Year(n+1)(Current Tariff)'!D51</f>
        <v>0</v>
      </c>
      <c r="E51" s="129">
        <f>'F26-Year(n+1)(Current Tariff)'!E51</f>
        <v>0</v>
      </c>
      <c r="F51" s="129">
        <f>'F26-Year(n+1)(Current Tariff)'!F51</f>
        <v>0</v>
      </c>
      <c r="G51" s="129">
        <f>'F25'!N51</f>
        <v>0</v>
      </c>
      <c r="H51" s="129">
        <f>'F25'!O51</f>
        <v>0</v>
      </c>
      <c r="I51" s="19"/>
      <c r="J51" s="19"/>
      <c r="K51" s="131">
        <f t="shared" si="7"/>
        <v>0</v>
      </c>
      <c r="L51" s="131">
        <f t="shared" si="8"/>
        <v>0</v>
      </c>
      <c r="M51" s="131">
        <f t="shared" si="9"/>
        <v>0</v>
      </c>
      <c r="N51" s="131">
        <f t="shared" si="10"/>
        <v>0</v>
      </c>
      <c r="O51" s="131">
        <f t="shared" si="11"/>
        <v>0</v>
      </c>
    </row>
    <row r="52" spans="2:15" x14ac:dyDescent="0.25">
      <c r="B52" s="18"/>
      <c r="C52" s="112" t="s">
        <v>475</v>
      </c>
      <c r="D52" s="129">
        <f>'F26-Year(n+1)(Current Tariff)'!D52</f>
        <v>0</v>
      </c>
      <c r="E52" s="129">
        <f>'F26-Year(n+1)(Current Tariff)'!E52</f>
        <v>0</v>
      </c>
      <c r="F52" s="129">
        <f>'F26-Year(n+1)(Current Tariff)'!F52</f>
        <v>0</v>
      </c>
      <c r="G52" s="129">
        <f>'F25'!N52</f>
        <v>0</v>
      </c>
      <c r="H52" s="129">
        <f>'F25'!O52</f>
        <v>0</v>
      </c>
      <c r="I52" s="19"/>
      <c r="J52" s="19"/>
      <c r="K52" s="131">
        <f t="shared" si="7"/>
        <v>0</v>
      </c>
      <c r="L52" s="131">
        <f t="shared" si="8"/>
        <v>0</v>
      </c>
      <c r="M52" s="131">
        <f t="shared" si="9"/>
        <v>0</v>
      </c>
      <c r="N52" s="131">
        <f t="shared" si="10"/>
        <v>0</v>
      </c>
      <c r="O52" s="131">
        <f t="shared" si="11"/>
        <v>0</v>
      </c>
    </row>
    <row r="53" spans="2:15" x14ac:dyDescent="0.25">
      <c r="B53" s="18" t="s">
        <v>637</v>
      </c>
      <c r="C53" s="18" t="s">
        <v>628</v>
      </c>
      <c r="D53" s="129"/>
      <c r="E53" s="129"/>
      <c r="F53" s="129"/>
      <c r="G53" s="129"/>
      <c r="H53" s="129"/>
      <c r="I53" s="19"/>
      <c r="J53" s="19"/>
      <c r="K53" s="131"/>
      <c r="L53" s="131"/>
      <c r="M53" s="131"/>
      <c r="N53" s="131"/>
      <c r="O53" s="131"/>
    </row>
    <row r="54" spans="2:15" x14ac:dyDescent="0.25">
      <c r="B54" s="18"/>
      <c r="C54" s="112" t="s">
        <v>473</v>
      </c>
      <c r="D54" s="129">
        <f>'F26-Year(n+1)(Current Tariff)'!D54</f>
        <v>0</v>
      </c>
      <c r="E54" s="129">
        <f>'F26-Year(n+1)(Current Tariff)'!E54</f>
        <v>0</v>
      </c>
      <c r="F54" s="129">
        <f>'F26-Year(n+1)(Current Tariff)'!F54</f>
        <v>0</v>
      </c>
      <c r="G54" s="129">
        <f>'F25'!N54</f>
        <v>0</v>
      </c>
      <c r="H54" s="129">
        <f>'F25'!O54</f>
        <v>0</v>
      </c>
      <c r="I54" s="19"/>
      <c r="J54" s="19"/>
      <c r="K54" s="131">
        <f t="shared" si="7"/>
        <v>0</v>
      </c>
      <c r="L54" s="131">
        <f t="shared" si="8"/>
        <v>0</v>
      </c>
      <c r="M54" s="131">
        <f t="shared" si="9"/>
        <v>0</v>
      </c>
      <c r="N54" s="131">
        <f t="shared" si="10"/>
        <v>0</v>
      </c>
      <c r="O54" s="131">
        <f t="shared" si="11"/>
        <v>0</v>
      </c>
    </row>
    <row r="55" spans="2:15" x14ac:dyDescent="0.25">
      <c r="B55" s="18"/>
      <c r="C55" s="112" t="s">
        <v>474</v>
      </c>
      <c r="D55" s="129">
        <f>'F26-Year(n+1)(Current Tariff)'!D55</f>
        <v>0</v>
      </c>
      <c r="E55" s="129">
        <f>'F26-Year(n+1)(Current Tariff)'!E55</f>
        <v>0</v>
      </c>
      <c r="F55" s="129">
        <f>'F26-Year(n+1)(Current Tariff)'!F55</f>
        <v>0</v>
      </c>
      <c r="G55" s="129">
        <f>'F25'!N55</f>
        <v>0</v>
      </c>
      <c r="H55" s="129">
        <f>'F25'!O55</f>
        <v>0</v>
      </c>
      <c r="I55" s="19"/>
      <c r="J55" s="19"/>
      <c r="K55" s="131">
        <f t="shared" si="7"/>
        <v>0</v>
      </c>
      <c r="L55" s="131">
        <f t="shared" si="8"/>
        <v>0</v>
      </c>
      <c r="M55" s="131">
        <f t="shared" si="9"/>
        <v>0</v>
      </c>
      <c r="N55" s="131">
        <f t="shared" si="10"/>
        <v>0</v>
      </c>
      <c r="O55" s="131">
        <f t="shared" si="11"/>
        <v>0</v>
      </c>
    </row>
    <row r="56" spans="2:15" x14ac:dyDescent="0.25">
      <c r="B56" s="18"/>
      <c r="C56" s="112" t="s">
        <v>475</v>
      </c>
      <c r="D56" s="129">
        <f>'F26-Year(n+1)(Current Tariff)'!D56</f>
        <v>0</v>
      </c>
      <c r="E56" s="129">
        <f>'F26-Year(n+1)(Current Tariff)'!E56</f>
        <v>0</v>
      </c>
      <c r="F56" s="129">
        <f>'F26-Year(n+1)(Current Tariff)'!F56</f>
        <v>0</v>
      </c>
      <c r="G56" s="129">
        <f>'F25'!N56</f>
        <v>0</v>
      </c>
      <c r="H56" s="129">
        <f>'F25'!O56</f>
        <v>0</v>
      </c>
      <c r="I56" s="19"/>
      <c r="J56" s="19"/>
      <c r="K56" s="131">
        <f t="shared" si="7"/>
        <v>0</v>
      </c>
      <c r="L56" s="131">
        <f t="shared" si="8"/>
        <v>0</v>
      </c>
      <c r="M56" s="131">
        <f t="shared" si="9"/>
        <v>0</v>
      </c>
      <c r="N56" s="131">
        <f t="shared" si="10"/>
        <v>0</v>
      </c>
      <c r="O56" s="131">
        <f t="shared" si="11"/>
        <v>0</v>
      </c>
    </row>
    <row r="57" spans="2:15" x14ac:dyDescent="0.25">
      <c r="B57" s="18" t="s">
        <v>259</v>
      </c>
      <c r="C57" s="18" t="s">
        <v>259</v>
      </c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</row>
    <row r="59" spans="2:15" x14ac:dyDescent="0.25">
      <c r="D59" s="24" t="s">
        <v>175</v>
      </c>
      <c r="E59" s="4"/>
    </row>
    <row r="60" spans="2:15" x14ac:dyDescent="0.25">
      <c r="D60" s="26">
        <v>1</v>
      </c>
      <c r="E60" s="4" t="s">
        <v>266</v>
      </c>
    </row>
    <row r="61" spans="2:15" x14ac:dyDescent="0.25">
      <c r="D61" s="26">
        <f>D60+1</f>
        <v>2</v>
      </c>
      <c r="E61" s="4" t="s">
        <v>267</v>
      </c>
    </row>
    <row r="62" spans="2:15" x14ac:dyDescent="0.25">
      <c r="D62" s="167">
        <f>D61+1</f>
        <v>3</v>
      </c>
      <c r="E62" s="169" t="s">
        <v>708</v>
      </c>
      <c r="F62" s="170"/>
      <c r="G62" s="170"/>
      <c r="H62" s="170"/>
      <c r="I62" s="170"/>
      <c r="J62" s="170"/>
      <c r="K62" s="170"/>
    </row>
  </sheetData>
  <mergeCells count="10">
    <mergeCell ref="J5:J6"/>
    <mergeCell ref="K5:O5"/>
    <mergeCell ref="B8:C8"/>
    <mergeCell ref="B19:C19"/>
    <mergeCell ref="B5:C7"/>
    <mergeCell ref="D5:D6"/>
    <mergeCell ref="E5:E6"/>
    <mergeCell ref="F5:F6"/>
    <mergeCell ref="G5:H5"/>
    <mergeCell ref="I5:I6"/>
  </mergeCells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61"/>
  <sheetViews>
    <sheetView showGridLines="0" zoomScale="80" zoomScaleNormal="80" workbookViewId="0">
      <selection activeCell="E62" sqref="E62"/>
    </sheetView>
  </sheetViews>
  <sheetFormatPr defaultColWidth="9.109375" defaultRowHeight="13.8" x14ac:dyDescent="0.25"/>
  <cols>
    <col min="1" max="1" width="9.109375" style="75"/>
    <col min="2" max="2" width="22.5546875" style="75" customWidth="1"/>
    <col min="3" max="3" width="27" style="75" bestFit="1" customWidth="1"/>
    <col min="4" max="4" width="15.5546875" style="75" customWidth="1"/>
    <col min="5" max="5" width="25" style="75" bestFit="1" customWidth="1"/>
    <col min="6" max="6" width="17.5546875" style="75" bestFit="1" customWidth="1"/>
    <col min="7" max="7" width="20.33203125" style="75" bestFit="1" customWidth="1"/>
    <col min="8" max="8" width="14.5546875" style="75" customWidth="1"/>
    <col min="9" max="9" width="17.44140625" style="75" customWidth="1"/>
    <col min="10" max="10" width="22.109375" style="75" bestFit="1" customWidth="1"/>
    <col min="11" max="11" width="25" style="75" bestFit="1" customWidth="1"/>
    <col min="12" max="12" width="17.5546875" style="75" bestFit="1" customWidth="1"/>
    <col min="13" max="13" width="20.33203125" style="75" bestFit="1" customWidth="1"/>
    <col min="14" max="14" width="17.44140625" style="75" customWidth="1"/>
    <col min="15" max="15" width="22.109375" style="75" bestFit="1" customWidth="1"/>
    <col min="16" max="16384" width="9.109375" style="75"/>
  </cols>
  <sheetData>
    <row r="2" spans="2:15" x14ac:dyDescent="0.25">
      <c r="I2" s="25" t="s">
        <v>240</v>
      </c>
    </row>
    <row r="3" spans="2:15" x14ac:dyDescent="0.25">
      <c r="I3" s="27" t="s">
        <v>572</v>
      </c>
    </row>
    <row r="5" spans="2:15" x14ac:dyDescent="0.25">
      <c r="B5" s="513" t="s">
        <v>244</v>
      </c>
      <c r="C5" s="514"/>
      <c r="D5" s="445" t="s">
        <v>499</v>
      </c>
      <c r="E5" s="445" t="s">
        <v>573</v>
      </c>
      <c r="F5" s="445"/>
      <c r="G5" s="445"/>
      <c r="H5" s="445"/>
      <c r="I5" s="445"/>
      <c r="J5" s="445"/>
      <c r="K5" s="445" t="s">
        <v>574</v>
      </c>
      <c r="L5" s="445"/>
      <c r="M5" s="445"/>
      <c r="N5" s="445"/>
      <c r="O5" s="445"/>
    </row>
    <row r="6" spans="2:15" x14ac:dyDescent="0.25">
      <c r="B6" s="515"/>
      <c r="C6" s="516"/>
      <c r="D6" s="445"/>
      <c r="E6" s="115" t="s">
        <v>553</v>
      </c>
      <c r="F6" s="115" t="s">
        <v>554</v>
      </c>
      <c r="G6" s="115" t="s">
        <v>555</v>
      </c>
      <c r="H6" s="115" t="s">
        <v>557</v>
      </c>
      <c r="I6" s="115" t="s">
        <v>108</v>
      </c>
      <c r="J6" s="115" t="s">
        <v>556</v>
      </c>
      <c r="K6" s="115" t="s">
        <v>553</v>
      </c>
      <c r="L6" s="115" t="s">
        <v>554</v>
      </c>
      <c r="M6" s="115" t="s">
        <v>555</v>
      </c>
      <c r="N6" s="115" t="s">
        <v>108</v>
      </c>
      <c r="O6" s="115" t="s">
        <v>556</v>
      </c>
    </row>
    <row r="7" spans="2:15" x14ac:dyDescent="0.25">
      <c r="B7" s="517"/>
      <c r="C7" s="518"/>
      <c r="D7" s="76" t="s">
        <v>306</v>
      </c>
      <c r="E7" s="76" t="s">
        <v>431</v>
      </c>
      <c r="F7" s="76" t="s">
        <v>431</v>
      </c>
      <c r="G7" s="76" t="s">
        <v>431</v>
      </c>
      <c r="H7" s="76" t="s">
        <v>431</v>
      </c>
      <c r="I7" s="76" t="s">
        <v>431</v>
      </c>
      <c r="J7" s="76" t="s">
        <v>464</v>
      </c>
      <c r="K7" s="76" t="s">
        <v>431</v>
      </c>
      <c r="L7" s="76" t="s">
        <v>431</v>
      </c>
      <c r="M7" s="76" t="s">
        <v>431</v>
      </c>
      <c r="N7" s="76" t="s">
        <v>431</v>
      </c>
      <c r="O7" s="76" t="s">
        <v>464</v>
      </c>
    </row>
    <row r="8" spans="2:15" x14ac:dyDescent="0.25">
      <c r="B8" s="428" t="s">
        <v>495</v>
      </c>
      <c r="C8" s="42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</row>
    <row r="9" spans="2:15" x14ac:dyDescent="0.25">
      <c r="B9" s="73" t="s">
        <v>247</v>
      </c>
      <c r="C9" s="73" t="s">
        <v>248</v>
      </c>
      <c r="D9" s="129">
        <f>'F26-Year(n-1)'!F9</f>
        <v>0</v>
      </c>
      <c r="E9" s="129">
        <f>'F26-Year(n+1)(Current Tariff)'!K9</f>
        <v>0</v>
      </c>
      <c r="F9" s="129">
        <f>'F26-Year(n+1)(Current Tariff)'!L9</f>
        <v>0</v>
      </c>
      <c r="G9" s="129">
        <f>'F26-Year(n+1)(Current Tariff)'!M9</f>
        <v>0</v>
      </c>
      <c r="H9" s="129">
        <f>'F26-Year(n+1)(Current Tariff)'!N9</f>
        <v>0</v>
      </c>
      <c r="I9" s="128">
        <f>SUM(E9:H9)</f>
        <v>0</v>
      </c>
      <c r="J9" s="132" t="e">
        <f>I9/D9</f>
        <v>#DIV/0!</v>
      </c>
      <c r="K9" s="129">
        <f>'F26-Year(n+1)(Proposed Tarif)'!K9</f>
        <v>0</v>
      </c>
      <c r="L9" s="129">
        <f>'F26-Year(n+1)(Proposed Tarif)'!L9</f>
        <v>0</v>
      </c>
      <c r="M9" s="129">
        <f>'F26-Year(n+1)(Proposed Tarif)'!M9</f>
        <v>0</v>
      </c>
      <c r="N9" s="128">
        <f>SUM(K9:M9)</f>
        <v>0</v>
      </c>
      <c r="O9" s="132" t="e">
        <f>N9/D9</f>
        <v>#DIV/0!</v>
      </c>
    </row>
    <row r="10" spans="2:15" x14ac:dyDescent="0.25">
      <c r="B10" s="18" t="s">
        <v>249</v>
      </c>
      <c r="C10" s="18" t="s">
        <v>250</v>
      </c>
      <c r="D10" s="129">
        <f>'F26-Year(n-1)'!F10</f>
        <v>0</v>
      </c>
      <c r="E10" s="129">
        <f>'F26-Year(n+1)(Current Tariff)'!K10</f>
        <v>0</v>
      </c>
      <c r="F10" s="129">
        <f>'F26-Year(n+1)(Current Tariff)'!L10</f>
        <v>0</v>
      </c>
      <c r="G10" s="129">
        <f>'F26-Year(n+1)(Current Tariff)'!M10</f>
        <v>0</v>
      </c>
      <c r="H10" s="129">
        <f>'F26-Year(n+1)(Current Tariff)'!N10</f>
        <v>0</v>
      </c>
      <c r="I10" s="128">
        <f t="shared" ref="I10:I22" si="0">SUM(E10:H10)</f>
        <v>0</v>
      </c>
      <c r="J10" s="132" t="e">
        <f t="shared" ref="J10:J57" si="1">I10/D10</f>
        <v>#DIV/0!</v>
      </c>
      <c r="K10" s="129">
        <f>'F26-Year(n+1)(Proposed Tarif)'!K10</f>
        <v>0</v>
      </c>
      <c r="L10" s="129">
        <f>'F26-Year(n+1)(Proposed Tarif)'!L10</f>
        <v>0</v>
      </c>
      <c r="M10" s="129">
        <f>'F26-Year(n+1)(Proposed Tarif)'!M10</f>
        <v>0</v>
      </c>
      <c r="N10" s="128">
        <f t="shared" ref="N10:N22" si="2">SUM(K10:M10)</f>
        <v>0</v>
      </c>
      <c r="O10" s="132" t="e">
        <f t="shared" ref="O10:O57" si="3">N10/D10</f>
        <v>#DIV/0!</v>
      </c>
    </row>
    <row r="11" spans="2:15" x14ac:dyDescent="0.25">
      <c r="B11" s="18" t="s">
        <v>615</v>
      </c>
      <c r="C11" s="18" t="s">
        <v>616</v>
      </c>
      <c r="D11" s="129">
        <f>'F26-Year(n-1)'!F11</f>
        <v>0</v>
      </c>
      <c r="E11" s="129">
        <f>'F26-Year(n+1)(Current Tariff)'!K11</f>
        <v>0</v>
      </c>
      <c r="F11" s="129">
        <f>'F26-Year(n+1)(Current Tariff)'!L11</f>
        <v>0</v>
      </c>
      <c r="G11" s="129">
        <f>'F26-Year(n+1)(Current Tariff)'!M11</f>
        <v>0</v>
      </c>
      <c r="H11" s="129">
        <f>'F26-Year(n+1)(Current Tariff)'!N11</f>
        <v>0</v>
      </c>
      <c r="I11" s="128">
        <f t="shared" ref="I11:I17" si="4">SUM(E11:H11)</f>
        <v>0</v>
      </c>
      <c r="J11" s="132" t="e">
        <f t="shared" ref="J11:J17" si="5">I11/D11</f>
        <v>#DIV/0!</v>
      </c>
      <c r="K11" s="129">
        <f>'F26-Year(n+1)(Proposed Tarif)'!K11</f>
        <v>0</v>
      </c>
      <c r="L11" s="129">
        <f>'F26-Year(n+1)(Proposed Tarif)'!L11</f>
        <v>0</v>
      </c>
      <c r="M11" s="129">
        <f>'F26-Year(n+1)(Proposed Tarif)'!M11</f>
        <v>0</v>
      </c>
      <c r="N11" s="128">
        <f t="shared" ref="N11:N17" si="6">SUM(K11:M11)</f>
        <v>0</v>
      </c>
      <c r="O11" s="132" t="e">
        <f t="shared" ref="O11:O17" si="7">N11/D11</f>
        <v>#DIV/0!</v>
      </c>
    </row>
    <row r="12" spans="2:15" x14ac:dyDescent="0.25">
      <c r="B12" s="18" t="s">
        <v>617</v>
      </c>
      <c r="C12" s="18" t="s">
        <v>618</v>
      </c>
      <c r="D12" s="129">
        <f>'F26-Year(n-1)'!F12</f>
        <v>0</v>
      </c>
      <c r="E12" s="129">
        <f>'F26-Year(n+1)(Current Tariff)'!K12</f>
        <v>0</v>
      </c>
      <c r="F12" s="129">
        <f>'F26-Year(n+1)(Current Tariff)'!L12</f>
        <v>0</v>
      </c>
      <c r="G12" s="129">
        <f>'F26-Year(n+1)(Current Tariff)'!M12</f>
        <v>0</v>
      </c>
      <c r="H12" s="129">
        <f>'F26-Year(n+1)(Current Tariff)'!N12</f>
        <v>0</v>
      </c>
      <c r="I12" s="128">
        <f t="shared" si="4"/>
        <v>0</v>
      </c>
      <c r="J12" s="132" t="e">
        <f t="shared" si="5"/>
        <v>#DIV/0!</v>
      </c>
      <c r="K12" s="129">
        <f>'F26-Year(n+1)(Proposed Tarif)'!K12</f>
        <v>0</v>
      </c>
      <c r="L12" s="129">
        <f>'F26-Year(n+1)(Proposed Tarif)'!L12</f>
        <v>0</v>
      </c>
      <c r="M12" s="129">
        <f>'F26-Year(n+1)(Proposed Tarif)'!M12</f>
        <v>0</v>
      </c>
      <c r="N12" s="128">
        <f t="shared" si="6"/>
        <v>0</v>
      </c>
      <c r="O12" s="132" t="e">
        <f t="shared" si="7"/>
        <v>#DIV/0!</v>
      </c>
    </row>
    <row r="13" spans="2:15" x14ac:dyDescent="0.25">
      <c r="B13" s="18" t="s">
        <v>619</v>
      </c>
      <c r="C13" s="18" t="s">
        <v>620</v>
      </c>
      <c r="D13" s="129">
        <f>'F26-Year(n-1)'!F13</f>
        <v>0</v>
      </c>
      <c r="E13" s="129">
        <f>'F26-Year(n+1)(Current Tariff)'!K13</f>
        <v>0</v>
      </c>
      <c r="F13" s="129">
        <f>'F26-Year(n+1)(Current Tariff)'!L13</f>
        <v>0</v>
      </c>
      <c r="G13" s="129">
        <f>'F26-Year(n+1)(Current Tariff)'!M13</f>
        <v>0</v>
      </c>
      <c r="H13" s="129">
        <f>'F26-Year(n+1)(Current Tariff)'!N13</f>
        <v>0</v>
      </c>
      <c r="I13" s="128">
        <f t="shared" si="4"/>
        <v>0</v>
      </c>
      <c r="J13" s="132" t="e">
        <f t="shared" si="5"/>
        <v>#DIV/0!</v>
      </c>
      <c r="K13" s="129">
        <f>'F26-Year(n+1)(Proposed Tarif)'!K13</f>
        <v>0</v>
      </c>
      <c r="L13" s="129">
        <f>'F26-Year(n+1)(Proposed Tarif)'!L13</f>
        <v>0</v>
      </c>
      <c r="M13" s="129">
        <f>'F26-Year(n+1)(Proposed Tarif)'!M13</f>
        <v>0</v>
      </c>
      <c r="N13" s="128">
        <f t="shared" si="6"/>
        <v>0</v>
      </c>
      <c r="O13" s="132" t="e">
        <f t="shared" si="7"/>
        <v>#DIV/0!</v>
      </c>
    </row>
    <row r="14" spans="2:15" x14ac:dyDescent="0.25">
      <c r="B14" s="18" t="s">
        <v>621</v>
      </c>
      <c r="C14" s="18" t="s">
        <v>622</v>
      </c>
      <c r="D14" s="129">
        <f>'F26-Year(n-1)'!F14</f>
        <v>0</v>
      </c>
      <c r="E14" s="129">
        <f>'F26-Year(n+1)(Current Tariff)'!K14</f>
        <v>0</v>
      </c>
      <c r="F14" s="129">
        <f>'F26-Year(n+1)(Current Tariff)'!L14</f>
        <v>0</v>
      </c>
      <c r="G14" s="129">
        <f>'F26-Year(n+1)(Current Tariff)'!M14</f>
        <v>0</v>
      </c>
      <c r="H14" s="129">
        <f>'F26-Year(n+1)(Current Tariff)'!N14</f>
        <v>0</v>
      </c>
      <c r="I14" s="128">
        <f t="shared" si="4"/>
        <v>0</v>
      </c>
      <c r="J14" s="132" t="e">
        <f t="shared" si="5"/>
        <v>#DIV/0!</v>
      </c>
      <c r="K14" s="129">
        <f>'F26-Year(n+1)(Proposed Tarif)'!K14</f>
        <v>0</v>
      </c>
      <c r="L14" s="129">
        <f>'F26-Year(n+1)(Proposed Tarif)'!L14</f>
        <v>0</v>
      </c>
      <c r="M14" s="129">
        <f>'F26-Year(n+1)(Proposed Tarif)'!M14</f>
        <v>0</v>
      </c>
      <c r="N14" s="128">
        <f t="shared" si="6"/>
        <v>0</v>
      </c>
      <c r="O14" s="132" t="e">
        <f t="shared" si="7"/>
        <v>#DIV/0!</v>
      </c>
    </row>
    <row r="15" spans="2:15" x14ac:dyDescent="0.25">
      <c r="B15" s="18" t="s">
        <v>623</v>
      </c>
      <c r="C15" s="18" t="s">
        <v>624</v>
      </c>
      <c r="D15" s="129">
        <f>'F26-Year(n-1)'!F15</f>
        <v>0</v>
      </c>
      <c r="E15" s="129">
        <f>'F26-Year(n+1)(Current Tariff)'!K15</f>
        <v>0</v>
      </c>
      <c r="F15" s="129">
        <f>'F26-Year(n+1)(Current Tariff)'!L15</f>
        <v>0</v>
      </c>
      <c r="G15" s="129">
        <f>'F26-Year(n+1)(Current Tariff)'!M15</f>
        <v>0</v>
      </c>
      <c r="H15" s="129">
        <f>'F26-Year(n+1)(Current Tariff)'!N15</f>
        <v>0</v>
      </c>
      <c r="I15" s="128">
        <f t="shared" si="4"/>
        <v>0</v>
      </c>
      <c r="J15" s="132" t="e">
        <f t="shared" si="5"/>
        <v>#DIV/0!</v>
      </c>
      <c r="K15" s="129">
        <f>'F26-Year(n+1)(Proposed Tarif)'!K15</f>
        <v>0</v>
      </c>
      <c r="L15" s="129">
        <f>'F26-Year(n+1)(Proposed Tarif)'!L15</f>
        <v>0</v>
      </c>
      <c r="M15" s="129">
        <f>'F26-Year(n+1)(Proposed Tarif)'!M15</f>
        <v>0</v>
      </c>
      <c r="N15" s="128">
        <f t="shared" si="6"/>
        <v>0</v>
      </c>
      <c r="O15" s="132" t="e">
        <f t="shared" si="7"/>
        <v>#DIV/0!</v>
      </c>
    </row>
    <row r="16" spans="2:15" x14ac:dyDescent="0.25">
      <c r="B16" s="18" t="s">
        <v>625</v>
      </c>
      <c r="C16" s="18" t="s">
        <v>626</v>
      </c>
      <c r="D16" s="129">
        <f>'F26-Year(n-1)'!F16</f>
        <v>0</v>
      </c>
      <c r="E16" s="129">
        <f>'F26-Year(n+1)(Current Tariff)'!K16</f>
        <v>0</v>
      </c>
      <c r="F16" s="129">
        <f>'F26-Year(n+1)(Current Tariff)'!L16</f>
        <v>0</v>
      </c>
      <c r="G16" s="129">
        <f>'F26-Year(n+1)(Current Tariff)'!M16</f>
        <v>0</v>
      </c>
      <c r="H16" s="129">
        <f>'F26-Year(n+1)(Current Tariff)'!N16</f>
        <v>0</v>
      </c>
      <c r="I16" s="128">
        <f t="shared" si="4"/>
        <v>0</v>
      </c>
      <c r="J16" s="132" t="e">
        <f t="shared" si="5"/>
        <v>#DIV/0!</v>
      </c>
      <c r="K16" s="129">
        <f>'F26-Year(n+1)(Proposed Tarif)'!K16</f>
        <v>0</v>
      </c>
      <c r="L16" s="129">
        <f>'F26-Year(n+1)(Proposed Tarif)'!L16</f>
        <v>0</v>
      </c>
      <c r="M16" s="129">
        <f>'F26-Year(n+1)(Proposed Tarif)'!M16</f>
        <v>0</v>
      </c>
      <c r="N16" s="128">
        <f t="shared" si="6"/>
        <v>0</v>
      </c>
      <c r="O16" s="132" t="e">
        <f t="shared" si="7"/>
        <v>#DIV/0!</v>
      </c>
    </row>
    <row r="17" spans="2:15" x14ac:dyDescent="0.25">
      <c r="B17" s="18" t="s">
        <v>627</v>
      </c>
      <c r="C17" s="18" t="s">
        <v>628</v>
      </c>
      <c r="D17" s="129">
        <f>'F26-Year(n-1)'!F17</f>
        <v>0</v>
      </c>
      <c r="E17" s="129">
        <f>'F26-Year(n+1)(Current Tariff)'!K17</f>
        <v>0</v>
      </c>
      <c r="F17" s="129">
        <f>'F26-Year(n+1)(Current Tariff)'!L17</f>
        <v>0</v>
      </c>
      <c r="G17" s="129">
        <f>'F26-Year(n+1)(Current Tariff)'!M17</f>
        <v>0</v>
      </c>
      <c r="H17" s="129">
        <f>'F26-Year(n+1)(Current Tariff)'!N17</f>
        <v>0</v>
      </c>
      <c r="I17" s="128">
        <f t="shared" si="4"/>
        <v>0</v>
      </c>
      <c r="J17" s="132" t="e">
        <f t="shared" si="5"/>
        <v>#DIV/0!</v>
      </c>
      <c r="K17" s="129">
        <f>'F26-Year(n+1)(Proposed Tarif)'!K17</f>
        <v>0</v>
      </c>
      <c r="L17" s="129">
        <f>'F26-Year(n+1)(Proposed Tarif)'!L17</f>
        <v>0</v>
      </c>
      <c r="M17" s="129">
        <f>'F26-Year(n+1)(Proposed Tarif)'!M17</f>
        <v>0</v>
      </c>
      <c r="N17" s="128">
        <f t="shared" si="6"/>
        <v>0</v>
      </c>
      <c r="O17" s="132" t="e">
        <f t="shared" si="7"/>
        <v>#DIV/0!</v>
      </c>
    </row>
    <row r="18" spans="2:15" x14ac:dyDescent="0.25">
      <c r="B18" s="428" t="s">
        <v>496</v>
      </c>
      <c r="C18" s="429"/>
      <c r="D18" s="129"/>
      <c r="E18" s="19"/>
      <c r="F18" s="19"/>
      <c r="G18" s="19"/>
      <c r="H18" s="19"/>
      <c r="I18" s="19"/>
      <c r="J18" s="19"/>
      <c r="K18" s="129"/>
      <c r="L18" s="129"/>
      <c r="M18" s="129"/>
      <c r="N18" s="129"/>
      <c r="O18" s="19"/>
    </row>
    <row r="19" spans="2:15" x14ac:dyDescent="0.25">
      <c r="B19" s="18" t="s">
        <v>252</v>
      </c>
      <c r="C19" s="18" t="s">
        <v>253</v>
      </c>
      <c r="D19" s="129"/>
      <c r="E19" s="129"/>
      <c r="F19" s="129"/>
      <c r="G19" s="129"/>
      <c r="H19" s="129"/>
      <c r="I19" s="128"/>
      <c r="J19" s="132"/>
      <c r="K19" s="129"/>
      <c r="L19" s="129"/>
      <c r="M19" s="129"/>
      <c r="N19" s="128"/>
      <c r="O19" s="132"/>
    </row>
    <row r="20" spans="2:15" x14ac:dyDescent="0.25">
      <c r="B20" s="18"/>
      <c r="C20" s="112" t="s">
        <v>473</v>
      </c>
      <c r="D20" s="129">
        <f>'F26-Year(n-1)'!F20</f>
        <v>0</v>
      </c>
      <c r="E20" s="129">
        <f>'F26-Year(n+1)(Current Tariff)'!K21</f>
        <v>0</v>
      </c>
      <c r="F20" s="129">
        <f>'F26-Year(n+1)(Current Tariff)'!L21</f>
        <v>0</v>
      </c>
      <c r="G20" s="129">
        <f>'F26-Year(n+1)(Current Tariff)'!M21</f>
        <v>0</v>
      </c>
      <c r="H20" s="129">
        <f>'F26-Year(n+1)(Current Tariff)'!N21</f>
        <v>0</v>
      </c>
      <c r="I20" s="128">
        <f t="shared" si="0"/>
        <v>0</v>
      </c>
      <c r="J20" s="132" t="e">
        <f t="shared" si="1"/>
        <v>#DIV/0!</v>
      </c>
      <c r="K20" s="129">
        <f>'F26-Year(n+1)(Proposed Tarif)'!K21</f>
        <v>0</v>
      </c>
      <c r="L20" s="129">
        <f>'F26-Year(n+1)(Proposed Tarif)'!L21</f>
        <v>0</v>
      </c>
      <c r="M20" s="129">
        <f>'F26-Year(n+1)(Proposed Tarif)'!M21</f>
        <v>0</v>
      </c>
      <c r="N20" s="128">
        <f t="shared" si="2"/>
        <v>0</v>
      </c>
      <c r="O20" s="132" t="e">
        <f t="shared" si="3"/>
        <v>#DIV/0!</v>
      </c>
    </row>
    <row r="21" spans="2:15" x14ac:dyDescent="0.25">
      <c r="B21" s="18"/>
      <c r="C21" s="112" t="s">
        <v>474</v>
      </c>
      <c r="D21" s="129">
        <f>'F26-Year(n-1)'!F21</f>
        <v>0</v>
      </c>
      <c r="E21" s="129">
        <f>'F26-Year(n+1)(Current Tariff)'!K22</f>
        <v>0</v>
      </c>
      <c r="F21" s="129">
        <f>'F26-Year(n+1)(Current Tariff)'!L22</f>
        <v>0</v>
      </c>
      <c r="G21" s="129">
        <f>'F26-Year(n+1)(Current Tariff)'!M22</f>
        <v>0</v>
      </c>
      <c r="H21" s="129">
        <f>'F26-Year(n+1)(Current Tariff)'!N22</f>
        <v>0</v>
      </c>
      <c r="I21" s="128">
        <f t="shared" si="0"/>
        <v>0</v>
      </c>
      <c r="J21" s="132" t="e">
        <f t="shared" si="1"/>
        <v>#DIV/0!</v>
      </c>
      <c r="K21" s="129">
        <f>'F26-Year(n+1)(Proposed Tarif)'!K22</f>
        <v>0</v>
      </c>
      <c r="L21" s="129">
        <f>'F26-Year(n+1)(Proposed Tarif)'!L22</f>
        <v>0</v>
      </c>
      <c r="M21" s="129">
        <f>'F26-Year(n+1)(Proposed Tarif)'!M22</f>
        <v>0</v>
      </c>
      <c r="N21" s="128">
        <f t="shared" si="2"/>
        <v>0</v>
      </c>
      <c r="O21" s="132" t="e">
        <f t="shared" si="3"/>
        <v>#DIV/0!</v>
      </c>
    </row>
    <row r="22" spans="2:15" x14ac:dyDescent="0.25">
      <c r="B22" s="18"/>
      <c r="C22" s="112" t="s">
        <v>475</v>
      </c>
      <c r="D22" s="129">
        <f>'F26-Year(n-1)'!F22</f>
        <v>0</v>
      </c>
      <c r="E22" s="129">
        <f>'F26-Year(n+1)(Current Tariff)'!K23</f>
        <v>0</v>
      </c>
      <c r="F22" s="129">
        <f>'F26-Year(n+1)(Current Tariff)'!L23</f>
        <v>0</v>
      </c>
      <c r="G22" s="129">
        <f>'F26-Year(n+1)(Current Tariff)'!M23</f>
        <v>0</v>
      </c>
      <c r="H22" s="129">
        <f>'F26-Year(n+1)(Current Tariff)'!N23</f>
        <v>0</v>
      </c>
      <c r="I22" s="128">
        <f t="shared" si="0"/>
        <v>0</v>
      </c>
      <c r="J22" s="132" t="e">
        <f t="shared" si="1"/>
        <v>#DIV/0!</v>
      </c>
      <c r="K22" s="129">
        <f>'F26-Year(n+1)(Proposed Tarif)'!K23</f>
        <v>0</v>
      </c>
      <c r="L22" s="129">
        <f>'F26-Year(n+1)(Proposed Tarif)'!L23</f>
        <v>0</v>
      </c>
      <c r="M22" s="129">
        <f>'F26-Year(n+1)(Proposed Tarif)'!M23</f>
        <v>0</v>
      </c>
      <c r="N22" s="128">
        <f t="shared" si="2"/>
        <v>0</v>
      </c>
      <c r="O22" s="132" t="e">
        <f t="shared" si="3"/>
        <v>#DIV/0!</v>
      </c>
    </row>
    <row r="23" spans="2:15" x14ac:dyDescent="0.25">
      <c r="B23" s="18" t="s">
        <v>254</v>
      </c>
      <c r="C23" s="18" t="s">
        <v>255</v>
      </c>
      <c r="D23" s="129"/>
      <c r="E23" s="129"/>
      <c r="F23" s="129"/>
      <c r="G23" s="129"/>
      <c r="H23" s="129"/>
      <c r="I23" s="128"/>
      <c r="J23" s="132"/>
      <c r="K23" s="129"/>
      <c r="L23" s="129"/>
      <c r="M23" s="129"/>
      <c r="N23" s="128"/>
      <c r="O23" s="132"/>
    </row>
    <row r="24" spans="2:15" x14ac:dyDescent="0.25">
      <c r="B24" s="18"/>
      <c r="C24" s="112" t="s">
        <v>473</v>
      </c>
      <c r="D24" s="129">
        <f>'F26-Year(n-1)'!F24</f>
        <v>0</v>
      </c>
      <c r="E24" s="129">
        <f>'F26-Year(n+1)(Current Tariff)'!K25</f>
        <v>0</v>
      </c>
      <c r="F24" s="129">
        <f>'F26-Year(n+1)(Current Tariff)'!L25</f>
        <v>0</v>
      </c>
      <c r="G24" s="129">
        <f>'F26-Year(n+1)(Current Tariff)'!M25</f>
        <v>0</v>
      </c>
      <c r="H24" s="129">
        <f>'F26-Year(n+1)(Current Tariff)'!N25</f>
        <v>0</v>
      </c>
      <c r="I24" s="128">
        <f t="shared" ref="I24:I55" si="8">SUM(E24:H24)</f>
        <v>0</v>
      </c>
      <c r="J24" s="132" t="e">
        <f t="shared" ref="J24:J55" si="9">I24/D24</f>
        <v>#DIV/0!</v>
      </c>
      <c r="K24" s="129">
        <f>'F26-Year(n+1)(Proposed Tarif)'!K25</f>
        <v>0</v>
      </c>
      <c r="L24" s="129">
        <f>'F26-Year(n+1)(Proposed Tarif)'!L25</f>
        <v>0</v>
      </c>
      <c r="M24" s="129">
        <f>'F26-Year(n+1)(Proposed Tarif)'!M25</f>
        <v>0</v>
      </c>
      <c r="N24" s="128">
        <f t="shared" ref="N24:N55" si="10">SUM(K24:M24)</f>
        <v>0</v>
      </c>
      <c r="O24" s="132" t="e">
        <f t="shared" ref="O24:O55" si="11">N24/D24</f>
        <v>#DIV/0!</v>
      </c>
    </row>
    <row r="25" spans="2:15" x14ac:dyDescent="0.25">
      <c r="B25" s="18"/>
      <c r="C25" s="112" t="s">
        <v>474</v>
      </c>
      <c r="D25" s="129">
        <f>'F26-Year(n-1)'!F25</f>
        <v>0</v>
      </c>
      <c r="E25" s="129">
        <f>'F26-Year(n+1)(Current Tariff)'!K26</f>
        <v>0</v>
      </c>
      <c r="F25" s="129">
        <f>'F26-Year(n+1)(Current Tariff)'!L26</f>
        <v>0</v>
      </c>
      <c r="G25" s="129">
        <f>'F26-Year(n+1)(Current Tariff)'!M26</f>
        <v>0</v>
      </c>
      <c r="H25" s="129">
        <f>'F26-Year(n+1)(Current Tariff)'!N26</f>
        <v>0</v>
      </c>
      <c r="I25" s="128">
        <f t="shared" si="8"/>
        <v>0</v>
      </c>
      <c r="J25" s="132" t="e">
        <f t="shared" si="9"/>
        <v>#DIV/0!</v>
      </c>
      <c r="K25" s="129">
        <f>'F26-Year(n+1)(Proposed Tarif)'!K26</f>
        <v>0</v>
      </c>
      <c r="L25" s="129">
        <f>'F26-Year(n+1)(Proposed Tarif)'!L26</f>
        <v>0</v>
      </c>
      <c r="M25" s="129">
        <f>'F26-Year(n+1)(Proposed Tarif)'!M26</f>
        <v>0</v>
      </c>
      <c r="N25" s="128">
        <f t="shared" si="10"/>
        <v>0</v>
      </c>
      <c r="O25" s="132" t="e">
        <f t="shared" si="11"/>
        <v>#DIV/0!</v>
      </c>
    </row>
    <row r="26" spans="2:15" x14ac:dyDescent="0.25">
      <c r="B26" s="18"/>
      <c r="C26" s="112" t="s">
        <v>475</v>
      </c>
      <c r="D26" s="129">
        <f>'F26-Year(n-1)'!F26</f>
        <v>0</v>
      </c>
      <c r="E26" s="129">
        <f>'F26-Year(n+1)(Current Tariff)'!K27</f>
        <v>0</v>
      </c>
      <c r="F26" s="129">
        <f>'F26-Year(n+1)(Current Tariff)'!L27</f>
        <v>0</v>
      </c>
      <c r="G26" s="129">
        <f>'F26-Year(n+1)(Current Tariff)'!M27</f>
        <v>0</v>
      </c>
      <c r="H26" s="129">
        <f>'F26-Year(n+1)(Current Tariff)'!N27</f>
        <v>0</v>
      </c>
      <c r="I26" s="128">
        <f t="shared" si="8"/>
        <v>0</v>
      </c>
      <c r="J26" s="132" t="e">
        <f t="shared" si="9"/>
        <v>#DIV/0!</v>
      </c>
      <c r="K26" s="129">
        <f>'F26-Year(n+1)(Proposed Tarif)'!K27</f>
        <v>0</v>
      </c>
      <c r="L26" s="129">
        <f>'F26-Year(n+1)(Proposed Tarif)'!L27</f>
        <v>0</v>
      </c>
      <c r="M26" s="129">
        <f>'F26-Year(n+1)(Proposed Tarif)'!M27</f>
        <v>0</v>
      </c>
      <c r="N26" s="128">
        <f t="shared" si="10"/>
        <v>0</v>
      </c>
      <c r="O26" s="132" t="e">
        <f t="shared" si="11"/>
        <v>#DIV/0!</v>
      </c>
    </row>
    <row r="27" spans="2:15" x14ac:dyDescent="0.25">
      <c r="B27" s="18" t="s">
        <v>629</v>
      </c>
      <c r="C27" s="18" t="s">
        <v>64</v>
      </c>
      <c r="D27" s="129"/>
      <c r="E27" s="129"/>
      <c r="F27" s="129"/>
      <c r="G27" s="129"/>
      <c r="H27" s="129"/>
      <c r="I27" s="128"/>
      <c r="J27" s="132"/>
      <c r="K27" s="129"/>
      <c r="L27" s="129"/>
      <c r="M27" s="129"/>
      <c r="N27" s="128"/>
      <c r="O27" s="132"/>
    </row>
    <row r="28" spans="2:15" x14ac:dyDescent="0.25">
      <c r="B28" s="18"/>
      <c r="C28" s="112" t="s">
        <v>473</v>
      </c>
      <c r="D28" s="129">
        <f>'F26-Year(n-1)'!F28</f>
        <v>0</v>
      </c>
      <c r="E28" s="129">
        <f>'F26-Year(n+1)(Current Tariff)'!K29</f>
        <v>0</v>
      </c>
      <c r="F28" s="129">
        <f>'F26-Year(n+1)(Current Tariff)'!L29</f>
        <v>0</v>
      </c>
      <c r="G28" s="129">
        <f>'F26-Year(n+1)(Current Tariff)'!M29</f>
        <v>0</v>
      </c>
      <c r="H28" s="129">
        <f>'F26-Year(n+1)(Current Tariff)'!N29</f>
        <v>0</v>
      </c>
      <c r="I28" s="128">
        <f t="shared" si="8"/>
        <v>0</v>
      </c>
      <c r="J28" s="132" t="e">
        <f t="shared" si="9"/>
        <v>#DIV/0!</v>
      </c>
      <c r="K28" s="129">
        <f>'F26-Year(n+1)(Proposed Tarif)'!K29</f>
        <v>0</v>
      </c>
      <c r="L28" s="129">
        <f>'F26-Year(n+1)(Proposed Tarif)'!L29</f>
        <v>0</v>
      </c>
      <c r="M28" s="129">
        <f>'F26-Year(n+1)(Proposed Tarif)'!M29</f>
        <v>0</v>
      </c>
      <c r="N28" s="128">
        <f t="shared" si="10"/>
        <v>0</v>
      </c>
      <c r="O28" s="132" t="e">
        <f t="shared" si="11"/>
        <v>#DIV/0!</v>
      </c>
    </row>
    <row r="29" spans="2:15" x14ac:dyDescent="0.25">
      <c r="B29" s="18"/>
      <c r="C29" s="112" t="s">
        <v>474</v>
      </c>
      <c r="D29" s="129">
        <f>'F26-Year(n-1)'!F29</f>
        <v>0</v>
      </c>
      <c r="E29" s="129">
        <f>'F26-Year(n+1)(Current Tariff)'!K30</f>
        <v>0</v>
      </c>
      <c r="F29" s="129">
        <f>'F26-Year(n+1)(Current Tariff)'!L30</f>
        <v>0</v>
      </c>
      <c r="G29" s="129">
        <f>'F26-Year(n+1)(Current Tariff)'!M30</f>
        <v>0</v>
      </c>
      <c r="H29" s="129">
        <f>'F26-Year(n+1)(Current Tariff)'!N30</f>
        <v>0</v>
      </c>
      <c r="I29" s="128">
        <f t="shared" si="8"/>
        <v>0</v>
      </c>
      <c r="J29" s="132" t="e">
        <f t="shared" si="9"/>
        <v>#DIV/0!</v>
      </c>
      <c r="K29" s="129">
        <f>'F26-Year(n+1)(Proposed Tarif)'!K30</f>
        <v>0</v>
      </c>
      <c r="L29" s="129">
        <f>'F26-Year(n+1)(Proposed Tarif)'!L30</f>
        <v>0</v>
      </c>
      <c r="M29" s="129">
        <f>'F26-Year(n+1)(Proposed Tarif)'!M30</f>
        <v>0</v>
      </c>
      <c r="N29" s="128">
        <f t="shared" si="10"/>
        <v>0</v>
      </c>
      <c r="O29" s="132" t="e">
        <f t="shared" si="11"/>
        <v>#DIV/0!</v>
      </c>
    </row>
    <row r="30" spans="2:15" x14ac:dyDescent="0.25">
      <c r="B30" s="18"/>
      <c r="C30" s="112" t="s">
        <v>475</v>
      </c>
      <c r="D30" s="129">
        <f>'F26-Year(n-1)'!F30</f>
        <v>0</v>
      </c>
      <c r="E30" s="129">
        <f>'F26-Year(n+1)(Current Tariff)'!K31</f>
        <v>0</v>
      </c>
      <c r="F30" s="129">
        <f>'F26-Year(n+1)(Current Tariff)'!L31</f>
        <v>0</v>
      </c>
      <c r="G30" s="129">
        <f>'F26-Year(n+1)(Current Tariff)'!M31</f>
        <v>0</v>
      </c>
      <c r="H30" s="129">
        <f>'F26-Year(n+1)(Current Tariff)'!N31</f>
        <v>0</v>
      </c>
      <c r="I30" s="128">
        <f t="shared" si="8"/>
        <v>0</v>
      </c>
      <c r="J30" s="132" t="e">
        <f t="shared" si="9"/>
        <v>#DIV/0!</v>
      </c>
      <c r="K30" s="129">
        <f>'F26-Year(n+1)(Proposed Tarif)'!K31</f>
        <v>0</v>
      </c>
      <c r="L30" s="129">
        <f>'F26-Year(n+1)(Proposed Tarif)'!L31</f>
        <v>0</v>
      </c>
      <c r="M30" s="129">
        <f>'F26-Year(n+1)(Proposed Tarif)'!M31</f>
        <v>0</v>
      </c>
      <c r="N30" s="128">
        <f t="shared" si="10"/>
        <v>0</v>
      </c>
      <c r="O30" s="132" t="e">
        <f t="shared" si="11"/>
        <v>#DIV/0!</v>
      </c>
    </row>
    <row r="31" spans="2:15" x14ac:dyDescent="0.25">
      <c r="B31" s="18" t="s">
        <v>630</v>
      </c>
      <c r="C31" s="18" t="s">
        <v>631</v>
      </c>
      <c r="D31" s="129"/>
      <c r="E31" s="129"/>
      <c r="F31" s="129"/>
      <c r="G31" s="129"/>
      <c r="H31" s="129"/>
      <c r="I31" s="128"/>
      <c r="J31" s="132"/>
      <c r="K31" s="129"/>
      <c r="L31" s="129"/>
      <c r="M31" s="129"/>
      <c r="N31" s="128"/>
      <c r="O31" s="132"/>
    </row>
    <row r="32" spans="2:15" x14ac:dyDescent="0.25">
      <c r="B32" s="18"/>
      <c r="C32" s="112" t="s">
        <v>473</v>
      </c>
      <c r="D32" s="129">
        <f>'F26-Year(n-1)'!F32</f>
        <v>0</v>
      </c>
      <c r="E32" s="129">
        <f>'F26-Year(n+1)(Current Tariff)'!K33</f>
        <v>0</v>
      </c>
      <c r="F32" s="129">
        <f>'F26-Year(n+1)(Current Tariff)'!L33</f>
        <v>0</v>
      </c>
      <c r="G32" s="129">
        <f>'F26-Year(n+1)(Current Tariff)'!M33</f>
        <v>0</v>
      </c>
      <c r="H32" s="129">
        <f>'F26-Year(n+1)(Current Tariff)'!N33</f>
        <v>0</v>
      </c>
      <c r="I32" s="128">
        <f t="shared" si="8"/>
        <v>0</v>
      </c>
      <c r="J32" s="132" t="e">
        <f t="shared" si="9"/>
        <v>#DIV/0!</v>
      </c>
      <c r="K32" s="129">
        <f>'F26-Year(n+1)(Proposed Tarif)'!K33</f>
        <v>0</v>
      </c>
      <c r="L32" s="129">
        <f>'F26-Year(n+1)(Proposed Tarif)'!L33</f>
        <v>0</v>
      </c>
      <c r="M32" s="129">
        <f>'F26-Year(n+1)(Proposed Tarif)'!M33</f>
        <v>0</v>
      </c>
      <c r="N32" s="128">
        <f t="shared" si="10"/>
        <v>0</v>
      </c>
      <c r="O32" s="132" t="e">
        <f t="shared" si="11"/>
        <v>#DIV/0!</v>
      </c>
    </row>
    <row r="33" spans="2:15" x14ac:dyDescent="0.25">
      <c r="B33" s="18"/>
      <c r="C33" s="112" t="s">
        <v>474</v>
      </c>
      <c r="D33" s="129">
        <f>'F26-Year(n-1)'!F33</f>
        <v>0</v>
      </c>
      <c r="E33" s="129">
        <f>'F26-Year(n+1)(Current Tariff)'!K34</f>
        <v>0</v>
      </c>
      <c r="F33" s="129">
        <f>'F26-Year(n+1)(Current Tariff)'!L34</f>
        <v>0</v>
      </c>
      <c r="G33" s="129">
        <f>'F26-Year(n+1)(Current Tariff)'!M34</f>
        <v>0</v>
      </c>
      <c r="H33" s="129">
        <f>'F26-Year(n+1)(Current Tariff)'!N34</f>
        <v>0</v>
      </c>
      <c r="I33" s="128">
        <f t="shared" si="8"/>
        <v>0</v>
      </c>
      <c r="J33" s="132" t="e">
        <f t="shared" si="9"/>
        <v>#DIV/0!</v>
      </c>
      <c r="K33" s="129">
        <f>'F26-Year(n+1)(Proposed Tarif)'!K34</f>
        <v>0</v>
      </c>
      <c r="L33" s="129">
        <f>'F26-Year(n+1)(Proposed Tarif)'!L34</f>
        <v>0</v>
      </c>
      <c r="M33" s="129">
        <f>'F26-Year(n+1)(Proposed Tarif)'!M34</f>
        <v>0</v>
      </c>
      <c r="N33" s="128">
        <f t="shared" si="10"/>
        <v>0</v>
      </c>
      <c r="O33" s="132" t="e">
        <f t="shared" si="11"/>
        <v>#DIV/0!</v>
      </c>
    </row>
    <row r="34" spans="2:15" x14ac:dyDescent="0.25">
      <c r="B34" s="18"/>
      <c r="C34" s="112" t="s">
        <v>475</v>
      </c>
      <c r="D34" s="129">
        <f>'F26-Year(n-1)'!F34</f>
        <v>0</v>
      </c>
      <c r="E34" s="129">
        <f>'F26-Year(n+1)(Current Tariff)'!K35</f>
        <v>0</v>
      </c>
      <c r="F34" s="129">
        <f>'F26-Year(n+1)(Current Tariff)'!L35</f>
        <v>0</v>
      </c>
      <c r="G34" s="129">
        <f>'F26-Year(n+1)(Current Tariff)'!M35</f>
        <v>0</v>
      </c>
      <c r="H34" s="129">
        <f>'F26-Year(n+1)(Current Tariff)'!N35</f>
        <v>0</v>
      </c>
      <c r="I34" s="128">
        <f t="shared" si="8"/>
        <v>0</v>
      </c>
      <c r="J34" s="132" t="e">
        <f t="shared" si="9"/>
        <v>#DIV/0!</v>
      </c>
      <c r="K34" s="129">
        <f>'F26-Year(n+1)(Proposed Tarif)'!K35</f>
        <v>0</v>
      </c>
      <c r="L34" s="129">
        <f>'F26-Year(n+1)(Proposed Tarif)'!L35</f>
        <v>0</v>
      </c>
      <c r="M34" s="129">
        <f>'F26-Year(n+1)(Proposed Tarif)'!M35</f>
        <v>0</v>
      </c>
      <c r="N34" s="128">
        <f t="shared" si="10"/>
        <v>0</v>
      </c>
      <c r="O34" s="132" t="e">
        <f t="shared" si="11"/>
        <v>#DIV/0!</v>
      </c>
    </row>
    <row r="35" spans="2:15" x14ac:dyDescent="0.25">
      <c r="B35" s="18" t="s">
        <v>632</v>
      </c>
      <c r="C35" s="18" t="s">
        <v>633</v>
      </c>
      <c r="D35" s="129"/>
      <c r="E35" s="129"/>
      <c r="F35" s="129"/>
      <c r="G35" s="129"/>
      <c r="H35" s="129"/>
      <c r="I35" s="128"/>
      <c r="J35" s="132"/>
      <c r="K35" s="129"/>
      <c r="L35" s="129"/>
      <c r="M35" s="129"/>
      <c r="N35" s="128"/>
      <c r="O35" s="132"/>
    </row>
    <row r="36" spans="2:15" x14ac:dyDescent="0.25">
      <c r="B36" s="18"/>
      <c r="C36" s="112" t="s">
        <v>473</v>
      </c>
      <c r="D36" s="129">
        <f>'F26-Year(n-1)'!F36</f>
        <v>0</v>
      </c>
      <c r="E36" s="129">
        <f>'F26-Year(n+1)(Current Tariff)'!K37</f>
        <v>0</v>
      </c>
      <c r="F36" s="129">
        <f>'F26-Year(n+1)(Current Tariff)'!L37</f>
        <v>0</v>
      </c>
      <c r="G36" s="129">
        <f>'F26-Year(n+1)(Current Tariff)'!M37</f>
        <v>0</v>
      </c>
      <c r="H36" s="129">
        <f>'F26-Year(n+1)(Current Tariff)'!N37</f>
        <v>0</v>
      </c>
      <c r="I36" s="128">
        <f t="shared" si="8"/>
        <v>0</v>
      </c>
      <c r="J36" s="132" t="e">
        <f t="shared" si="9"/>
        <v>#DIV/0!</v>
      </c>
      <c r="K36" s="129">
        <f>'F26-Year(n+1)(Proposed Tarif)'!K37</f>
        <v>0</v>
      </c>
      <c r="L36" s="129">
        <f>'F26-Year(n+1)(Proposed Tarif)'!L37</f>
        <v>0</v>
      </c>
      <c r="M36" s="129">
        <f>'F26-Year(n+1)(Proposed Tarif)'!M37</f>
        <v>0</v>
      </c>
      <c r="N36" s="128">
        <f t="shared" si="10"/>
        <v>0</v>
      </c>
      <c r="O36" s="132" t="e">
        <f t="shared" si="11"/>
        <v>#DIV/0!</v>
      </c>
    </row>
    <row r="37" spans="2:15" x14ac:dyDescent="0.25">
      <c r="B37" s="18"/>
      <c r="C37" s="112" t="s">
        <v>474</v>
      </c>
      <c r="D37" s="129">
        <f>'F26-Year(n-1)'!F37</f>
        <v>0</v>
      </c>
      <c r="E37" s="129">
        <f>'F26-Year(n+1)(Current Tariff)'!K38</f>
        <v>0</v>
      </c>
      <c r="F37" s="129">
        <f>'F26-Year(n+1)(Current Tariff)'!L38</f>
        <v>0</v>
      </c>
      <c r="G37" s="129">
        <f>'F26-Year(n+1)(Current Tariff)'!M38</f>
        <v>0</v>
      </c>
      <c r="H37" s="129">
        <f>'F26-Year(n+1)(Current Tariff)'!N38</f>
        <v>0</v>
      </c>
      <c r="I37" s="128">
        <f t="shared" si="8"/>
        <v>0</v>
      </c>
      <c r="J37" s="132" t="e">
        <f t="shared" si="9"/>
        <v>#DIV/0!</v>
      </c>
      <c r="K37" s="129">
        <f>'F26-Year(n+1)(Proposed Tarif)'!K38</f>
        <v>0</v>
      </c>
      <c r="L37" s="129">
        <f>'F26-Year(n+1)(Proposed Tarif)'!L38</f>
        <v>0</v>
      </c>
      <c r="M37" s="129">
        <f>'F26-Year(n+1)(Proposed Tarif)'!M38</f>
        <v>0</v>
      </c>
      <c r="N37" s="128">
        <f t="shared" si="10"/>
        <v>0</v>
      </c>
      <c r="O37" s="132" t="e">
        <f t="shared" si="11"/>
        <v>#DIV/0!</v>
      </c>
    </row>
    <row r="38" spans="2:15" x14ac:dyDescent="0.25">
      <c r="B38" s="18"/>
      <c r="C38" s="112" t="s">
        <v>475</v>
      </c>
      <c r="D38" s="129">
        <f>'F26-Year(n-1)'!F38</f>
        <v>0</v>
      </c>
      <c r="E38" s="129">
        <f>'F26-Year(n+1)(Current Tariff)'!K39</f>
        <v>0</v>
      </c>
      <c r="F38" s="129">
        <f>'F26-Year(n+1)(Current Tariff)'!L39</f>
        <v>0</v>
      </c>
      <c r="G38" s="129">
        <f>'F26-Year(n+1)(Current Tariff)'!M39</f>
        <v>0</v>
      </c>
      <c r="H38" s="129">
        <f>'F26-Year(n+1)(Current Tariff)'!N39</f>
        <v>0</v>
      </c>
      <c r="I38" s="128">
        <f t="shared" si="8"/>
        <v>0</v>
      </c>
      <c r="J38" s="132" t="e">
        <f t="shared" si="9"/>
        <v>#DIV/0!</v>
      </c>
      <c r="K38" s="129">
        <f>'F26-Year(n+1)(Proposed Tarif)'!K39</f>
        <v>0</v>
      </c>
      <c r="L38" s="129">
        <f>'F26-Year(n+1)(Proposed Tarif)'!L39</f>
        <v>0</v>
      </c>
      <c r="M38" s="129">
        <f>'F26-Year(n+1)(Proposed Tarif)'!M39</f>
        <v>0</v>
      </c>
      <c r="N38" s="128">
        <f t="shared" si="10"/>
        <v>0</v>
      </c>
      <c r="O38" s="132" t="e">
        <f t="shared" si="11"/>
        <v>#DIV/0!</v>
      </c>
    </row>
    <row r="39" spans="2:15" x14ac:dyDescent="0.25">
      <c r="B39" s="18" t="s">
        <v>638</v>
      </c>
      <c r="C39" s="18" t="s">
        <v>639</v>
      </c>
      <c r="D39" s="129">
        <f>'F26-Year(n-1)'!F39</f>
        <v>0</v>
      </c>
      <c r="E39" s="129">
        <f>'F26-Year(n+1)(Current Tariff)'!K40</f>
        <v>0</v>
      </c>
      <c r="F39" s="129">
        <f>'F26-Year(n+1)(Current Tariff)'!L40</f>
        <v>0</v>
      </c>
      <c r="G39" s="129">
        <f>'F26-Year(n+1)(Current Tariff)'!M40</f>
        <v>0</v>
      </c>
      <c r="H39" s="129">
        <f>'F26-Year(n+1)(Current Tariff)'!N40</f>
        <v>0</v>
      </c>
      <c r="I39" s="128">
        <f t="shared" si="8"/>
        <v>0</v>
      </c>
      <c r="J39" s="132" t="e">
        <f t="shared" si="9"/>
        <v>#DIV/0!</v>
      </c>
      <c r="K39" s="129">
        <f>'F26-Year(n+1)(Proposed Tarif)'!K40</f>
        <v>0</v>
      </c>
      <c r="L39" s="129">
        <f>'F26-Year(n+1)(Proposed Tarif)'!L40</f>
        <v>0</v>
      </c>
      <c r="M39" s="129">
        <f>'F26-Year(n+1)(Proposed Tarif)'!M40</f>
        <v>0</v>
      </c>
      <c r="N39" s="128">
        <f t="shared" si="10"/>
        <v>0</v>
      </c>
      <c r="O39" s="132" t="e">
        <f t="shared" si="11"/>
        <v>#DIV/0!</v>
      </c>
    </row>
    <row r="40" spans="2:15" x14ac:dyDescent="0.25">
      <c r="B40" s="18" t="s">
        <v>634</v>
      </c>
      <c r="C40" s="18" t="s">
        <v>635</v>
      </c>
      <c r="D40" s="129"/>
      <c r="E40" s="129"/>
      <c r="F40" s="129"/>
      <c r="G40" s="129"/>
      <c r="H40" s="129"/>
      <c r="I40" s="128"/>
      <c r="J40" s="132"/>
      <c r="K40" s="129"/>
      <c r="L40" s="129"/>
      <c r="M40" s="129"/>
      <c r="N40" s="128"/>
      <c r="O40" s="132"/>
    </row>
    <row r="41" spans="2:15" x14ac:dyDescent="0.25">
      <c r="B41" s="18"/>
      <c r="C41" s="112" t="s">
        <v>473</v>
      </c>
      <c r="D41" s="129">
        <f>'F26-Year(n-1)'!F41</f>
        <v>0</v>
      </c>
      <c r="E41" s="129">
        <f>'F26-Year(n+1)(Current Tariff)'!K42</f>
        <v>0</v>
      </c>
      <c r="F41" s="129">
        <f>'F26-Year(n+1)(Current Tariff)'!L42</f>
        <v>0</v>
      </c>
      <c r="G41" s="129">
        <f>'F26-Year(n+1)(Current Tariff)'!M42</f>
        <v>0</v>
      </c>
      <c r="H41" s="129">
        <f>'F26-Year(n+1)(Current Tariff)'!N42</f>
        <v>0</v>
      </c>
      <c r="I41" s="128">
        <f t="shared" si="8"/>
        <v>0</v>
      </c>
      <c r="J41" s="132" t="e">
        <f t="shared" si="9"/>
        <v>#DIV/0!</v>
      </c>
      <c r="K41" s="129">
        <f>'F26-Year(n+1)(Proposed Tarif)'!K42</f>
        <v>0</v>
      </c>
      <c r="L41" s="129">
        <f>'F26-Year(n+1)(Proposed Tarif)'!L42</f>
        <v>0</v>
      </c>
      <c r="M41" s="129">
        <f>'F26-Year(n+1)(Proposed Tarif)'!M42</f>
        <v>0</v>
      </c>
      <c r="N41" s="128">
        <f t="shared" si="10"/>
        <v>0</v>
      </c>
      <c r="O41" s="132" t="e">
        <f t="shared" si="11"/>
        <v>#DIV/0!</v>
      </c>
    </row>
    <row r="42" spans="2:15" x14ac:dyDescent="0.25">
      <c r="B42" s="18"/>
      <c r="C42" s="112" t="s">
        <v>474</v>
      </c>
      <c r="D42" s="129">
        <f>'F26-Year(n-1)'!F42</f>
        <v>0</v>
      </c>
      <c r="E42" s="129">
        <f>'F26-Year(n+1)(Current Tariff)'!K43</f>
        <v>0</v>
      </c>
      <c r="F42" s="129">
        <f>'F26-Year(n+1)(Current Tariff)'!L43</f>
        <v>0</v>
      </c>
      <c r="G42" s="129">
        <f>'F26-Year(n+1)(Current Tariff)'!M43</f>
        <v>0</v>
      </c>
      <c r="H42" s="129">
        <f>'F26-Year(n+1)(Current Tariff)'!N43</f>
        <v>0</v>
      </c>
      <c r="I42" s="128">
        <f t="shared" si="8"/>
        <v>0</v>
      </c>
      <c r="J42" s="132" t="e">
        <f t="shared" si="9"/>
        <v>#DIV/0!</v>
      </c>
      <c r="K42" s="129">
        <f>'F26-Year(n+1)(Proposed Tarif)'!K43</f>
        <v>0</v>
      </c>
      <c r="L42" s="129">
        <f>'F26-Year(n+1)(Proposed Tarif)'!L43</f>
        <v>0</v>
      </c>
      <c r="M42" s="129">
        <f>'F26-Year(n+1)(Proposed Tarif)'!M43</f>
        <v>0</v>
      </c>
      <c r="N42" s="128">
        <f t="shared" si="10"/>
        <v>0</v>
      </c>
      <c r="O42" s="132" t="e">
        <f t="shared" si="11"/>
        <v>#DIV/0!</v>
      </c>
    </row>
    <row r="43" spans="2:15" x14ac:dyDescent="0.25">
      <c r="B43" s="18"/>
      <c r="C43" s="112" t="s">
        <v>475</v>
      </c>
      <c r="D43" s="129">
        <f>'F26-Year(n-1)'!F43</f>
        <v>0</v>
      </c>
      <c r="E43" s="129">
        <f>'F26-Year(n+1)(Current Tariff)'!K44</f>
        <v>0</v>
      </c>
      <c r="F43" s="129">
        <f>'F26-Year(n+1)(Current Tariff)'!L44</f>
        <v>0</v>
      </c>
      <c r="G43" s="129">
        <f>'F26-Year(n+1)(Current Tariff)'!M44</f>
        <v>0</v>
      </c>
      <c r="H43" s="129">
        <f>'F26-Year(n+1)(Current Tariff)'!N44</f>
        <v>0</v>
      </c>
      <c r="I43" s="128">
        <f t="shared" si="8"/>
        <v>0</v>
      </c>
      <c r="J43" s="132" t="e">
        <f t="shared" si="9"/>
        <v>#DIV/0!</v>
      </c>
      <c r="K43" s="129">
        <f>'F26-Year(n+1)(Proposed Tarif)'!K44</f>
        <v>0</v>
      </c>
      <c r="L43" s="129">
        <f>'F26-Year(n+1)(Proposed Tarif)'!L44</f>
        <v>0</v>
      </c>
      <c r="M43" s="129">
        <f>'F26-Year(n+1)(Proposed Tarif)'!M44</f>
        <v>0</v>
      </c>
      <c r="N43" s="128">
        <f t="shared" si="10"/>
        <v>0</v>
      </c>
      <c r="O43" s="132" t="e">
        <f t="shared" si="11"/>
        <v>#DIV/0!</v>
      </c>
    </row>
    <row r="44" spans="2:15" x14ac:dyDescent="0.25">
      <c r="B44" s="18" t="s">
        <v>472</v>
      </c>
      <c r="C44" s="18" t="s">
        <v>626</v>
      </c>
      <c r="D44" s="129"/>
      <c r="E44" s="129"/>
      <c r="F44" s="129"/>
      <c r="G44" s="129"/>
      <c r="H44" s="129"/>
      <c r="I44" s="128"/>
      <c r="J44" s="132"/>
      <c r="K44" s="129"/>
      <c r="L44" s="129"/>
      <c r="M44" s="129"/>
      <c r="N44" s="128"/>
      <c r="O44" s="132"/>
    </row>
    <row r="45" spans="2:15" x14ac:dyDescent="0.25">
      <c r="B45" s="18"/>
      <c r="C45" s="112" t="s">
        <v>473</v>
      </c>
      <c r="D45" s="129">
        <f>'F26-Year(n-1)'!F45</f>
        <v>0</v>
      </c>
      <c r="E45" s="129">
        <f>'F26-Year(n+1)(Current Tariff)'!K46</f>
        <v>0</v>
      </c>
      <c r="F45" s="129">
        <f>'F26-Year(n+1)(Current Tariff)'!L46</f>
        <v>0</v>
      </c>
      <c r="G45" s="129">
        <f>'F26-Year(n+1)(Current Tariff)'!M46</f>
        <v>0</v>
      </c>
      <c r="H45" s="129">
        <f>'F26-Year(n+1)(Current Tariff)'!N46</f>
        <v>0</v>
      </c>
      <c r="I45" s="128">
        <f t="shared" si="8"/>
        <v>0</v>
      </c>
      <c r="J45" s="132" t="e">
        <f t="shared" si="9"/>
        <v>#DIV/0!</v>
      </c>
      <c r="K45" s="129">
        <f>'F26-Year(n+1)(Proposed Tarif)'!K46</f>
        <v>0</v>
      </c>
      <c r="L45" s="129">
        <f>'F26-Year(n+1)(Proposed Tarif)'!L46</f>
        <v>0</v>
      </c>
      <c r="M45" s="129">
        <f>'F26-Year(n+1)(Proposed Tarif)'!M46</f>
        <v>0</v>
      </c>
      <c r="N45" s="128">
        <f t="shared" si="10"/>
        <v>0</v>
      </c>
      <c r="O45" s="132" t="e">
        <f t="shared" si="11"/>
        <v>#DIV/0!</v>
      </c>
    </row>
    <row r="46" spans="2:15" x14ac:dyDescent="0.25">
      <c r="B46" s="18"/>
      <c r="C46" s="112" t="s">
        <v>474</v>
      </c>
      <c r="D46" s="129">
        <f>'F26-Year(n-1)'!F46</f>
        <v>0</v>
      </c>
      <c r="E46" s="129">
        <f>'F26-Year(n+1)(Current Tariff)'!K47</f>
        <v>0</v>
      </c>
      <c r="F46" s="129">
        <f>'F26-Year(n+1)(Current Tariff)'!L47</f>
        <v>0</v>
      </c>
      <c r="G46" s="129">
        <f>'F26-Year(n+1)(Current Tariff)'!M47</f>
        <v>0</v>
      </c>
      <c r="H46" s="129">
        <f>'F26-Year(n+1)(Current Tariff)'!N47</f>
        <v>0</v>
      </c>
      <c r="I46" s="128">
        <f t="shared" si="8"/>
        <v>0</v>
      </c>
      <c r="J46" s="132" t="e">
        <f t="shared" si="9"/>
        <v>#DIV/0!</v>
      </c>
      <c r="K46" s="129">
        <f>'F26-Year(n+1)(Proposed Tarif)'!K47</f>
        <v>0</v>
      </c>
      <c r="L46" s="129">
        <f>'F26-Year(n+1)(Proposed Tarif)'!L47</f>
        <v>0</v>
      </c>
      <c r="M46" s="129">
        <f>'F26-Year(n+1)(Proposed Tarif)'!M47</f>
        <v>0</v>
      </c>
      <c r="N46" s="128">
        <f t="shared" si="10"/>
        <v>0</v>
      </c>
      <c r="O46" s="132" t="e">
        <f t="shared" si="11"/>
        <v>#DIV/0!</v>
      </c>
    </row>
    <row r="47" spans="2:15" x14ac:dyDescent="0.25">
      <c r="B47" s="18"/>
      <c r="C47" s="112" t="s">
        <v>475</v>
      </c>
      <c r="D47" s="129">
        <f>'F26-Year(n-1)'!F47</f>
        <v>0</v>
      </c>
      <c r="E47" s="129">
        <f>'F26-Year(n+1)(Current Tariff)'!K48</f>
        <v>0</v>
      </c>
      <c r="F47" s="129">
        <f>'F26-Year(n+1)(Current Tariff)'!L48</f>
        <v>0</v>
      </c>
      <c r="G47" s="129">
        <f>'F26-Year(n+1)(Current Tariff)'!M48</f>
        <v>0</v>
      </c>
      <c r="H47" s="129">
        <f>'F26-Year(n+1)(Current Tariff)'!N48</f>
        <v>0</v>
      </c>
      <c r="I47" s="128">
        <f t="shared" si="8"/>
        <v>0</v>
      </c>
      <c r="J47" s="132" t="e">
        <f t="shared" si="9"/>
        <v>#DIV/0!</v>
      </c>
      <c r="K47" s="129">
        <f>'F26-Year(n+1)(Proposed Tarif)'!K48</f>
        <v>0</v>
      </c>
      <c r="L47" s="129">
        <f>'F26-Year(n+1)(Proposed Tarif)'!L48</f>
        <v>0</v>
      </c>
      <c r="M47" s="129">
        <f>'F26-Year(n+1)(Proposed Tarif)'!M48</f>
        <v>0</v>
      </c>
      <c r="N47" s="128">
        <f t="shared" si="10"/>
        <v>0</v>
      </c>
      <c r="O47" s="132" t="e">
        <f t="shared" si="11"/>
        <v>#DIV/0!</v>
      </c>
    </row>
    <row r="48" spans="2:15" x14ac:dyDescent="0.25">
      <c r="B48" s="18" t="s">
        <v>472</v>
      </c>
      <c r="C48" s="18" t="s">
        <v>636</v>
      </c>
      <c r="D48" s="129"/>
      <c r="E48" s="129"/>
      <c r="F48" s="129"/>
      <c r="G48" s="129"/>
      <c r="H48" s="129"/>
      <c r="I48" s="128"/>
      <c r="J48" s="132"/>
      <c r="K48" s="129"/>
      <c r="L48" s="129"/>
      <c r="M48" s="129"/>
      <c r="N48" s="128"/>
      <c r="O48" s="132"/>
    </row>
    <row r="49" spans="2:15" x14ac:dyDescent="0.25">
      <c r="B49" s="18"/>
      <c r="C49" s="112" t="s">
        <v>473</v>
      </c>
      <c r="D49" s="129">
        <f>'F26-Year(n-1)'!F49</f>
        <v>0</v>
      </c>
      <c r="E49" s="129">
        <f>'F26-Year(n+1)(Current Tariff)'!K50</f>
        <v>0</v>
      </c>
      <c r="F49" s="129">
        <f>'F26-Year(n+1)(Current Tariff)'!L50</f>
        <v>0</v>
      </c>
      <c r="G49" s="129">
        <f>'F26-Year(n+1)(Current Tariff)'!M50</f>
        <v>0</v>
      </c>
      <c r="H49" s="129">
        <f>'F26-Year(n+1)(Current Tariff)'!N50</f>
        <v>0</v>
      </c>
      <c r="I49" s="128">
        <f t="shared" si="8"/>
        <v>0</v>
      </c>
      <c r="J49" s="132" t="e">
        <f t="shared" si="9"/>
        <v>#DIV/0!</v>
      </c>
      <c r="K49" s="129">
        <f>'F26-Year(n+1)(Proposed Tarif)'!K50</f>
        <v>0</v>
      </c>
      <c r="L49" s="129">
        <f>'F26-Year(n+1)(Proposed Tarif)'!L50</f>
        <v>0</v>
      </c>
      <c r="M49" s="129">
        <f>'F26-Year(n+1)(Proposed Tarif)'!M50</f>
        <v>0</v>
      </c>
      <c r="N49" s="128">
        <f t="shared" si="10"/>
        <v>0</v>
      </c>
      <c r="O49" s="132" t="e">
        <f t="shared" si="11"/>
        <v>#DIV/0!</v>
      </c>
    </row>
    <row r="50" spans="2:15" x14ac:dyDescent="0.25">
      <c r="B50" s="18"/>
      <c r="C50" s="112" t="s">
        <v>474</v>
      </c>
      <c r="D50" s="129">
        <f>'F26-Year(n-1)'!F50</f>
        <v>0</v>
      </c>
      <c r="E50" s="129">
        <f>'F26-Year(n+1)(Current Tariff)'!K51</f>
        <v>0</v>
      </c>
      <c r="F50" s="129">
        <f>'F26-Year(n+1)(Current Tariff)'!L51</f>
        <v>0</v>
      </c>
      <c r="G50" s="129">
        <f>'F26-Year(n+1)(Current Tariff)'!M51</f>
        <v>0</v>
      </c>
      <c r="H50" s="129">
        <f>'F26-Year(n+1)(Current Tariff)'!N51</f>
        <v>0</v>
      </c>
      <c r="I50" s="128">
        <f t="shared" si="8"/>
        <v>0</v>
      </c>
      <c r="J50" s="132" t="e">
        <f t="shared" si="9"/>
        <v>#DIV/0!</v>
      </c>
      <c r="K50" s="129">
        <f>'F26-Year(n+1)(Proposed Tarif)'!K51</f>
        <v>0</v>
      </c>
      <c r="L50" s="129">
        <f>'F26-Year(n+1)(Proposed Tarif)'!L51</f>
        <v>0</v>
      </c>
      <c r="M50" s="129">
        <f>'F26-Year(n+1)(Proposed Tarif)'!M51</f>
        <v>0</v>
      </c>
      <c r="N50" s="128">
        <f t="shared" si="10"/>
        <v>0</v>
      </c>
      <c r="O50" s="132" t="e">
        <f t="shared" si="11"/>
        <v>#DIV/0!</v>
      </c>
    </row>
    <row r="51" spans="2:15" x14ac:dyDescent="0.25">
      <c r="B51" s="18"/>
      <c r="C51" s="112" t="s">
        <v>475</v>
      </c>
      <c r="D51" s="129">
        <f>'F26-Year(n-1)'!F51</f>
        <v>0</v>
      </c>
      <c r="E51" s="129">
        <f>'F26-Year(n+1)(Current Tariff)'!K52</f>
        <v>0</v>
      </c>
      <c r="F51" s="129">
        <f>'F26-Year(n+1)(Current Tariff)'!L52</f>
        <v>0</v>
      </c>
      <c r="G51" s="129">
        <f>'F26-Year(n+1)(Current Tariff)'!M52</f>
        <v>0</v>
      </c>
      <c r="H51" s="129">
        <f>'F26-Year(n+1)(Current Tariff)'!N52</f>
        <v>0</v>
      </c>
      <c r="I51" s="128">
        <f t="shared" si="8"/>
        <v>0</v>
      </c>
      <c r="J51" s="132" t="e">
        <f t="shared" si="9"/>
        <v>#DIV/0!</v>
      </c>
      <c r="K51" s="129">
        <f>'F26-Year(n+1)(Proposed Tarif)'!K52</f>
        <v>0</v>
      </c>
      <c r="L51" s="129">
        <f>'F26-Year(n+1)(Proposed Tarif)'!L52</f>
        <v>0</v>
      </c>
      <c r="M51" s="129">
        <f>'F26-Year(n+1)(Proposed Tarif)'!M52</f>
        <v>0</v>
      </c>
      <c r="N51" s="128">
        <f t="shared" si="10"/>
        <v>0</v>
      </c>
      <c r="O51" s="132" t="e">
        <f t="shared" si="11"/>
        <v>#DIV/0!</v>
      </c>
    </row>
    <row r="52" spans="2:15" x14ac:dyDescent="0.25">
      <c r="B52" s="18" t="s">
        <v>637</v>
      </c>
      <c r="C52" s="18" t="s">
        <v>628</v>
      </c>
      <c r="D52" s="129"/>
      <c r="E52" s="129"/>
      <c r="F52" s="129"/>
      <c r="G52" s="129"/>
      <c r="H52" s="129"/>
      <c r="I52" s="128"/>
      <c r="J52" s="132"/>
      <c r="K52" s="129"/>
      <c r="L52" s="129"/>
      <c r="M52" s="129"/>
      <c r="N52" s="128"/>
      <c r="O52" s="132"/>
    </row>
    <row r="53" spans="2:15" x14ac:dyDescent="0.25">
      <c r="B53" s="18"/>
      <c r="C53" s="112" t="s">
        <v>473</v>
      </c>
      <c r="D53" s="129">
        <f>'F26-Year(n-1)'!F53</f>
        <v>0</v>
      </c>
      <c r="E53" s="129">
        <f>'F26-Year(n+1)(Current Tariff)'!K54</f>
        <v>0</v>
      </c>
      <c r="F53" s="129">
        <f>'F26-Year(n+1)(Current Tariff)'!L54</f>
        <v>0</v>
      </c>
      <c r="G53" s="129">
        <f>'F26-Year(n+1)(Current Tariff)'!M54</f>
        <v>0</v>
      </c>
      <c r="H53" s="129">
        <f>'F26-Year(n+1)(Current Tariff)'!N54</f>
        <v>0</v>
      </c>
      <c r="I53" s="128">
        <f t="shared" si="8"/>
        <v>0</v>
      </c>
      <c r="J53" s="132" t="e">
        <f t="shared" si="9"/>
        <v>#DIV/0!</v>
      </c>
      <c r="K53" s="129">
        <f>'F26-Year(n+1)(Proposed Tarif)'!K54</f>
        <v>0</v>
      </c>
      <c r="L53" s="129">
        <f>'F26-Year(n+1)(Proposed Tarif)'!L54</f>
        <v>0</v>
      </c>
      <c r="M53" s="129">
        <f>'F26-Year(n+1)(Proposed Tarif)'!M54</f>
        <v>0</v>
      </c>
      <c r="N53" s="128">
        <f t="shared" si="10"/>
        <v>0</v>
      </c>
      <c r="O53" s="132" t="e">
        <f t="shared" si="11"/>
        <v>#DIV/0!</v>
      </c>
    </row>
    <row r="54" spans="2:15" x14ac:dyDescent="0.25">
      <c r="B54" s="18"/>
      <c r="C54" s="112" t="s">
        <v>474</v>
      </c>
      <c r="D54" s="129">
        <f>'F26-Year(n-1)'!F54</f>
        <v>0</v>
      </c>
      <c r="E54" s="129">
        <f>'F26-Year(n+1)(Current Tariff)'!K55</f>
        <v>0</v>
      </c>
      <c r="F54" s="129">
        <f>'F26-Year(n+1)(Current Tariff)'!L55</f>
        <v>0</v>
      </c>
      <c r="G54" s="129">
        <f>'F26-Year(n+1)(Current Tariff)'!M55</f>
        <v>0</v>
      </c>
      <c r="H54" s="129">
        <f>'F26-Year(n+1)(Current Tariff)'!N55</f>
        <v>0</v>
      </c>
      <c r="I54" s="128">
        <f t="shared" si="8"/>
        <v>0</v>
      </c>
      <c r="J54" s="132" t="e">
        <f t="shared" si="9"/>
        <v>#DIV/0!</v>
      </c>
      <c r="K54" s="129">
        <f>'F26-Year(n+1)(Proposed Tarif)'!K55</f>
        <v>0</v>
      </c>
      <c r="L54" s="129">
        <f>'F26-Year(n+1)(Proposed Tarif)'!L55</f>
        <v>0</v>
      </c>
      <c r="M54" s="129">
        <f>'F26-Year(n+1)(Proposed Tarif)'!M55</f>
        <v>0</v>
      </c>
      <c r="N54" s="128">
        <f t="shared" si="10"/>
        <v>0</v>
      </c>
      <c r="O54" s="132" t="e">
        <f t="shared" si="11"/>
        <v>#DIV/0!</v>
      </c>
    </row>
    <row r="55" spans="2:15" x14ac:dyDescent="0.25">
      <c r="B55" s="18"/>
      <c r="C55" s="112" t="s">
        <v>475</v>
      </c>
      <c r="D55" s="129">
        <f>'F26-Year(n-1)'!F55</f>
        <v>0</v>
      </c>
      <c r="E55" s="129">
        <f>'F26-Year(n+1)(Current Tariff)'!K56</f>
        <v>0</v>
      </c>
      <c r="F55" s="129">
        <f>'F26-Year(n+1)(Current Tariff)'!L56</f>
        <v>0</v>
      </c>
      <c r="G55" s="129">
        <f>'F26-Year(n+1)(Current Tariff)'!M56</f>
        <v>0</v>
      </c>
      <c r="H55" s="129">
        <f>'F26-Year(n+1)(Current Tariff)'!N56</f>
        <v>0</v>
      </c>
      <c r="I55" s="128">
        <f t="shared" si="8"/>
        <v>0</v>
      </c>
      <c r="J55" s="132" t="e">
        <f t="shared" si="9"/>
        <v>#DIV/0!</v>
      </c>
      <c r="K55" s="129">
        <f>'F26-Year(n+1)(Proposed Tarif)'!K56</f>
        <v>0</v>
      </c>
      <c r="L55" s="129">
        <f>'F26-Year(n+1)(Proposed Tarif)'!L56</f>
        <v>0</v>
      </c>
      <c r="M55" s="129">
        <f>'F26-Year(n+1)(Proposed Tarif)'!M56</f>
        <v>0</v>
      </c>
      <c r="N55" s="128">
        <f t="shared" si="10"/>
        <v>0</v>
      </c>
      <c r="O55" s="132" t="e">
        <f t="shared" si="11"/>
        <v>#DIV/0!</v>
      </c>
    </row>
    <row r="56" spans="2:15" x14ac:dyDescent="0.25">
      <c r="B56" s="18" t="s">
        <v>259</v>
      </c>
      <c r="C56" s="18" t="s">
        <v>259</v>
      </c>
      <c r="D56" s="19"/>
      <c r="E56" s="129"/>
      <c r="F56" s="129"/>
      <c r="G56" s="129"/>
      <c r="H56" s="129"/>
      <c r="I56" s="128"/>
      <c r="J56" s="132"/>
      <c r="K56" s="129"/>
      <c r="L56" s="129"/>
      <c r="M56" s="129"/>
      <c r="N56" s="128"/>
      <c r="O56" s="132"/>
    </row>
    <row r="57" spans="2:15" x14ac:dyDescent="0.25">
      <c r="B57" s="445" t="s">
        <v>261</v>
      </c>
      <c r="C57" s="445"/>
      <c r="D57" s="19"/>
      <c r="E57" s="128">
        <f>SUM(E19:E56)+SUM(E9:E11)</f>
        <v>0</v>
      </c>
      <c r="F57" s="128">
        <f>SUM(F19:F56)+SUM(F9:F11)</f>
        <v>0</v>
      </c>
      <c r="G57" s="128">
        <f>SUM(G19:G56)+SUM(G9:G11)</f>
        <v>0</v>
      </c>
      <c r="H57" s="128">
        <f>SUM(H19:H56)+SUM(H9:H11)</f>
        <v>0</v>
      </c>
      <c r="I57" s="128">
        <f>SUM(I19:I56)+SUM(I9:I11)</f>
        <v>0</v>
      </c>
      <c r="J57" s="132" t="e">
        <f t="shared" si="1"/>
        <v>#DIV/0!</v>
      </c>
      <c r="K57" s="128">
        <f>SUM(K19:K56)+SUM(K9:K11)</f>
        <v>0</v>
      </c>
      <c r="L57" s="128">
        <f>SUM(L19:L56)+SUM(L9:L11)</f>
        <v>0</v>
      </c>
      <c r="M57" s="128">
        <f>SUM(M19:M56)+SUM(M9:M11)</f>
        <v>0</v>
      </c>
      <c r="N57" s="128">
        <f>SUM(N19:N56)+SUM(N9:N11)</f>
        <v>0</v>
      </c>
      <c r="O57" s="132" t="e">
        <f t="shared" si="3"/>
        <v>#DIV/0!</v>
      </c>
    </row>
    <row r="58" spans="2:15" x14ac:dyDescent="0.25">
      <c r="B58" s="117"/>
      <c r="C58" s="117"/>
    </row>
    <row r="59" spans="2:15" x14ac:dyDescent="0.25">
      <c r="D59" s="24" t="s">
        <v>175</v>
      </c>
      <c r="E59" s="4"/>
    </row>
    <row r="60" spans="2:15" x14ac:dyDescent="0.25">
      <c r="D60" s="26">
        <v>1</v>
      </c>
      <c r="E60" s="4" t="s">
        <v>266</v>
      </c>
    </row>
    <row r="61" spans="2:15" x14ac:dyDescent="0.25">
      <c r="D61" s="26"/>
      <c r="E61" s="4"/>
    </row>
  </sheetData>
  <mergeCells count="7">
    <mergeCell ref="K5:O5"/>
    <mergeCell ref="B5:C7"/>
    <mergeCell ref="B8:C8"/>
    <mergeCell ref="B18:C18"/>
    <mergeCell ref="B57:C57"/>
    <mergeCell ref="D5:D6"/>
    <mergeCell ref="E5:J5"/>
  </mergeCells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47"/>
  <sheetViews>
    <sheetView showGridLines="0" topLeftCell="A24" workbookViewId="0">
      <selection activeCell="E62" sqref="E62"/>
    </sheetView>
  </sheetViews>
  <sheetFormatPr defaultColWidth="9.109375" defaultRowHeight="13.8" x14ac:dyDescent="0.25"/>
  <cols>
    <col min="1" max="1" width="9.109375" style="75"/>
    <col min="2" max="2" width="7.33203125" style="75" customWidth="1"/>
    <col min="3" max="3" width="49" style="75" customWidth="1"/>
    <col min="4" max="5" width="13.88671875" style="75" customWidth="1"/>
    <col min="6" max="6" width="11.6640625" style="75" customWidth="1"/>
    <col min="7" max="7" width="11" style="75" customWidth="1"/>
    <col min="8" max="8" width="14.44140625" style="75" customWidth="1"/>
    <col min="9" max="9" width="13.88671875" style="75" customWidth="1"/>
    <col min="10" max="10" width="16" style="75" customWidth="1"/>
    <col min="11" max="11" width="21" style="75" customWidth="1"/>
    <col min="12" max="16384" width="9.109375" style="75"/>
  </cols>
  <sheetData>
    <row r="2" spans="2:11" x14ac:dyDescent="0.25">
      <c r="G2" s="25" t="s">
        <v>240</v>
      </c>
    </row>
    <row r="3" spans="2:11" x14ac:dyDescent="0.25">
      <c r="G3" s="27" t="s">
        <v>577</v>
      </c>
    </row>
    <row r="4" spans="2:11" x14ac:dyDescent="0.25">
      <c r="B4" s="157" t="s">
        <v>601</v>
      </c>
    </row>
    <row r="5" spans="2:11" x14ac:dyDescent="0.25">
      <c r="B5" s="15" t="s">
        <v>578</v>
      </c>
      <c r="C5" s="5"/>
      <c r="D5" s="5"/>
      <c r="E5" s="5"/>
      <c r="F5" s="5"/>
      <c r="G5" s="5"/>
      <c r="H5" s="5"/>
      <c r="I5" s="5"/>
      <c r="J5" s="5"/>
      <c r="K5" s="17" t="s">
        <v>4</v>
      </c>
    </row>
    <row r="6" spans="2:11" ht="41.4" x14ac:dyDescent="0.25">
      <c r="B6" s="105" t="s">
        <v>140</v>
      </c>
      <c r="C6" s="96" t="s">
        <v>18</v>
      </c>
      <c r="D6" s="7" t="s">
        <v>224</v>
      </c>
      <c r="E6" s="7" t="s">
        <v>579</v>
      </c>
      <c r="F6" s="7" t="s">
        <v>3</v>
      </c>
      <c r="G6" s="7" t="s">
        <v>580</v>
      </c>
      <c r="H6" s="7" t="s">
        <v>581</v>
      </c>
      <c r="I6" s="7" t="s">
        <v>582</v>
      </c>
      <c r="J6" s="7" t="s">
        <v>583</v>
      </c>
      <c r="K6" s="7" t="s">
        <v>584</v>
      </c>
    </row>
    <row r="7" spans="2:11" x14ac:dyDescent="0.25">
      <c r="B7" s="6" t="s">
        <v>37</v>
      </c>
      <c r="C7" s="93" t="s">
        <v>585</v>
      </c>
      <c r="D7" s="11"/>
      <c r="E7" s="11"/>
      <c r="F7" s="11"/>
      <c r="G7" s="11"/>
      <c r="H7" s="11"/>
      <c r="I7" s="11"/>
      <c r="J7" s="11"/>
      <c r="K7" s="2"/>
    </row>
    <row r="8" spans="2:11" x14ac:dyDescent="0.25">
      <c r="B8" s="1"/>
      <c r="C8" s="2" t="s">
        <v>292</v>
      </c>
      <c r="D8" s="2"/>
      <c r="E8" s="134">
        <f>E23+E38</f>
        <v>0</v>
      </c>
      <c r="F8" s="134">
        <f t="shared" ref="F8:G8" si="0">F23+F38</f>
        <v>0</v>
      </c>
      <c r="G8" s="134">
        <f t="shared" si="0"/>
        <v>0</v>
      </c>
      <c r="H8" s="2"/>
      <c r="I8" s="2"/>
      <c r="J8" s="2"/>
      <c r="K8" s="2"/>
    </row>
    <row r="9" spans="2:11" x14ac:dyDescent="0.25">
      <c r="B9" s="1"/>
      <c r="C9" s="2" t="s">
        <v>293</v>
      </c>
      <c r="D9" s="2"/>
      <c r="E9" s="134">
        <f t="shared" ref="E9:G9" si="1">E24+E39</f>
        <v>0</v>
      </c>
      <c r="F9" s="134">
        <f t="shared" si="1"/>
        <v>0</v>
      </c>
      <c r="G9" s="134">
        <f t="shared" si="1"/>
        <v>0</v>
      </c>
      <c r="H9" s="2"/>
      <c r="I9" s="2"/>
      <c r="J9" s="2"/>
      <c r="K9" s="2"/>
    </row>
    <row r="10" spans="2:11" x14ac:dyDescent="0.25">
      <c r="B10" s="1"/>
      <c r="C10" s="2" t="s">
        <v>294</v>
      </c>
      <c r="D10" s="2"/>
      <c r="E10" s="134">
        <f t="shared" ref="E10:G10" si="2">E25+E40</f>
        <v>0</v>
      </c>
      <c r="F10" s="134">
        <f t="shared" si="2"/>
        <v>0</v>
      </c>
      <c r="G10" s="134">
        <f t="shared" si="2"/>
        <v>0</v>
      </c>
      <c r="H10" s="2"/>
      <c r="I10" s="2"/>
      <c r="J10" s="2"/>
      <c r="K10" s="2"/>
    </row>
    <row r="11" spans="2:11" x14ac:dyDescent="0.25">
      <c r="B11" s="1"/>
      <c r="C11" s="10" t="s">
        <v>211</v>
      </c>
      <c r="D11" s="2"/>
      <c r="E11" s="134">
        <f t="shared" ref="E11:G11" si="3">E26+E41</f>
        <v>0</v>
      </c>
      <c r="F11" s="134">
        <f t="shared" si="3"/>
        <v>0</v>
      </c>
      <c r="G11" s="134">
        <f t="shared" si="3"/>
        <v>0</v>
      </c>
      <c r="H11" s="2"/>
      <c r="I11" s="2"/>
      <c r="J11" s="2"/>
      <c r="K11" s="2"/>
    </row>
    <row r="12" spans="2:11" x14ac:dyDescent="0.25">
      <c r="B12" s="118"/>
      <c r="C12" s="93" t="s">
        <v>32</v>
      </c>
      <c r="D12" s="11"/>
      <c r="E12" s="138">
        <f>SUM(E8:E11)</f>
        <v>0</v>
      </c>
      <c r="F12" s="138">
        <f>SUM(F8:F11)</f>
        <v>0</v>
      </c>
      <c r="G12" s="138">
        <f>F12-E12</f>
        <v>0</v>
      </c>
      <c r="H12" s="11"/>
      <c r="I12" s="11"/>
      <c r="J12" s="11"/>
      <c r="K12" s="2"/>
    </row>
    <row r="13" spans="2:11" x14ac:dyDescent="0.25">
      <c r="B13" s="6" t="s">
        <v>40</v>
      </c>
      <c r="C13" s="93" t="s">
        <v>586</v>
      </c>
      <c r="D13" s="2"/>
      <c r="E13" s="2"/>
      <c r="F13" s="2"/>
      <c r="G13" s="2"/>
      <c r="H13" s="2"/>
      <c r="I13" s="2"/>
      <c r="J13" s="2"/>
      <c r="K13" s="2"/>
    </row>
    <row r="14" spans="2:11" x14ac:dyDescent="0.25">
      <c r="B14" s="119"/>
      <c r="C14" s="89" t="s">
        <v>566</v>
      </c>
      <c r="D14" s="2"/>
      <c r="E14" s="134">
        <f>E29+E44</f>
        <v>0</v>
      </c>
      <c r="F14" s="134">
        <f t="shared" ref="F14:G14" si="4">F29+F44</f>
        <v>0</v>
      </c>
      <c r="G14" s="134">
        <f t="shared" si="4"/>
        <v>0</v>
      </c>
      <c r="H14" s="2"/>
      <c r="I14" s="2"/>
      <c r="J14" s="2"/>
      <c r="K14" s="2"/>
    </row>
    <row r="15" spans="2:11" x14ac:dyDescent="0.25">
      <c r="B15" s="119"/>
      <c r="C15" s="89" t="s">
        <v>589</v>
      </c>
      <c r="D15" s="2"/>
      <c r="E15" s="134">
        <f t="shared" ref="E15:G15" si="5">E30+E45</f>
        <v>0</v>
      </c>
      <c r="F15" s="134">
        <f t="shared" si="5"/>
        <v>0</v>
      </c>
      <c r="G15" s="134">
        <f t="shared" si="5"/>
        <v>0</v>
      </c>
      <c r="H15" s="2"/>
      <c r="I15" s="2"/>
      <c r="J15" s="2"/>
      <c r="K15" s="2"/>
    </row>
    <row r="16" spans="2:11" x14ac:dyDescent="0.25">
      <c r="B16" s="118"/>
      <c r="C16" s="93" t="s">
        <v>587</v>
      </c>
      <c r="D16" s="11"/>
      <c r="E16" s="138">
        <f>SUM(E14:E15)</f>
        <v>0</v>
      </c>
      <c r="F16" s="138">
        <f t="shared" ref="F16:G16" si="6">SUM(F14:F15)</f>
        <v>0</v>
      </c>
      <c r="G16" s="138">
        <f t="shared" si="6"/>
        <v>0</v>
      </c>
      <c r="H16" s="11"/>
      <c r="I16" s="11"/>
      <c r="J16" s="11"/>
      <c r="K16" s="2"/>
    </row>
    <row r="17" spans="2:11" x14ac:dyDescent="0.25">
      <c r="B17" s="118" t="s">
        <v>41</v>
      </c>
      <c r="C17" s="93" t="s">
        <v>588</v>
      </c>
      <c r="D17" s="2"/>
      <c r="E17" s="138">
        <f>E16-E12</f>
        <v>0</v>
      </c>
      <c r="F17" s="138">
        <f>F16-F12</f>
        <v>0</v>
      </c>
      <c r="G17" s="138">
        <f>F17-E17</f>
        <v>0</v>
      </c>
      <c r="H17" s="2"/>
      <c r="I17" s="2"/>
      <c r="J17" s="2"/>
      <c r="K17" s="2"/>
    </row>
    <row r="19" spans="2:11" x14ac:dyDescent="0.25">
      <c r="B19" s="157" t="s">
        <v>608</v>
      </c>
    </row>
    <row r="20" spans="2:11" x14ac:dyDescent="0.25">
      <c r="B20" s="15" t="s">
        <v>578</v>
      </c>
      <c r="C20" s="5"/>
      <c r="D20" s="5"/>
      <c r="E20" s="5"/>
      <c r="F20" s="5"/>
      <c r="G20" s="5"/>
      <c r="H20" s="5"/>
      <c r="I20" s="5"/>
      <c r="J20" s="5"/>
      <c r="K20" s="17" t="s">
        <v>4</v>
      </c>
    </row>
    <row r="21" spans="2:11" ht="41.4" x14ac:dyDescent="0.25">
      <c r="B21" s="105" t="s">
        <v>140</v>
      </c>
      <c r="C21" s="96" t="s">
        <v>18</v>
      </c>
      <c r="D21" s="7" t="s">
        <v>224</v>
      </c>
      <c r="E21" s="7" t="s">
        <v>579</v>
      </c>
      <c r="F21" s="7" t="s">
        <v>3</v>
      </c>
      <c r="G21" s="7" t="s">
        <v>580</v>
      </c>
      <c r="H21" s="7" t="s">
        <v>581</v>
      </c>
      <c r="I21" s="7" t="s">
        <v>582</v>
      </c>
      <c r="J21" s="7" t="s">
        <v>583</v>
      </c>
      <c r="K21" s="7" t="s">
        <v>584</v>
      </c>
    </row>
    <row r="22" spans="2:11" x14ac:dyDescent="0.25">
      <c r="B22" s="6" t="s">
        <v>37</v>
      </c>
      <c r="C22" s="93" t="s">
        <v>585</v>
      </c>
      <c r="D22" s="11"/>
      <c r="E22" s="11"/>
      <c r="F22" s="11"/>
      <c r="G22" s="11"/>
      <c r="H22" s="11"/>
      <c r="I22" s="11"/>
      <c r="J22" s="11"/>
      <c r="K22" s="2"/>
    </row>
    <row r="23" spans="2:11" x14ac:dyDescent="0.25">
      <c r="B23" s="1"/>
      <c r="C23" s="2" t="s">
        <v>292</v>
      </c>
      <c r="D23" s="2"/>
      <c r="E23" s="2"/>
      <c r="F23" s="2"/>
      <c r="G23" s="2"/>
      <c r="H23" s="2"/>
      <c r="I23" s="2"/>
      <c r="J23" s="2"/>
      <c r="K23" s="2"/>
    </row>
    <row r="24" spans="2:11" x14ac:dyDescent="0.25">
      <c r="B24" s="1"/>
      <c r="C24" s="2" t="s">
        <v>293</v>
      </c>
      <c r="D24" s="2"/>
      <c r="E24" s="2"/>
      <c r="F24" s="2"/>
      <c r="G24" s="2"/>
      <c r="H24" s="2"/>
      <c r="I24" s="2"/>
      <c r="J24" s="2"/>
      <c r="K24" s="2"/>
    </row>
    <row r="25" spans="2:11" x14ac:dyDescent="0.25">
      <c r="B25" s="1"/>
      <c r="C25" s="2" t="s">
        <v>294</v>
      </c>
      <c r="D25" s="2"/>
      <c r="E25" s="2"/>
      <c r="F25" s="2"/>
      <c r="G25" s="2"/>
      <c r="H25" s="2"/>
      <c r="I25" s="2"/>
      <c r="J25" s="2"/>
      <c r="K25" s="2"/>
    </row>
    <row r="26" spans="2:11" x14ac:dyDescent="0.25">
      <c r="B26" s="1"/>
      <c r="C26" s="10" t="s">
        <v>211</v>
      </c>
      <c r="D26" s="2"/>
      <c r="E26" s="2"/>
      <c r="F26" s="2"/>
      <c r="G26" s="2"/>
      <c r="H26" s="2"/>
      <c r="I26" s="2"/>
      <c r="J26" s="2"/>
      <c r="K26" s="2"/>
    </row>
    <row r="27" spans="2:11" x14ac:dyDescent="0.25">
      <c r="B27" s="118"/>
      <c r="C27" s="93" t="s">
        <v>32</v>
      </c>
      <c r="D27" s="11"/>
      <c r="E27" s="138">
        <f>SUM(E23:E26)</f>
        <v>0</v>
      </c>
      <c r="F27" s="138">
        <f>SUM(F23:F26)</f>
        <v>0</v>
      </c>
      <c r="G27" s="138">
        <f>F27-E27</f>
        <v>0</v>
      </c>
      <c r="H27" s="11"/>
      <c r="I27" s="11"/>
      <c r="J27" s="11"/>
      <c r="K27" s="2"/>
    </row>
    <row r="28" spans="2:11" x14ac:dyDescent="0.25">
      <c r="B28" s="6" t="s">
        <v>40</v>
      </c>
      <c r="C28" s="93" t="s">
        <v>586</v>
      </c>
      <c r="D28" s="2"/>
      <c r="E28" s="2"/>
      <c r="F28" s="2"/>
      <c r="G28" s="2"/>
      <c r="H28" s="2"/>
      <c r="I28" s="2"/>
      <c r="J28" s="2"/>
      <c r="K28" s="2"/>
    </row>
    <row r="29" spans="2:11" x14ac:dyDescent="0.25">
      <c r="B29" s="119"/>
      <c r="C29" s="89" t="s">
        <v>566</v>
      </c>
      <c r="D29" s="2"/>
      <c r="E29" s="2"/>
      <c r="F29" s="2"/>
      <c r="G29" s="2"/>
      <c r="H29" s="2"/>
      <c r="I29" s="2"/>
      <c r="J29" s="2"/>
      <c r="K29" s="2"/>
    </row>
    <row r="30" spans="2:11" x14ac:dyDescent="0.25">
      <c r="B30" s="119"/>
      <c r="C30" s="89" t="s">
        <v>589</v>
      </c>
      <c r="D30" s="2"/>
      <c r="E30" s="2"/>
      <c r="F30" s="2"/>
      <c r="G30" s="2"/>
      <c r="H30" s="2"/>
      <c r="I30" s="2"/>
      <c r="J30" s="2"/>
      <c r="K30" s="2"/>
    </row>
    <row r="31" spans="2:11" x14ac:dyDescent="0.25">
      <c r="B31" s="118"/>
      <c r="C31" s="93" t="s">
        <v>587</v>
      </c>
      <c r="D31" s="11"/>
      <c r="E31" s="138">
        <f>SUM(E29:E30)</f>
        <v>0</v>
      </c>
      <c r="F31" s="138">
        <f t="shared" ref="F31:G31" si="7">SUM(F29:F30)</f>
        <v>0</v>
      </c>
      <c r="G31" s="138">
        <f t="shared" si="7"/>
        <v>0</v>
      </c>
      <c r="H31" s="11"/>
      <c r="I31" s="11"/>
      <c r="J31" s="11"/>
      <c r="K31" s="2"/>
    </row>
    <row r="32" spans="2:11" x14ac:dyDescent="0.25">
      <c r="B32" s="118" t="s">
        <v>41</v>
      </c>
      <c r="C32" s="93" t="s">
        <v>588</v>
      </c>
      <c r="D32" s="2"/>
      <c r="E32" s="138">
        <f>E31-E27</f>
        <v>0</v>
      </c>
      <c r="F32" s="138">
        <f>F31-F27</f>
        <v>0</v>
      </c>
      <c r="G32" s="138">
        <f>F32-E32</f>
        <v>0</v>
      </c>
      <c r="H32" s="2"/>
      <c r="I32" s="2"/>
      <c r="J32" s="2"/>
      <c r="K32" s="2"/>
    </row>
    <row r="34" spans="2:11" x14ac:dyDescent="0.25">
      <c r="B34" s="157" t="s">
        <v>603</v>
      </c>
    </row>
    <row r="35" spans="2:11" x14ac:dyDescent="0.25">
      <c r="B35" s="15" t="s">
        <v>578</v>
      </c>
      <c r="C35" s="5"/>
      <c r="D35" s="5"/>
      <c r="E35" s="5"/>
      <c r="F35" s="5"/>
      <c r="G35" s="5"/>
      <c r="H35" s="5"/>
      <c r="I35" s="5"/>
      <c r="J35" s="5"/>
      <c r="K35" s="17" t="s">
        <v>4</v>
      </c>
    </row>
    <row r="36" spans="2:11" ht="41.4" x14ac:dyDescent="0.25">
      <c r="B36" s="105" t="s">
        <v>140</v>
      </c>
      <c r="C36" s="96" t="s">
        <v>18</v>
      </c>
      <c r="D36" s="7" t="s">
        <v>224</v>
      </c>
      <c r="E36" s="7" t="s">
        <v>579</v>
      </c>
      <c r="F36" s="7" t="s">
        <v>3</v>
      </c>
      <c r="G36" s="7" t="s">
        <v>580</v>
      </c>
      <c r="H36" s="7" t="s">
        <v>581</v>
      </c>
      <c r="I36" s="7" t="s">
        <v>582</v>
      </c>
      <c r="J36" s="7" t="s">
        <v>583</v>
      </c>
      <c r="K36" s="7" t="s">
        <v>584</v>
      </c>
    </row>
    <row r="37" spans="2:11" x14ac:dyDescent="0.25">
      <c r="B37" s="6" t="s">
        <v>37</v>
      </c>
      <c r="C37" s="93" t="s">
        <v>585</v>
      </c>
      <c r="D37" s="11"/>
      <c r="E37" s="11"/>
      <c r="F37" s="11"/>
      <c r="G37" s="11"/>
      <c r="H37" s="11"/>
      <c r="I37" s="11"/>
      <c r="J37" s="11"/>
      <c r="K37" s="2"/>
    </row>
    <row r="38" spans="2:11" x14ac:dyDescent="0.25">
      <c r="B38" s="1"/>
      <c r="C38" s="2" t="s">
        <v>292</v>
      </c>
      <c r="D38" s="2"/>
      <c r="E38" s="2"/>
      <c r="F38" s="2"/>
      <c r="G38" s="2"/>
      <c r="H38" s="2"/>
      <c r="I38" s="2"/>
      <c r="J38" s="2"/>
      <c r="K38" s="2"/>
    </row>
    <row r="39" spans="2:11" x14ac:dyDescent="0.25">
      <c r="B39" s="1"/>
      <c r="C39" s="2" t="s">
        <v>293</v>
      </c>
      <c r="D39" s="2"/>
      <c r="E39" s="2"/>
      <c r="F39" s="2"/>
      <c r="G39" s="2"/>
      <c r="H39" s="2"/>
      <c r="I39" s="2"/>
      <c r="J39" s="2"/>
      <c r="K39" s="2"/>
    </row>
    <row r="40" spans="2:11" x14ac:dyDescent="0.25">
      <c r="B40" s="1"/>
      <c r="C40" s="2" t="s">
        <v>294</v>
      </c>
      <c r="D40" s="2"/>
      <c r="E40" s="2"/>
      <c r="F40" s="2"/>
      <c r="G40" s="2"/>
      <c r="H40" s="2"/>
      <c r="I40" s="2"/>
      <c r="J40" s="2"/>
      <c r="K40" s="2"/>
    </row>
    <row r="41" spans="2:11" x14ac:dyDescent="0.25">
      <c r="B41" s="1"/>
      <c r="C41" s="10" t="s">
        <v>211</v>
      </c>
      <c r="D41" s="2"/>
      <c r="E41" s="2"/>
      <c r="F41" s="2"/>
      <c r="G41" s="2"/>
      <c r="H41" s="2"/>
      <c r="I41" s="2"/>
      <c r="J41" s="2"/>
      <c r="K41" s="2"/>
    </row>
    <row r="42" spans="2:11" x14ac:dyDescent="0.25">
      <c r="B42" s="118"/>
      <c r="C42" s="93" t="s">
        <v>32</v>
      </c>
      <c r="D42" s="11"/>
      <c r="E42" s="138">
        <f>SUM(E38:E41)</f>
        <v>0</v>
      </c>
      <c r="F42" s="138">
        <f>SUM(F38:F41)</f>
        <v>0</v>
      </c>
      <c r="G42" s="138">
        <f>F42-E42</f>
        <v>0</v>
      </c>
      <c r="H42" s="11"/>
      <c r="I42" s="11"/>
      <c r="J42" s="11"/>
      <c r="K42" s="2"/>
    </row>
    <row r="43" spans="2:11" x14ac:dyDescent="0.25">
      <c r="B43" s="6" t="s">
        <v>40</v>
      </c>
      <c r="C43" s="93" t="s">
        <v>586</v>
      </c>
      <c r="D43" s="2"/>
      <c r="E43" s="2"/>
      <c r="F43" s="2"/>
      <c r="G43" s="2"/>
      <c r="H43" s="2"/>
      <c r="I43" s="2"/>
      <c r="J43" s="2"/>
      <c r="K43" s="2"/>
    </row>
    <row r="44" spans="2:11" x14ac:dyDescent="0.25">
      <c r="B44" s="119"/>
      <c r="C44" s="89" t="s">
        <v>566</v>
      </c>
      <c r="D44" s="2"/>
      <c r="E44" s="2"/>
      <c r="F44" s="2"/>
      <c r="G44" s="2"/>
      <c r="H44" s="2"/>
      <c r="I44" s="2"/>
      <c r="J44" s="2"/>
      <c r="K44" s="2"/>
    </row>
    <row r="45" spans="2:11" x14ac:dyDescent="0.25">
      <c r="B45" s="119"/>
      <c r="C45" s="89" t="s">
        <v>589</v>
      </c>
      <c r="D45" s="2"/>
      <c r="E45" s="2"/>
      <c r="F45" s="2"/>
      <c r="G45" s="2"/>
      <c r="H45" s="2"/>
      <c r="I45" s="2"/>
      <c r="J45" s="2"/>
      <c r="K45" s="2"/>
    </row>
    <row r="46" spans="2:11" x14ac:dyDescent="0.25">
      <c r="B46" s="118"/>
      <c r="C46" s="93" t="s">
        <v>587</v>
      </c>
      <c r="D46" s="11"/>
      <c r="E46" s="138">
        <f>SUM(E44:E45)</f>
        <v>0</v>
      </c>
      <c r="F46" s="138">
        <f t="shared" ref="F46:G46" si="8">SUM(F44:F45)</f>
        <v>0</v>
      </c>
      <c r="G46" s="138">
        <f t="shared" si="8"/>
        <v>0</v>
      </c>
      <c r="H46" s="11"/>
      <c r="I46" s="11"/>
      <c r="J46" s="11"/>
      <c r="K46" s="2"/>
    </row>
    <row r="47" spans="2:11" x14ac:dyDescent="0.25">
      <c r="B47" s="118" t="s">
        <v>41</v>
      </c>
      <c r="C47" s="93" t="s">
        <v>588</v>
      </c>
      <c r="D47" s="2"/>
      <c r="E47" s="138">
        <f>E46-E42</f>
        <v>0</v>
      </c>
      <c r="F47" s="138">
        <f>F46-F42</f>
        <v>0</v>
      </c>
      <c r="G47" s="138">
        <f>F47-E47</f>
        <v>0</v>
      </c>
      <c r="H47" s="2"/>
      <c r="I47" s="2"/>
      <c r="J47" s="2"/>
      <c r="K47" s="2"/>
    </row>
  </sheetData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2"/>
  <sheetViews>
    <sheetView showGridLines="0" workbookViewId="0">
      <selection activeCell="G22" sqref="G22"/>
    </sheetView>
  </sheetViews>
  <sheetFormatPr defaultColWidth="9.109375" defaultRowHeight="13.8" x14ac:dyDescent="0.25"/>
  <cols>
    <col min="1" max="1" width="9.109375" style="75"/>
    <col min="2" max="2" width="7.33203125" style="75" customWidth="1"/>
    <col min="3" max="3" width="60.6640625" style="75" customWidth="1"/>
    <col min="4" max="4" width="13.88671875" style="75" customWidth="1"/>
    <col min="5" max="16384" width="9.109375" style="75"/>
  </cols>
  <sheetData>
    <row r="2" spans="2:4" x14ac:dyDescent="0.25">
      <c r="C2" s="25" t="s">
        <v>240</v>
      </c>
    </row>
    <row r="3" spans="2:4" x14ac:dyDescent="0.25">
      <c r="C3" s="27" t="s">
        <v>592</v>
      </c>
    </row>
    <row r="4" spans="2:4" x14ac:dyDescent="0.25">
      <c r="D4" s="108" t="s">
        <v>4</v>
      </c>
    </row>
    <row r="5" spans="2:4" x14ac:dyDescent="0.25">
      <c r="B5" s="7" t="s">
        <v>140</v>
      </c>
      <c r="C5" s="6" t="s">
        <v>18</v>
      </c>
      <c r="D5" s="7" t="s">
        <v>182</v>
      </c>
    </row>
    <row r="6" spans="2:4" x14ac:dyDescent="0.25">
      <c r="B6" s="77">
        <v>1</v>
      </c>
      <c r="C6" s="19" t="s">
        <v>593</v>
      </c>
      <c r="D6" s="145">
        <f>'F27'!I57</f>
        <v>0</v>
      </c>
    </row>
    <row r="7" spans="2:4" x14ac:dyDescent="0.25">
      <c r="B7" s="77">
        <f>B6+1</f>
        <v>2</v>
      </c>
      <c r="C7" s="19" t="s">
        <v>594</v>
      </c>
      <c r="D7" s="145">
        <f>'F27'!N57</f>
        <v>0</v>
      </c>
    </row>
    <row r="8" spans="2:4" x14ac:dyDescent="0.25">
      <c r="B8" s="77">
        <f>B7+1</f>
        <v>3</v>
      </c>
      <c r="C8" s="19" t="s">
        <v>589</v>
      </c>
      <c r="D8" s="146"/>
    </row>
    <row r="9" spans="2:4" x14ac:dyDescent="0.25">
      <c r="B9" s="77">
        <f>B8+1</f>
        <v>4</v>
      </c>
      <c r="C9" s="19" t="s">
        <v>596</v>
      </c>
      <c r="D9" s="145">
        <f>D7-D8</f>
        <v>0</v>
      </c>
    </row>
    <row r="11" spans="2:4" x14ac:dyDescent="0.25">
      <c r="B11" s="24" t="s">
        <v>175</v>
      </c>
      <c r="C11" s="4"/>
    </row>
    <row r="12" spans="2:4" x14ac:dyDescent="0.25">
      <c r="B12" s="26">
        <v>1</v>
      </c>
      <c r="C12" s="4" t="s">
        <v>595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S615"/>
  <sheetViews>
    <sheetView showGridLines="0" zoomScale="80" zoomScaleNormal="80" zoomScaleSheetLayoutView="70" workbookViewId="0">
      <pane xSplit="4" ySplit="7" topLeftCell="E53" activePane="bottomRight" state="frozen"/>
      <selection activeCell="E57" sqref="E57"/>
      <selection pane="topRight" activeCell="E57" sqref="E57"/>
      <selection pane="bottomLeft" activeCell="E57" sqref="E57"/>
      <selection pane="bottomRight" activeCell="E57" sqref="E57"/>
    </sheetView>
  </sheetViews>
  <sheetFormatPr defaultColWidth="9.109375" defaultRowHeight="13.8" x14ac:dyDescent="0.25"/>
  <cols>
    <col min="1" max="1" width="3.109375" style="4" customWidth="1"/>
    <col min="2" max="2" width="8.33203125" style="4" customWidth="1"/>
    <col min="3" max="3" width="21.6640625" style="4" bestFit="1" customWidth="1"/>
    <col min="4" max="4" width="28.88671875" style="4" bestFit="1" customWidth="1"/>
    <col min="5" max="5" width="13.6640625" style="4" bestFit="1" customWidth="1"/>
    <col min="6" max="6" width="12.5546875" style="4" bestFit="1" customWidth="1"/>
    <col min="7" max="7" width="13.44140625" style="4" bestFit="1" customWidth="1"/>
    <col min="8" max="8" width="13.6640625" style="4" bestFit="1" customWidth="1"/>
    <col min="9" max="9" width="12.5546875" style="4" bestFit="1" customWidth="1"/>
    <col min="10" max="10" width="14.6640625" style="4" customWidth="1"/>
    <col min="11" max="11" width="12.5546875" style="4" customWidth="1"/>
    <col min="12" max="12" width="11.88671875" style="4" bestFit="1" customWidth="1"/>
    <col min="13" max="13" width="13.88671875" style="4" bestFit="1" customWidth="1"/>
    <col min="14" max="16" width="11.88671875" style="4" bestFit="1" customWidth="1"/>
    <col min="17" max="17" width="11.44140625" style="4" bestFit="1" customWidth="1"/>
    <col min="18" max="18" width="12.44140625" style="4" customWidth="1"/>
    <col min="19" max="19" width="12.6640625" style="4" customWidth="1"/>
    <col min="20" max="16384" width="9.109375" style="4"/>
  </cols>
  <sheetData>
    <row r="2" spans="2:19" x14ac:dyDescent="0.25">
      <c r="J2" s="25" t="s">
        <v>240</v>
      </c>
    </row>
    <row r="3" spans="2:19" x14ac:dyDescent="0.25">
      <c r="J3" s="27" t="s">
        <v>327</v>
      </c>
    </row>
    <row r="4" spans="2:19" x14ac:dyDescent="0.25">
      <c r="B4" s="15"/>
      <c r="C4" s="15" t="s">
        <v>245</v>
      </c>
      <c r="D4" s="71"/>
      <c r="E4" s="71"/>
      <c r="F4" s="71"/>
      <c r="G4" s="71"/>
      <c r="S4" s="27" t="s">
        <v>109</v>
      </c>
    </row>
    <row r="5" spans="2:19" x14ac:dyDescent="0.25">
      <c r="B5" s="74"/>
      <c r="C5" s="431" t="s">
        <v>244</v>
      </c>
      <c r="D5" s="432"/>
      <c r="E5" s="437" t="s">
        <v>174</v>
      </c>
      <c r="F5" s="437" t="s">
        <v>173</v>
      </c>
      <c r="G5" s="437" t="s">
        <v>172</v>
      </c>
      <c r="H5" s="418" t="s">
        <v>160</v>
      </c>
      <c r="I5" s="419"/>
      <c r="J5" s="420"/>
      <c r="K5" s="418" t="s">
        <v>641</v>
      </c>
      <c r="L5" s="419"/>
      <c r="M5" s="419"/>
      <c r="N5" s="419"/>
      <c r="O5" s="421" t="s">
        <v>153</v>
      </c>
      <c r="P5" s="421"/>
      <c r="Q5" s="421"/>
      <c r="R5" s="421"/>
      <c r="S5" s="421"/>
    </row>
    <row r="6" spans="2:19" ht="27.6" x14ac:dyDescent="0.25">
      <c r="B6" s="74"/>
      <c r="C6" s="433"/>
      <c r="D6" s="434"/>
      <c r="E6" s="438"/>
      <c r="F6" s="438"/>
      <c r="G6" s="438"/>
      <c r="H6" s="7" t="s">
        <v>224</v>
      </c>
      <c r="I6" s="7" t="s">
        <v>169</v>
      </c>
      <c r="J6" s="7" t="s">
        <v>141</v>
      </c>
      <c r="K6" s="7" t="s">
        <v>224</v>
      </c>
      <c r="L6" s="7" t="s">
        <v>163</v>
      </c>
      <c r="M6" s="7" t="s">
        <v>164</v>
      </c>
      <c r="N6" s="7" t="s">
        <v>168</v>
      </c>
      <c r="O6" s="7" t="s">
        <v>154</v>
      </c>
      <c r="P6" s="7" t="s">
        <v>155</v>
      </c>
      <c r="Q6" s="7" t="s">
        <v>156</v>
      </c>
      <c r="R6" s="7" t="s">
        <v>157</v>
      </c>
      <c r="S6" s="7" t="s">
        <v>158</v>
      </c>
    </row>
    <row r="7" spans="2:19" x14ac:dyDescent="0.25">
      <c r="B7" s="74"/>
      <c r="C7" s="435"/>
      <c r="D7" s="436"/>
      <c r="E7" s="7" t="s">
        <v>12</v>
      </c>
      <c r="F7" s="7" t="s">
        <v>12</v>
      </c>
      <c r="G7" s="7" t="s">
        <v>12</v>
      </c>
      <c r="H7" s="7" t="s">
        <v>10</v>
      </c>
      <c r="I7" s="7" t="s">
        <v>12</v>
      </c>
      <c r="J7" s="7" t="s">
        <v>162</v>
      </c>
      <c r="K7" s="7" t="s">
        <v>10</v>
      </c>
      <c r="L7" s="7" t="s">
        <v>3</v>
      </c>
      <c r="M7" s="7" t="s">
        <v>5</v>
      </c>
      <c r="N7" s="7" t="s">
        <v>5</v>
      </c>
      <c r="O7" s="7" t="s">
        <v>8</v>
      </c>
      <c r="P7" s="7" t="s">
        <v>8</v>
      </c>
      <c r="Q7" s="7" t="s">
        <v>8</v>
      </c>
      <c r="R7" s="7" t="s">
        <v>8</v>
      </c>
      <c r="S7" s="7" t="s">
        <v>8</v>
      </c>
    </row>
    <row r="8" spans="2:19" x14ac:dyDescent="0.25">
      <c r="B8" s="74"/>
      <c r="C8" s="428" t="s">
        <v>246</v>
      </c>
      <c r="D8" s="429"/>
      <c r="E8" s="81"/>
      <c r="F8" s="81"/>
      <c r="G8" s="81"/>
      <c r="H8" s="73"/>
      <c r="I8" s="73"/>
      <c r="J8" s="72"/>
      <c r="K8" s="73"/>
      <c r="L8" s="18"/>
      <c r="M8" s="18"/>
      <c r="N8" s="18"/>
      <c r="O8" s="18"/>
      <c r="P8" s="18"/>
      <c r="Q8" s="18"/>
      <c r="R8" s="18"/>
      <c r="S8" s="18"/>
    </row>
    <row r="9" spans="2:19" x14ac:dyDescent="0.25">
      <c r="B9" s="74"/>
      <c r="C9" s="73" t="s">
        <v>247</v>
      </c>
      <c r="D9" s="73" t="s">
        <v>248</v>
      </c>
      <c r="E9" s="161">
        <f>Q66</f>
        <v>0</v>
      </c>
      <c r="F9" s="161">
        <f>Q121</f>
        <v>0</v>
      </c>
      <c r="G9" s="161">
        <f>Q176</f>
        <v>0</v>
      </c>
      <c r="H9" s="102"/>
      <c r="I9" s="161">
        <f>Q230</f>
        <v>0</v>
      </c>
      <c r="J9" s="161">
        <f>I9-H9</f>
        <v>0</v>
      </c>
      <c r="K9" s="102"/>
      <c r="L9" s="162">
        <f>SUM(E286:J286)</f>
        <v>0</v>
      </c>
      <c r="M9" s="162">
        <f>SUM(K286:P286)</f>
        <v>0</v>
      </c>
      <c r="N9" s="162">
        <f>L9+M9</f>
        <v>0</v>
      </c>
      <c r="O9" s="162">
        <f>Q341</f>
        <v>0</v>
      </c>
      <c r="P9" s="162">
        <f>Q396</f>
        <v>0</v>
      </c>
      <c r="Q9" s="162">
        <f>Q451</f>
        <v>0</v>
      </c>
      <c r="R9" s="162">
        <f>Q506</f>
        <v>0</v>
      </c>
      <c r="S9" s="162">
        <f>Q561</f>
        <v>0</v>
      </c>
    </row>
    <row r="10" spans="2:19" x14ac:dyDescent="0.25">
      <c r="C10" s="18" t="s">
        <v>249</v>
      </c>
      <c r="D10" s="18" t="s">
        <v>250</v>
      </c>
      <c r="E10" s="161">
        <f t="shared" ref="E10:E17" si="0">Q67</f>
        <v>0</v>
      </c>
      <c r="F10" s="161">
        <f t="shared" ref="F10:F17" si="1">Q122</f>
        <v>0</v>
      </c>
      <c r="G10" s="161">
        <f t="shared" ref="G10:G17" si="2">Q177</f>
        <v>0</v>
      </c>
      <c r="H10" s="12"/>
      <c r="I10" s="161">
        <f t="shared" ref="I10:I17" si="3">Q231</f>
        <v>0</v>
      </c>
      <c r="J10" s="161">
        <f t="shared" ref="J10:J17" si="4">I10-H10</f>
        <v>0</v>
      </c>
      <c r="K10" s="12"/>
      <c r="L10" s="162">
        <f t="shared" ref="L10:L17" si="5">SUM(E287:J287)</f>
        <v>0</v>
      </c>
      <c r="M10" s="162">
        <f t="shared" ref="M10:M17" si="6">SUM(K287:P287)</f>
        <v>0</v>
      </c>
      <c r="N10" s="162">
        <f t="shared" ref="N10:N17" si="7">L10+M10</f>
        <v>0</v>
      </c>
      <c r="O10" s="162">
        <f t="shared" ref="O10:O17" si="8">Q342</f>
        <v>0</v>
      </c>
      <c r="P10" s="162">
        <f t="shared" ref="P10:P17" si="9">Q397</f>
        <v>0</v>
      </c>
      <c r="Q10" s="162">
        <f t="shared" ref="Q10:Q17" si="10">Q452</f>
        <v>0</v>
      </c>
      <c r="R10" s="162">
        <f t="shared" ref="R10:R17" si="11">Q507</f>
        <v>0</v>
      </c>
      <c r="S10" s="162">
        <f t="shared" ref="S10:S17" si="12">Q562</f>
        <v>0</v>
      </c>
    </row>
    <row r="11" spans="2:19" x14ac:dyDescent="0.25">
      <c r="C11" s="18" t="s">
        <v>615</v>
      </c>
      <c r="D11" s="18" t="s">
        <v>616</v>
      </c>
      <c r="E11" s="161">
        <f t="shared" si="0"/>
        <v>0</v>
      </c>
      <c r="F11" s="161">
        <f t="shared" si="1"/>
        <v>0</v>
      </c>
      <c r="G11" s="161">
        <f t="shared" si="2"/>
        <v>0</v>
      </c>
      <c r="H11" s="12"/>
      <c r="I11" s="161">
        <f t="shared" si="3"/>
        <v>0</v>
      </c>
      <c r="J11" s="161">
        <f t="shared" si="4"/>
        <v>0</v>
      </c>
      <c r="K11" s="12"/>
      <c r="L11" s="162">
        <f t="shared" si="5"/>
        <v>0</v>
      </c>
      <c r="M11" s="162">
        <f t="shared" si="6"/>
        <v>0</v>
      </c>
      <c r="N11" s="162">
        <f t="shared" si="7"/>
        <v>0</v>
      </c>
      <c r="O11" s="162">
        <f t="shared" si="8"/>
        <v>0</v>
      </c>
      <c r="P11" s="162">
        <f t="shared" si="9"/>
        <v>0</v>
      </c>
      <c r="Q11" s="162">
        <f t="shared" si="10"/>
        <v>0</v>
      </c>
      <c r="R11" s="162">
        <f t="shared" si="11"/>
        <v>0</v>
      </c>
      <c r="S11" s="162">
        <f t="shared" si="12"/>
        <v>0</v>
      </c>
    </row>
    <row r="12" spans="2:19" x14ac:dyDescent="0.25">
      <c r="C12" s="18" t="s">
        <v>617</v>
      </c>
      <c r="D12" s="18" t="s">
        <v>618</v>
      </c>
      <c r="E12" s="161">
        <f t="shared" si="0"/>
        <v>0</v>
      </c>
      <c r="F12" s="161">
        <f t="shared" si="1"/>
        <v>0</v>
      </c>
      <c r="G12" s="161">
        <f t="shared" si="2"/>
        <v>0</v>
      </c>
      <c r="H12" s="12"/>
      <c r="I12" s="161">
        <f t="shared" si="3"/>
        <v>0</v>
      </c>
      <c r="J12" s="161">
        <f t="shared" si="4"/>
        <v>0</v>
      </c>
      <c r="K12" s="12"/>
      <c r="L12" s="162">
        <f t="shared" si="5"/>
        <v>0</v>
      </c>
      <c r="M12" s="162">
        <f t="shared" si="6"/>
        <v>0</v>
      </c>
      <c r="N12" s="162">
        <f t="shared" si="7"/>
        <v>0</v>
      </c>
      <c r="O12" s="162">
        <f t="shared" si="8"/>
        <v>0</v>
      </c>
      <c r="P12" s="162">
        <f t="shared" si="9"/>
        <v>0</v>
      </c>
      <c r="Q12" s="162">
        <f t="shared" si="10"/>
        <v>0</v>
      </c>
      <c r="R12" s="162">
        <f t="shared" si="11"/>
        <v>0</v>
      </c>
      <c r="S12" s="162">
        <f t="shared" si="12"/>
        <v>0</v>
      </c>
    </row>
    <row r="13" spans="2:19" x14ac:dyDescent="0.25">
      <c r="C13" s="18" t="s">
        <v>619</v>
      </c>
      <c r="D13" s="18" t="s">
        <v>620</v>
      </c>
      <c r="E13" s="161">
        <f t="shared" si="0"/>
        <v>0</v>
      </c>
      <c r="F13" s="161">
        <f t="shared" si="1"/>
        <v>0</v>
      </c>
      <c r="G13" s="161">
        <f t="shared" si="2"/>
        <v>0</v>
      </c>
      <c r="H13" s="12"/>
      <c r="I13" s="161">
        <f t="shared" si="3"/>
        <v>0</v>
      </c>
      <c r="J13" s="161">
        <f t="shared" si="4"/>
        <v>0</v>
      </c>
      <c r="K13" s="12"/>
      <c r="L13" s="162">
        <f t="shared" si="5"/>
        <v>0</v>
      </c>
      <c r="M13" s="162">
        <f t="shared" si="6"/>
        <v>0</v>
      </c>
      <c r="N13" s="162">
        <f t="shared" si="7"/>
        <v>0</v>
      </c>
      <c r="O13" s="162">
        <f t="shared" si="8"/>
        <v>0</v>
      </c>
      <c r="P13" s="162">
        <f t="shared" si="9"/>
        <v>0</v>
      </c>
      <c r="Q13" s="162">
        <f t="shared" si="10"/>
        <v>0</v>
      </c>
      <c r="R13" s="162">
        <f t="shared" si="11"/>
        <v>0</v>
      </c>
      <c r="S13" s="162">
        <f t="shared" si="12"/>
        <v>0</v>
      </c>
    </row>
    <row r="14" spans="2:19" x14ac:dyDescent="0.25">
      <c r="C14" s="18" t="s">
        <v>621</v>
      </c>
      <c r="D14" s="18" t="s">
        <v>622</v>
      </c>
      <c r="E14" s="161">
        <f t="shared" si="0"/>
        <v>0</v>
      </c>
      <c r="F14" s="161">
        <f t="shared" si="1"/>
        <v>0</v>
      </c>
      <c r="G14" s="161">
        <f t="shared" si="2"/>
        <v>0</v>
      </c>
      <c r="H14" s="12"/>
      <c r="I14" s="161">
        <f t="shared" si="3"/>
        <v>0</v>
      </c>
      <c r="J14" s="161">
        <f t="shared" si="4"/>
        <v>0</v>
      </c>
      <c r="K14" s="12"/>
      <c r="L14" s="162">
        <f t="shared" si="5"/>
        <v>0</v>
      </c>
      <c r="M14" s="162">
        <f t="shared" si="6"/>
        <v>0</v>
      </c>
      <c r="N14" s="162">
        <f t="shared" si="7"/>
        <v>0</v>
      </c>
      <c r="O14" s="162">
        <f t="shared" si="8"/>
        <v>0</v>
      </c>
      <c r="P14" s="162">
        <f t="shared" si="9"/>
        <v>0</v>
      </c>
      <c r="Q14" s="162">
        <f t="shared" si="10"/>
        <v>0</v>
      </c>
      <c r="R14" s="162">
        <f t="shared" si="11"/>
        <v>0</v>
      </c>
      <c r="S14" s="162">
        <f t="shared" si="12"/>
        <v>0</v>
      </c>
    </row>
    <row r="15" spans="2:19" x14ac:dyDescent="0.25">
      <c r="C15" s="18" t="s">
        <v>623</v>
      </c>
      <c r="D15" s="18" t="s">
        <v>624</v>
      </c>
      <c r="E15" s="161">
        <f t="shared" si="0"/>
        <v>0</v>
      </c>
      <c r="F15" s="161">
        <f t="shared" si="1"/>
        <v>0</v>
      </c>
      <c r="G15" s="161">
        <f t="shared" si="2"/>
        <v>0</v>
      </c>
      <c r="H15" s="12"/>
      <c r="I15" s="161">
        <f t="shared" si="3"/>
        <v>0</v>
      </c>
      <c r="J15" s="161">
        <f t="shared" si="4"/>
        <v>0</v>
      </c>
      <c r="K15" s="12"/>
      <c r="L15" s="162">
        <f t="shared" si="5"/>
        <v>0</v>
      </c>
      <c r="M15" s="162">
        <f t="shared" si="6"/>
        <v>0</v>
      </c>
      <c r="N15" s="162">
        <f t="shared" si="7"/>
        <v>0</v>
      </c>
      <c r="O15" s="162">
        <f t="shared" si="8"/>
        <v>0</v>
      </c>
      <c r="P15" s="162">
        <f t="shared" si="9"/>
        <v>0</v>
      </c>
      <c r="Q15" s="162">
        <f t="shared" si="10"/>
        <v>0</v>
      </c>
      <c r="R15" s="162">
        <f t="shared" si="11"/>
        <v>0</v>
      </c>
      <c r="S15" s="162">
        <f t="shared" si="12"/>
        <v>0</v>
      </c>
    </row>
    <row r="16" spans="2:19" x14ac:dyDescent="0.25">
      <c r="C16" s="18" t="s">
        <v>625</v>
      </c>
      <c r="D16" s="18" t="s">
        <v>626</v>
      </c>
      <c r="E16" s="161">
        <f t="shared" si="0"/>
        <v>0</v>
      </c>
      <c r="F16" s="161">
        <f t="shared" si="1"/>
        <v>0</v>
      </c>
      <c r="G16" s="161">
        <f t="shared" si="2"/>
        <v>0</v>
      </c>
      <c r="H16" s="12"/>
      <c r="I16" s="161">
        <f t="shared" si="3"/>
        <v>0</v>
      </c>
      <c r="J16" s="161">
        <f t="shared" si="4"/>
        <v>0</v>
      </c>
      <c r="K16" s="12"/>
      <c r="L16" s="162">
        <f t="shared" si="5"/>
        <v>0</v>
      </c>
      <c r="M16" s="162">
        <f t="shared" si="6"/>
        <v>0</v>
      </c>
      <c r="N16" s="162">
        <f t="shared" si="7"/>
        <v>0</v>
      </c>
      <c r="O16" s="162">
        <f t="shared" si="8"/>
        <v>0</v>
      </c>
      <c r="P16" s="162">
        <f t="shared" si="9"/>
        <v>0</v>
      </c>
      <c r="Q16" s="162">
        <f t="shared" si="10"/>
        <v>0</v>
      </c>
      <c r="R16" s="162">
        <f t="shared" si="11"/>
        <v>0</v>
      </c>
      <c r="S16" s="162">
        <f t="shared" si="12"/>
        <v>0</v>
      </c>
    </row>
    <row r="17" spans="3:19" x14ac:dyDescent="0.25">
      <c r="C17" s="18" t="s">
        <v>627</v>
      </c>
      <c r="D17" s="18" t="s">
        <v>628</v>
      </c>
      <c r="E17" s="161">
        <f t="shared" si="0"/>
        <v>0</v>
      </c>
      <c r="F17" s="161">
        <f t="shared" si="1"/>
        <v>0</v>
      </c>
      <c r="G17" s="161">
        <f t="shared" si="2"/>
        <v>0</v>
      </c>
      <c r="H17" s="12"/>
      <c r="I17" s="161">
        <f t="shared" si="3"/>
        <v>0</v>
      </c>
      <c r="J17" s="161">
        <f t="shared" si="4"/>
        <v>0</v>
      </c>
      <c r="K17" s="12"/>
      <c r="L17" s="162">
        <f t="shared" si="5"/>
        <v>0</v>
      </c>
      <c r="M17" s="162">
        <f t="shared" si="6"/>
        <v>0</v>
      </c>
      <c r="N17" s="162">
        <f t="shared" si="7"/>
        <v>0</v>
      </c>
      <c r="O17" s="162">
        <f t="shared" si="8"/>
        <v>0</v>
      </c>
      <c r="P17" s="162">
        <f t="shared" si="9"/>
        <v>0</v>
      </c>
      <c r="Q17" s="162">
        <f t="shared" si="10"/>
        <v>0</v>
      </c>
      <c r="R17" s="162">
        <f t="shared" si="11"/>
        <v>0</v>
      </c>
      <c r="S17" s="162">
        <f t="shared" si="12"/>
        <v>0</v>
      </c>
    </row>
    <row r="18" spans="3:19" x14ac:dyDescent="0.25">
      <c r="C18" s="18" t="s">
        <v>259</v>
      </c>
      <c r="D18" s="18" t="s">
        <v>259</v>
      </c>
      <c r="E18" s="161"/>
      <c r="F18" s="161"/>
      <c r="G18" s="161"/>
      <c r="H18" s="12"/>
      <c r="I18" s="161"/>
      <c r="J18" s="161"/>
      <c r="K18" s="12"/>
      <c r="L18" s="162"/>
      <c r="M18" s="162"/>
      <c r="N18" s="162"/>
      <c r="O18" s="162"/>
      <c r="P18" s="162"/>
      <c r="Q18" s="162"/>
      <c r="R18" s="162"/>
      <c r="S18" s="162"/>
    </row>
    <row r="19" spans="3:19" x14ac:dyDescent="0.25">
      <c r="C19" s="439" t="s">
        <v>251</v>
      </c>
      <c r="D19" s="441"/>
      <c r="E19" s="122">
        <f>Q76</f>
        <v>0</v>
      </c>
      <c r="F19" s="122">
        <f>Q131</f>
        <v>0</v>
      </c>
      <c r="G19" s="122">
        <f>Q186</f>
        <v>0</v>
      </c>
      <c r="H19" s="122">
        <f>SUM(H9:H18)</f>
        <v>0</v>
      </c>
      <c r="I19" s="122">
        <f>Q240</f>
        <v>0</v>
      </c>
      <c r="J19" s="122">
        <f>I19-H19</f>
        <v>0</v>
      </c>
      <c r="K19" s="122">
        <f>SUM(K9:K18)</f>
        <v>0</v>
      </c>
      <c r="L19" s="122">
        <f>SUM(E296:J296)</f>
        <v>0</v>
      </c>
      <c r="M19" s="122">
        <f>SUM(K296:P296)</f>
        <v>0</v>
      </c>
      <c r="N19" s="122">
        <f>L19+M19</f>
        <v>0</v>
      </c>
      <c r="O19" s="122">
        <f>Q351</f>
        <v>0</v>
      </c>
      <c r="P19" s="122">
        <f>Q406</f>
        <v>0</v>
      </c>
      <c r="Q19" s="122">
        <f>Q461</f>
        <v>0</v>
      </c>
      <c r="R19" s="122">
        <f>Q516</f>
        <v>0</v>
      </c>
      <c r="S19" s="122">
        <f>Q571</f>
        <v>0</v>
      </c>
    </row>
    <row r="20" spans="3:19" x14ac:dyDescent="0.25">
      <c r="C20" s="428" t="s">
        <v>257</v>
      </c>
      <c r="D20" s="429"/>
      <c r="E20" s="81"/>
      <c r="F20" s="81"/>
      <c r="G20" s="81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</row>
    <row r="21" spans="3:19" x14ac:dyDescent="0.25">
      <c r="C21" s="18" t="s">
        <v>252</v>
      </c>
      <c r="D21" s="18" t="s">
        <v>253</v>
      </c>
      <c r="E21" s="161">
        <f t="shared" ref="E21:E29" si="13">Q78</f>
        <v>0</v>
      </c>
      <c r="F21" s="161">
        <f t="shared" ref="F21:F29" si="14">Q133</f>
        <v>0</v>
      </c>
      <c r="G21" s="161">
        <f t="shared" ref="G21:G29" si="15">Q188</f>
        <v>0</v>
      </c>
      <c r="H21" s="12"/>
      <c r="I21" s="161">
        <f t="shared" ref="I21:I29" si="16">Q242</f>
        <v>0</v>
      </c>
      <c r="J21" s="161">
        <f t="shared" ref="J21:J29" si="17">I21-H21</f>
        <v>0</v>
      </c>
      <c r="K21" s="12"/>
      <c r="L21" s="162">
        <f t="shared" ref="L21:L29" si="18">SUM(E298:J298)</f>
        <v>0</v>
      </c>
      <c r="M21" s="162">
        <f t="shared" ref="M21:M29" si="19">SUM(K298:P298)</f>
        <v>0</v>
      </c>
      <c r="N21" s="162">
        <f t="shared" ref="N21:N29" si="20">L21+M21</f>
        <v>0</v>
      </c>
      <c r="O21" s="162">
        <f t="shared" ref="O21:O29" si="21">Q353</f>
        <v>0</v>
      </c>
      <c r="P21" s="162">
        <f t="shared" ref="P21:P29" si="22">Q408</f>
        <v>0</v>
      </c>
      <c r="Q21" s="162">
        <f t="shared" ref="Q21:Q29" si="23">Q463</f>
        <v>0</v>
      </c>
      <c r="R21" s="162">
        <f t="shared" ref="R21:R29" si="24">Q518</f>
        <v>0</v>
      </c>
      <c r="S21" s="162">
        <f t="shared" ref="S21:S29" si="25">Q573</f>
        <v>0</v>
      </c>
    </row>
    <row r="22" spans="3:19" x14ac:dyDescent="0.25">
      <c r="C22" s="18" t="s">
        <v>254</v>
      </c>
      <c r="D22" s="18" t="s">
        <v>255</v>
      </c>
      <c r="E22" s="161">
        <f t="shared" si="13"/>
        <v>0</v>
      </c>
      <c r="F22" s="161">
        <f t="shared" si="14"/>
        <v>0</v>
      </c>
      <c r="G22" s="161">
        <f t="shared" si="15"/>
        <v>0</v>
      </c>
      <c r="H22" s="12"/>
      <c r="I22" s="161">
        <f t="shared" si="16"/>
        <v>0</v>
      </c>
      <c r="J22" s="161">
        <f t="shared" si="17"/>
        <v>0</v>
      </c>
      <c r="K22" s="12"/>
      <c r="L22" s="162">
        <f t="shared" si="18"/>
        <v>0</v>
      </c>
      <c r="M22" s="162">
        <f t="shared" si="19"/>
        <v>0</v>
      </c>
      <c r="N22" s="162">
        <f t="shared" si="20"/>
        <v>0</v>
      </c>
      <c r="O22" s="162">
        <f t="shared" si="21"/>
        <v>0</v>
      </c>
      <c r="P22" s="162">
        <f t="shared" si="22"/>
        <v>0</v>
      </c>
      <c r="Q22" s="162">
        <f t="shared" si="23"/>
        <v>0</v>
      </c>
      <c r="R22" s="162">
        <f t="shared" si="24"/>
        <v>0</v>
      </c>
      <c r="S22" s="162">
        <f t="shared" si="25"/>
        <v>0</v>
      </c>
    </row>
    <row r="23" spans="3:19" x14ac:dyDescent="0.25">
      <c r="C23" s="18" t="s">
        <v>629</v>
      </c>
      <c r="D23" s="18" t="s">
        <v>64</v>
      </c>
      <c r="E23" s="161">
        <f t="shared" si="13"/>
        <v>0</v>
      </c>
      <c r="F23" s="161">
        <f t="shared" si="14"/>
        <v>0</v>
      </c>
      <c r="G23" s="161">
        <f t="shared" si="15"/>
        <v>0</v>
      </c>
      <c r="H23" s="12"/>
      <c r="I23" s="161">
        <f t="shared" si="16"/>
        <v>0</v>
      </c>
      <c r="J23" s="161">
        <f t="shared" si="17"/>
        <v>0</v>
      </c>
      <c r="K23" s="12"/>
      <c r="L23" s="162">
        <f t="shared" si="18"/>
        <v>0</v>
      </c>
      <c r="M23" s="162">
        <f t="shared" si="19"/>
        <v>0</v>
      </c>
      <c r="N23" s="162">
        <f t="shared" si="20"/>
        <v>0</v>
      </c>
      <c r="O23" s="162">
        <f t="shared" si="21"/>
        <v>0</v>
      </c>
      <c r="P23" s="162">
        <f t="shared" si="22"/>
        <v>0</v>
      </c>
      <c r="Q23" s="162">
        <f t="shared" si="23"/>
        <v>0</v>
      </c>
      <c r="R23" s="162">
        <f t="shared" si="24"/>
        <v>0</v>
      </c>
      <c r="S23" s="162">
        <f t="shared" si="25"/>
        <v>0</v>
      </c>
    </row>
    <row r="24" spans="3:19" x14ac:dyDescent="0.25">
      <c r="C24" s="18" t="s">
        <v>630</v>
      </c>
      <c r="D24" s="18" t="s">
        <v>631</v>
      </c>
      <c r="E24" s="161">
        <f t="shared" si="13"/>
        <v>0</v>
      </c>
      <c r="F24" s="161">
        <f t="shared" si="14"/>
        <v>0</v>
      </c>
      <c r="G24" s="161">
        <f t="shared" si="15"/>
        <v>0</v>
      </c>
      <c r="H24" s="12"/>
      <c r="I24" s="161">
        <f t="shared" si="16"/>
        <v>0</v>
      </c>
      <c r="J24" s="161">
        <f t="shared" si="17"/>
        <v>0</v>
      </c>
      <c r="K24" s="12"/>
      <c r="L24" s="162">
        <f t="shared" si="18"/>
        <v>0</v>
      </c>
      <c r="M24" s="162">
        <f t="shared" si="19"/>
        <v>0</v>
      </c>
      <c r="N24" s="162">
        <f t="shared" si="20"/>
        <v>0</v>
      </c>
      <c r="O24" s="162">
        <f t="shared" si="21"/>
        <v>0</v>
      </c>
      <c r="P24" s="162">
        <f t="shared" si="22"/>
        <v>0</v>
      </c>
      <c r="Q24" s="162">
        <f t="shared" si="23"/>
        <v>0</v>
      </c>
      <c r="R24" s="162">
        <f t="shared" si="24"/>
        <v>0</v>
      </c>
      <c r="S24" s="162">
        <f t="shared" si="25"/>
        <v>0</v>
      </c>
    </row>
    <row r="25" spans="3:19" x14ac:dyDescent="0.25">
      <c r="C25" s="18" t="s">
        <v>632</v>
      </c>
      <c r="D25" s="18" t="s">
        <v>633</v>
      </c>
      <c r="E25" s="161">
        <f t="shared" si="13"/>
        <v>0</v>
      </c>
      <c r="F25" s="161">
        <f t="shared" si="14"/>
        <v>0</v>
      </c>
      <c r="G25" s="161">
        <f t="shared" si="15"/>
        <v>0</v>
      </c>
      <c r="H25" s="12"/>
      <c r="I25" s="161">
        <f t="shared" si="16"/>
        <v>0</v>
      </c>
      <c r="J25" s="161">
        <f t="shared" si="17"/>
        <v>0</v>
      </c>
      <c r="K25" s="12"/>
      <c r="L25" s="162">
        <f t="shared" si="18"/>
        <v>0</v>
      </c>
      <c r="M25" s="162">
        <f t="shared" si="19"/>
        <v>0</v>
      </c>
      <c r="N25" s="162">
        <f t="shared" si="20"/>
        <v>0</v>
      </c>
      <c r="O25" s="162">
        <f t="shared" si="21"/>
        <v>0</v>
      </c>
      <c r="P25" s="162">
        <f t="shared" si="22"/>
        <v>0</v>
      </c>
      <c r="Q25" s="162">
        <f t="shared" si="23"/>
        <v>0</v>
      </c>
      <c r="R25" s="162">
        <f t="shared" si="24"/>
        <v>0</v>
      </c>
      <c r="S25" s="162">
        <f t="shared" si="25"/>
        <v>0</v>
      </c>
    </row>
    <row r="26" spans="3:19" x14ac:dyDescent="0.25">
      <c r="C26" s="18" t="s">
        <v>634</v>
      </c>
      <c r="D26" s="18" t="s">
        <v>635</v>
      </c>
      <c r="E26" s="161">
        <f t="shared" si="13"/>
        <v>0</v>
      </c>
      <c r="F26" s="161">
        <f t="shared" si="14"/>
        <v>0</v>
      </c>
      <c r="G26" s="161">
        <f t="shared" si="15"/>
        <v>0</v>
      </c>
      <c r="H26" s="12"/>
      <c r="I26" s="161">
        <f t="shared" si="16"/>
        <v>0</v>
      </c>
      <c r="J26" s="161">
        <f t="shared" si="17"/>
        <v>0</v>
      </c>
      <c r="K26" s="12"/>
      <c r="L26" s="162">
        <f t="shared" si="18"/>
        <v>0</v>
      </c>
      <c r="M26" s="162">
        <f t="shared" si="19"/>
        <v>0</v>
      </c>
      <c r="N26" s="162">
        <f t="shared" si="20"/>
        <v>0</v>
      </c>
      <c r="O26" s="162">
        <f t="shared" si="21"/>
        <v>0</v>
      </c>
      <c r="P26" s="162">
        <f t="shared" si="22"/>
        <v>0</v>
      </c>
      <c r="Q26" s="162">
        <f t="shared" si="23"/>
        <v>0</v>
      </c>
      <c r="R26" s="162">
        <f t="shared" si="24"/>
        <v>0</v>
      </c>
      <c r="S26" s="162">
        <f t="shared" si="25"/>
        <v>0</v>
      </c>
    </row>
    <row r="27" spans="3:19" x14ac:dyDescent="0.25">
      <c r="C27" s="18" t="s">
        <v>472</v>
      </c>
      <c r="D27" s="18" t="s">
        <v>626</v>
      </c>
      <c r="E27" s="161">
        <f t="shared" si="13"/>
        <v>0</v>
      </c>
      <c r="F27" s="161">
        <f t="shared" si="14"/>
        <v>0</v>
      </c>
      <c r="G27" s="161">
        <f t="shared" si="15"/>
        <v>0</v>
      </c>
      <c r="H27" s="12"/>
      <c r="I27" s="161">
        <f t="shared" si="16"/>
        <v>0</v>
      </c>
      <c r="J27" s="161">
        <f t="shared" si="17"/>
        <v>0</v>
      </c>
      <c r="K27" s="12"/>
      <c r="L27" s="162">
        <f t="shared" si="18"/>
        <v>0</v>
      </c>
      <c r="M27" s="162">
        <f t="shared" si="19"/>
        <v>0</v>
      </c>
      <c r="N27" s="162">
        <f t="shared" si="20"/>
        <v>0</v>
      </c>
      <c r="O27" s="162">
        <f t="shared" si="21"/>
        <v>0</v>
      </c>
      <c r="P27" s="162">
        <f t="shared" si="22"/>
        <v>0</v>
      </c>
      <c r="Q27" s="162">
        <f t="shared" si="23"/>
        <v>0</v>
      </c>
      <c r="R27" s="162">
        <f t="shared" si="24"/>
        <v>0</v>
      </c>
      <c r="S27" s="162">
        <f t="shared" si="25"/>
        <v>0</v>
      </c>
    </row>
    <row r="28" spans="3:19" x14ac:dyDescent="0.25">
      <c r="C28" s="18" t="s">
        <v>472</v>
      </c>
      <c r="D28" s="18" t="s">
        <v>636</v>
      </c>
      <c r="E28" s="161">
        <f t="shared" si="13"/>
        <v>0</v>
      </c>
      <c r="F28" s="161">
        <f t="shared" si="14"/>
        <v>0</v>
      </c>
      <c r="G28" s="161">
        <f t="shared" si="15"/>
        <v>0</v>
      </c>
      <c r="H28" s="12"/>
      <c r="I28" s="161">
        <f t="shared" si="16"/>
        <v>0</v>
      </c>
      <c r="J28" s="161">
        <f t="shared" si="17"/>
        <v>0</v>
      </c>
      <c r="K28" s="12"/>
      <c r="L28" s="162">
        <f t="shared" si="18"/>
        <v>0</v>
      </c>
      <c r="M28" s="162">
        <f t="shared" si="19"/>
        <v>0</v>
      </c>
      <c r="N28" s="162">
        <f t="shared" si="20"/>
        <v>0</v>
      </c>
      <c r="O28" s="162">
        <f t="shared" si="21"/>
        <v>0</v>
      </c>
      <c r="P28" s="162">
        <f t="shared" si="22"/>
        <v>0</v>
      </c>
      <c r="Q28" s="162">
        <f t="shared" si="23"/>
        <v>0</v>
      </c>
      <c r="R28" s="162">
        <f t="shared" si="24"/>
        <v>0</v>
      </c>
      <c r="S28" s="162">
        <f t="shared" si="25"/>
        <v>0</v>
      </c>
    </row>
    <row r="29" spans="3:19" x14ac:dyDescent="0.25">
      <c r="C29" s="18" t="s">
        <v>637</v>
      </c>
      <c r="D29" s="18" t="s">
        <v>628</v>
      </c>
      <c r="E29" s="161">
        <f t="shared" si="13"/>
        <v>0</v>
      </c>
      <c r="F29" s="161">
        <f t="shared" si="14"/>
        <v>0</v>
      </c>
      <c r="G29" s="161">
        <f t="shared" si="15"/>
        <v>0</v>
      </c>
      <c r="H29" s="12"/>
      <c r="I29" s="161">
        <f t="shared" si="16"/>
        <v>0</v>
      </c>
      <c r="J29" s="161">
        <f t="shared" si="17"/>
        <v>0</v>
      </c>
      <c r="K29" s="12"/>
      <c r="L29" s="162">
        <f t="shared" si="18"/>
        <v>0</v>
      </c>
      <c r="M29" s="162">
        <f t="shared" si="19"/>
        <v>0</v>
      </c>
      <c r="N29" s="162">
        <f t="shared" si="20"/>
        <v>0</v>
      </c>
      <c r="O29" s="162">
        <f t="shared" si="21"/>
        <v>0</v>
      </c>
      <c r="P29" s="162">
        <f t="shared" si="22"/>
        <v>0</v>
      </c>
      <c r="Q29" s="162">
        <f t="shared" si="23"/>
        <v>0</v>
      </c>
      <c r="R29" s="162">
        <f t="shared" si="24"/>
        <v>0</v>
      </c>
      <c r="S29" s="162">
        <f t="shared" si="25"/>
        <v>0</v>
      </c>
    </row>
    <row r="30" spans="3:19" x14ac:dyDescent="0.25">
      <c r="C30" s="18" t="s">
        <v>259</v>
      </c>
      <c r="D30" s="18" t="s">
        <v>259</v>
      </c>
      <c r="E30" s="161"/>
      <c r="F30" s="161"/>
      <c r="G30" s="161"/>
      <c r="H30" s="12"/>
      <c r="I30" s="161"/>
      <c r="J30" s="161"/>
      <c r="K30" s="12"/>
      <c r="L30" s="162"/>
      <c r="M30" s="162"/>
      <c r="N30" s="162"/>
      <c r="O30" s="162"/>
      <c r="P30" s="162"/>
      <c r="Q30" s="162"/>
      <c r="R30" s="162"/>
      <c r="S30" s="162"/>
    </row>
    <row r="31" spans="3:19" x14ac:dyDescent="0.25">
      <c r="C31" s="439" t="s">
        <v>225</v>
      </c>
      <c r="D31" s="441"/>
      <c r="E31" s="122">
        <f>Q88</f>
        <v>0</v>
      </c>
      <c r="F31" s="122">
        <f>Q143</f>
        <v>0</v>
      </c>
      <c r="G31" s="122">
        <f>Q198</f>
        <v>0</v>
      </c>
      <c r="H31" s="122">
        <f>SUM(H21:H30)</f>
        <v>0</v>
      </c>
      <c r="I31" s="122">
        <f>Q252</f>
        <v>0</v>
      </c>
      <c r="J31" s="122">
        <f>I31-H31</f>
        <v>0</v>
      </c>
      <c r="K31" s="122">
        <f>SUM(K21:K30)</f>
        <v>0</v>
      </c>
      <c r="L31" s="122">
        <f>SUM(E308:J308)</f>
        <v>0</v>
      </c>
      <c r="M31" s="122">
        <f>SUM(K308:P308)</f>
        <v>0</v>
      </c>
      <c r="N31" s="122">
        <f>L31+M31</f>
        <v>0</v>
      </c>
      <c r="O31" s="122">
        <f>Q363</f>
        <v>0</v>
      </c>
      <c r="P31" s="122">
        <f>Q418</f>
        <v>0</v>
      </c>
      <c r="Q31" s="122">
        <f>Q473</f>
        <v>0</v>
      </c>
      <c r="R31" s="122">
        <f>Q528</f>
        <v>0</v>
      </c>
      <c r="S31" s="122">
        <f>Q583</f>
        <v>0</v>
      </c>
    </row>
    <row r="32" spans="3:19" x14ac:dyDescent="0.25">
      <c r="C32" s="428" t="s">
        <v>258</v>
      </c>
      <c r="D32" s="429"/>
      <c r="E32" s="81"/>
      <c r="F32" s="81"/>
      <c r="G32" s="81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</row>
    <row r="33" spans="3:19" x14ac:dyDescent="0.25">
      <c r="C33" s="18" t="s">
        <v>252</v>
      </c>
      <c r="D33" s="18" t="s">
        <v>253</v>
      </c>
      <c r="E33" s="161">
        <f t="shared" ref="E33:E41" si="26">Q90</f>
        <v>0</v>
      </c>
      <c r="F33" s="161">
        <f t="shared" ref="F33:F41" si="27">Q145</f>
        <v>0</v>
      </c>
      <c r="G33" s="161">
        <f t="shared" ref="G33:G41" si="28">Q200</f>
        <v>0</v>
      </c>
      <c r="H33" s="12"/>
      <c r="I33" s="161">
        <f t="shared" ref="I33:I41" si="29">Q254</f>
        <v>0</v>
      </c>
      <c r="J33" s="161">
        <f t="shared" ref="J33:J41" si="30">I33-H33</f>
        <v>0</v>
      </c>
      <c r="K33" s="12"/>
      <c r="L33" s="162">
        <f t="shared" ref="L33:L41" si="31">SUM(E310:J310)</f>
        <v>0</v>
      </c>
      <c r="M33" s="162">
        <f t="shared" ref="M33:M41" si="32">SUM(K310:P310)</f>
        <v>0</v>
      </c>
      <c r="N33" s="162">
        <f t="shared" ref="N33:N41" si="33">L33+M33</f>
        <v>0</v>
      </c>
      <c r="O33" s="162">
        <f t="shared" ref="O33:O41" si="34">Q365</f>
        <v>0</v>
      </c>
      <c r="P33" s="162">
        <f t="shared" ref="P33:P41" si="35">Q420</f>
        <v>0</v>
      </c>
      <c r="Q33" s="162">
        <f t="shared" ref="Q33:Q41" si="36">Q475</f>
        <v>0</v>
      </c>
      <c r="R33" s="162">
        <f t="shared" ref="R33:R41" si="37">Q530</f>
        <v>0</v>
      </c>
      <c r="S33" s="162">
        <f t="shared" ref="S33:S41" si="38">Q585</f>
        <v>0</v>
      </c>
    </row>
    <row r="34" spans="3:19" x14ac:dyDescent="0.25">
      <c r="C34" s="18" t="s">
        <v>254</v>
      </c>
      <c r="D34" s="18" t="s">
        <v>255</v>
      </c>
      <c r="E34" s="161">
        <f t="shared" si="26"/>
        <v>0</v>
      </c>
      <c r="F34" s="161">
        <f t="shared" si="27"/>
        <v>0</v>
      </c>
      <c r="G34" s="161">
        <f t="shared" si="28"/>
        <v>0</v>
      </c>
      <c r="H34" s="12"/>
      <c r="I34" s="161">
        <f t="shared" si="29"/>
        <v>0</v>
      </c>
      <c r="J34" s="161">
        <f t="shared" si="30"/>
        <v>0</v>
      </c>
      <c r="K34" s="12"/>
      <c r="L34" s="162">
        <f t="shared" si="31"/>
        <v>0</v>
      </c>
      <c r="M34" s="162">
        <f t="shared" si="32"/>
        <v>0</v>
      </c>
      <c r="N34" s="162">
        <f t="shared" si="33"/>
        <v>0</v>
      </c>
      <c r="O34" s="162">
        <f t="shared" si="34"/>
        <v>0</v>
      </c>
      <c r="P34" s="162">
        <f t="shared" si="35"/>
        <v>0</v>
      </c>
      <c r="Q34" s="162">
        <f t="shared" si="36"/>
        <v>0</v>
      </c>
      <c r="R34" s="162">
        <f t="shared" si="37"/>
        <v>0</v>
      </c>
      <c r="S34" s="162">
        <f t="shared" si="38"/>
        <v>0</v>
      </c>
    </row>
    <row r="35" spans="3:19" x14ac:dyDescent="0.25">
      <c r="C35" s="160" t="s">
        <v>640</v>
      </c>
      <c r="D35" s="19" t="s">
        <v>64</v>
      </c>
      <c r="E35" s="161">
        <f t="shared" si="26"/>
        <v>0</v>
      </c>
      <c r="F35" s="161">
        <f t="shared" si="27"/>
        <v>0</v>
      </c>
      <c r="G35" s="161">
        <f t="shared" si="28"/>
        <v>0</v>
      </c>
      <c r="H35" s="12"/>
      <c r="I35" s="161">
        <f t="shared" si="29"/>
        <v>0</v>
      </c>
      <c r="J35" s="161">
        <f t="shared" si="30"/>
        <v>0</v>
      </c>
      <c r="K35" s="12"/>
      <c r="L35" s="162">
        <f t="shared" si="31"/>
        <v>0</v>
      </c>
      <c r="M35" s="162">
        <f t="shared" si="32"/>
        <v>0</v>
      </c>
      <c r="N35" s="162">
        <f t="shared" si="33"/>
        <v>0</v>
      </c>
      <c r="O35" s="162">
        <f t="shared" si="34"/>
        <v>0</v>
      </c>
      <c r="P35" s="162">
        <f t="shared" si="35"/>
        <v>0</v>
      </c>
      <c r="Q35" s="162">
        <f t="shared" si="36"/>
        <v>0</v>
      </c>
      <c r="R35" s="162">
        <f t="shared" si="37"/>
        <v>0</v>
      </c>
      <c r="S35" s="162">
        <f t="shared" si="38"/>
        <v>0</v>
      </c>
    </row>
    <row r="36" spans="3:19" x14ac:dyDescent="0.25">
      <c r="C36" s="160" t="s">
        <v>630</v>
      </c>
      <c r="D36" s="19" t="s">
        <v>631</v>
      </c>
      <c r="E36" s="161">
        <f t="shared" si="26"/>
        <v>0</v>
      </c>
      <c r="F36" s="161">
        <f t="shared" si="27"/>
        <v>0</v>
      </c>
      <c r="G36" s="161">
        <f t="shared" si="28"/>
        <v>0</v>
      </c>
      <c r="H36" s="12"/>
      <c r="I36" s="161">
        <f t="shared" si="29"/>
        <v>0</v>
      </c>
      <c r="J36" s="161">
        <f t="shared" si="30"/>
        <v>0</v>
      </c>
      <c r="K36" s="12"/>
      <c r="L36" s="162">
        <f t="shared" si="31"/>
        <v>0</v>
      </c>
      <c r="M36" s="162">
        <f t="shared" si="32"/>
        <v>0</v>
      </c>
      <c r="N36" s="162">
        <f t="shared" si="33"/>
        <v>0</v>
      </c>
      <c r="O36" s="162">
        <f t="shared" si="34"/>
        <v>0</v>
      </c>
      <c r="P36" s="162">
        <f t="shared" si="35"/>
        <v>0</v>
      </c>
      <c r="Q36" s="162">
        <f t="shared" si="36"/>
        <v>0</v>
      </c>
      <c r="R36" s="162">
        <f t="shared" si="37"/>
        <v>0</v>
      </c>
      <c r="S36" s="162">
        <f t="shared" si="38"/>
        <v>0</v>
      </c>
    </row>
    <row r="37" spans="3:19" x14ac:dyDescent="0.25">
      <c r="C37" s="160" t="s">
        <v>632</v>
      </c>
      <c r="D37" s="19" t="s">
        <v>633</v>
      </c>
      <c r="E37" s="161">
        <f t="shared" si="26"/>
        <v>0</v>
      </c>
      <c r="F37" s="161">
        <f t="shared" si="27"/>
        <v>0</v>
      </c>
      <c r="G37" s="161">
        <f t="shared" si="28"/>
        <v>0</v>
      </c>
      <c r="H37" s="12"/>
      <c r="I37" s="161">
        <f t="shared" si="29"/>
        <v>0</v>
      </c>
      <c r="J37" s="161">
        <f t="shared" si="30"/>
        <v>0</v>
      </c>
      <c r="K37" s="12"/>
      <c r="L37" s="162">
        <f t="shared" si="31"/>
        <v>0</v>
      </c>
      <c r="M37" s="162">
        <f t="shared" si="32"/>
        <v>0</v>
      </c>
      <c r="N37" s="162">
        <f t="shared" si="33"/>
        <v>0</v>
      </c>
      <c r="O37" s="162">
        <f t="shared" si="34"/>
        <v>0</v>
      </c>
      <c r="P37" s="162">
        <f t="shared" si="35"/>
        <v>0</v>
      </c>
      <c r="Q37" s="162">
        <f t="shared" si="36"/>
        <v>0</v>
      </c>
      <c r="R37" s="162">
        <f t="shared" si="37"/>
        <v>0</v>
      </c>
      <c r="S37" s="162">
        <f t="shared" si="38"/>
        <v>0</v>
      </c>
    </row>
    <row r="38" spans="3:19" x14ac:dyDescent="0.25">
      <c r="C38" s="160" t="s">
        <v>634</v>
      </c>
      <c r="D38" s="19" t="s">
        <v>635</v>
      </c>
      <c r="E38" s="161">
        <f t="shared" si="26"/>
        <v>0</v>
      </c>
      <c r="F38" s="161">
        <f t="shared" si="27"/>
        <v>0</v>
      </c>
      <c r="G38" s="161">
        <f t="shared" si="28"/>
        <v>0</v>
      </c>
      <c r="H38" s="12"/>
      <c r="I38" s="161">
        <f t="shared" si="29"/>
        <v>0</v>
      </c>
      <c r="J38" s="161">
        <f t="shared" si="30"/>
        <v>0</v>
      </c>
      <c r="K38" s="12"/>
      <c r="L38" s="162">
        <f t="shared" si="31"/>
        <v>0</v>
      </c>
      <c r="M38" s="162">
        <f t="shared" si="32"/>
        <v>0</v>
      </c>
      <c r="N38" s="162">
        <f t="shared" si="33"/>
        <v>0</v>
      </c>
      <c r="O38" s="162">
        <f t="shared" si="34"/>
        <v>0</v>
      </c>
      <c r="P38" s="162">
        <f t="shared" si="35"/>
        <v>0</v>
      </c>
      <c r="Q38" s="162">
        <f t="shared" si="36"/>
        <v>0</v>
      </c>
      <c r="R38" s="162">
        <f t="shared" si="37"/>
        <v>0</v>
      </c>
      <c r="S38" s="162">
        <f t="shared" si="38"/>
        <v>0</v>
      </c>
    </row>
    <row r="39" spans="3:19" x14ac:dyDescent="0.25">
      <c r="C39" s="160" t="s">
        <v>472</v>
      </c>
      <c r="D39" s="19" t="s">
        <v>626</v>
      </c>
      <c r="E39" s="161">
        <f t="shared" si="26"/>
        <v>0</v>
      </c>
      <c r="F39" s="161">
        <f t="shared" si="27"/>
        <v>0</v>
      </c>
      <c r="G39" s="161">
        <f t="shared" si="28"/>
        <v>0</v>
      </c>
      <c r="H39" s="12"/>
      <c r="I39" s="161">
        <f t="shared" si="29"/>
        <v>0</v>
      </c>
      <c r="J39" s="161">
        <f t="shared" si="30"/>
        <v>0</v>
      </c>
      <c r="K39" s="12"/>
      <c r="L39" s="162">
        <f t="shared" si="31"/>
        <v>0</v>
      </c>
      <c r="M39" s="162">
        <f t="shared" si="32"/>
        <v>0</v>
      </c>
      <c r="N39" s="162">
        <f t="shared" si="33"/>
        <v>0</v>
      </c>
      <c r="O39" s="162">
        <f t="shared" si="34"/>
        <v>0</v>
      </c>
      <c r="P39" s="162">
        <f t="shared" si="35"/>
        <v>0</v>
      </c>
      <c r="Q39" s="162">
        <f t="shared" si="36"/>
        <v>0</v>
      </c>
      <c r="R39" s="162">
        <f t="shared" si="37"/>
        <v>0</v>
      </c>
      <c r="S39" s="162">
        <f t="shared" si="38"/>
        <v>0</v>
      </c>
    </row>
    <row r="40" spans="3:19" x14ac:dyDescent="0.25">
      <c r="C40" s="160" t="s">
        <v>472</v>
      </c>
      <c r="D40" s="19" t="s">
        <v>636</v>
      </c>
      <c r="E40" s="161">
        <f t="shared" si="26"/>
        <v>0</v>
      </c>
      <c r="F40" s="161">
        <f t="shared" si="27"/>
        <v>0</v>
      </c>
      <c r="G40" s="161">
        <f t="shared" si="28"/>
        <v>0</v>
      </c>
      <c r="H40" s="12"/>
      <c r="I40" s="161">
        <f t="shared" si="29"/>
        <v>0</v>
      </c>
      <c r="J40" s="161">
        <f t="shared" si="30"/>
        <v>0</v>
      </c>
      <c r="K40" s="12"/>
      <c r="L40" s="162">
        <f t="shared" si="31"/>
        <v>0</v>
      </c>
      <c r="M40" s="162">
        <f t="shared" si="32"/>
        <v>0</v>
      </c>
      <c r="N40" s="162">
        <f t="shared" si="33"/>
        <v>0</v>
      </c>
      <c r="O40" s="162">
        <f t="shared" si="34"/>
        <v>0</v>
      </c>
      <c r="P40" s="162">
        <f t="shared" si="35"/>
        <v>0</v>
      </c>
      <c r="Q40" s="162">
        <f t="shared" si="36"/>
        <v>0</v>
      </c>
      <c r="R40" s="162">
        <f t="shared" si="37"/>
        <v>0</v>
      </c>
      <c r="S40" s="162">
        <f t="shared" si="38"/>
        <v>0</v>
      </c>
    </row>
    <row r="41" spans="3:19" x14ac:dyDescent="0.25">
      <c r="C41" s="160" t="s">
        <v>637</v>
      </c>
      <c r="D41" s="19" t="s">
        <v>628</v>
      </c>
      <c r="E41" s="161">
        <f t="shared" si="26"/>
        <v>0</v>
      </c>
      <c r="F41" s="161">
        <f t="shared" si="27"/>
        <v>0</v>
      </c>
      <c r="G41" s="161">
        <f t="shared" si="28"/>
        <v>0</v>
      </c>
      <c r="H41" s="12"/>
      <c r="I41" s="161">
        <f t="shared" si="29"/>
        <v>0</v>
      </c>
      <c r="J41" s="161">
        <f t="shared" si="30"/>
        <v>0</v>
      </c>
      <c r="K41" s="12"/>
      <c r="L41" s="162">
        <f t="shared" si="31"/>
        <v>0</v>
      </c>
      <c r="M41" s="162">
        <f t="shared" si="32"/>
        <v>0</v>
      </c>
      <c r="N41" s="162">
        <f t="shared" si="33"/>
        <v>0</v>
      </c>
      <c r="O41" s="162">
        <f t="shared" si="34"/>
        <v>0</v>
      </c>
      <c r="P41" s="162">
        <f t="shared" si="35"/>
        <v>0</v>
      </c>
      <c r="Q41" s="162">
        <f t="shared" si="36"/>
        <v>0</v>
      </c>
      <c r="R41" s="162">
        <f t="shared" si="37"/>
        <v>0</v>
      </c>
      <c r="S41" s="162">
        <f t="shared" si="38"/>
        <v>0</v>
      </c>
    </row>
    <row r="42" spans="3:19" x14ac:dyDescent="0.25">
      <c r="C42" s="18" t="s">
        <v>259</v>
      </c>
      <c r="D42" s="18" t="s">
        <v>259</v>
      </c>
      <c r="E42" s="161"/>
      <c r="F42" s="161"/>
      <c r="G42" s="161"/>
      <c r="H42" s="12"/>
      <c r="I42" s="161"/>
      <c r="J42" s="161"/>
      <c r="K42" s="12"/>
      <c r="L42" s="162"/>
      <c r="M42" s="162"/>
      <c r="N42" s="162"/>
      <c r="O42" s="162"/>
      <c r="P42" s="162"/>
      <c r="Q42" s="162"/>
      <c r="R42" s="162"/>
      <c r="S42" s="162"/>
    </row>
    <row r="43" spans="3:19" x14ac:dyDescent="0.25">
      <c r="C43" s="439" t="s">
        <v>225</v>
      </c>
      <c r="D43" s="441"/>
      <c r="E43" s="122">
        <f>Q100</f>
        <v>0</v>
      </c>
      <c r="F43" s="122">
        <f>Q155</f>
        <v>0</v>
      </c>
      <c r="G43" s="122">
        <f>Q210</f>
        <v>0</v>
      </c>
      <c r="H43" s="122">
        <f>SUM(H33:H42)</f>
        <v>0</v>
      </c>
      <c r="I43" s="122">
        <f>Q264</f>
        <v>0</v>
      </c>
      <c r="J43" s="122">
        <f>I43-H43</f>
        <v>0</v>
      </c>
      <c r="K43" s="122">
        <f>SUM(K33:K42)</f>
        <v>0</v>
      </c>
      <c r="L43" s="122">
        <f>SUM(E320:J320)</f>
        <v>0</v>
      </c>
      <c r="M43" s="122">
        <f>SUM(K320:P320)</f>
        <v>0</v>
      </c>
      <c r="N43" s="122">
        <f>L43+M43</f>
        <v>0</v>
      </c>
      <c r="O43" s="122">
        <f>Q375</f>
        <v>0</v>
      </c>
      <c r="P43" s="122">
        <f>Q430</f>
        <v>0</v>
      </c>
      <c r="Q43" s="122">
        <f>Q485</f>
        <v>0</v>
      </c>
      <c r="R43" s="122">
        <f>Q540</f>
        <v>0</v>
      </c>
      <c r="S43" s="122">
        <f>Q595</f>
        <v>0</v>
      </c>
    </row>
    <row r="44" spans="3:19" x14ac:dyDescent="0.25">
      <c r="C44" s="428" t="s">
        <v>260</v>
      </c>
      <c r="D44" s="429"/>
      <c r="E44" s="81"/>
      <c r="F44" s="81"/>
      <c r="G44" s="81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</row>
    <row r="45" spans="3:19" x14ac:dyDescent="0.25">
      <c r="C45" s="18" t="s">
        <v>252</v>
      </c>
      <c r="D45" s="18" t="s">
        <v>253</v>
      </c>
      <c r="E45" s="161">
        <f t="shared" ref="E45:E54" si="39">Q102</f>
        <v>0</v>
      </c>
      <c r="F45" s="161">
        <f t="shared" ref="F45:F54" si="40">Q157</f>
        <v>0</v>
      </c>
      <c r="G45" s="161">
        <f t="shared" ref="G45:G54" si="41">Q212</f>
        <v>0</v>
      </c>
      <c r="H45" s="12"/>
      <c r="I45" s="161">
        <f t="shared" ref="I45:I54" si="42">Q266</f>
        <v>0</v>
      </c>
      <c r="J45" s="161">
        <f t="shared" ref="J45:J54" si="43">I45-H45</f>
        <v>0</v>
      </c>
      <c r="K45" s="12"/>
      <c r="L45" s="162">
        <f t="shared" ref="L45:L54" si="44">SUM(E322:J322)</f>
        <v>0</v>
      </c>
      <c r="M45" s="162">
        <f t="shared" ref="M45:M54" si="45">SUM(K322:P322)</f>
        <v>0</v>
      </c>
      <c r="N45" s="162">
        <f t="shared" ref="N45:N54" si="46">L45+M45</f>
        <v>0</v>
      </c>
      <c r="O45" s="162">
        <f t="shared" ref="O45:O54" si="47">Q377</f>
        <v>0</v>
      </c>
      <c r="P45" s="162">
        <f t="shared" ref="P45:P54" si="48">Q432</f>
        <v>0</v>
      </c>
      <c r="Q45" s="162">
        <f t="shared" ref="Q45:Q54" si="49">Q487</f>
        <v>0</v>
      </c>
      <c r="R45" s="162">
        <f t="shared" ref="R45:R54" si="50">Q542</f>
        <v>0</v>
      </c>
      <c r="S45" s="162">
        <f t="shared" ref="S45:S54" si="51">Q597</f>
        <v>0</v>
      </c>
    </row>
    <row r="46" spans="3:19" x14ac:dyDescent="0.25">
      <c r="C46" s="18" t="s">
        <v>254</v>
      </c>
      <c r="D46" s="18" t="s">
        <v>255</v>
      </c>
      <c r="E46" s="161">
        <f t="shared" si="39"/>
        <v>0</v>
      </c>
      <c r="F46" s="161">
        <f t="shared" si="40"/>
        <v>0</v>
      </c>
      <c r="G46" s="161">
        <f t="shared" si="41"/>
        <v>0</v>
      </c>
      <c r="H46" s="12"/>
      <c r="I46" s="161">
        <f t="shared" si="42"/>
        <v>0</v>
      </c>
      <c r="J46" s="161">
        <f t="shared" si="43"/>
        <v>0</v>
      </c>
      <c r="K46" s="12"/>
      <c r="L46" s="162">
        <f t="shared" si="44"/>
        <v>0</v>
      </c>
      <c r="M46" s="162">
        <f t="shared" si="45"/>
        <v>0</v>
      </c>
      <c r="N46" s="162">
        <f t="shared" si="46"/>
        <v>0</v>
      </c>
      <c r="O46" s="162">
        <f t="shared" si="47"/>
        <v>0</v>
      </c>
      <c r="P46" s="162">
        <f t="shared" si="48"/>
        <v>0</v>
      </c>
      <c r="Q46" s="162">
        <f t="shared" si="49"/>
        <v>0</v>
      </c>
      <c r="R46" s="162">
        <f t="shared" si="50"/>
        <v>0</v>
      </c>
      <c r="S46" s="162">
        <f t="shared" si="51"/>
        <v>0</v>
      </c>
    </row>
    <row r="47" spans="3:19" x14ac:dyDescent="0.25">
      <c r="C47" s="18" t="s">
        <v>640</v>
      </c>
      <c r="D47" s="18" t="s">
        <v>64</v>
      </c>
      <c r="E47" s="161">
        <f t="shared" si="39"/>
        <v>0</v>
      </c>
      <c r="F47" s="161">
        <f t="shared" si="40"/>
        <v>0</v>
      </c>
      <c r="G47" s="161">
        <f t="shared" si="41"/>
        <v>0</v>
      </c>
      <c r="H47" s="12"/>
      <c r="I47" s="161">
        <f t="shared" si="42"/>
        <v>0</v>
      </c>
      <c r="J47" s="161">
        <f t="shared" si="43"/>
        <v>0</v>
      </c>
      <c r="K47" s="12"/>
      <c r="L47" s="162">
        <f t="shared" si="44"/>
        <v>0</v>
      </c>
      <c r="M47" s="162">
        <f t="shared" si="45"/>
        <v>0</v>
      </c>
      <c r="N47" s="162">
        <f t="shared" si="46"/>
        <v>0</v>
      </c>
      <c r="O47" s="162">
        <f t="shared" si="47"/>
        <v>0</v>
      </c>
      <c r="P47" s="162">
        <f t="shared" si="48"/>
        <v>0</v>
      </c>
      <c r="Q47" s="162">
        <f t="shared" si="49"/>
        <v>0</v>
      </c>
      <c r="R47" s="162">
        <f t="shared" si="50"/>
        <v>0</v>
      </c>
      <c r="S47" s="162">
        <f t="shared" si="51"/>
        <v>0</v>
      </c>
    </row>
    <row r="48" spans="3:19" x14ac:dyDescent="0.25">
      <c r="C48" s="18" t="s">
        <v>630</v>
      </c>
      <c r="D48" s="18" t="s">
        <v>631</v>
      </c>
      <c r="E48" s="161">
        <f t="shared" si="39"/>
        <v>0</v>
      </c>
      <c r="F48" s="161">
        <f t="shared" si="40"/>
        <v>0</v>
      </c>
      <c r="G48" s="161">
        <f t="shared" si="41"/>
        <v>0</v>
      </c>
      <c r="H48" s="12"/>
      <c r="I48" s="161">
        <f t="shared" si="42"/>
        <v>0</v>
      </c>
      <c r="J48" s="161">
        <f t="shared" si="43"/>
        <v>0</v>
      </c>
      <c r="K48" s="12"/>
      <c r="L48" s="162">
        <f t="shared" si="44"/>
        <v>0</v>
      </c>
      <c r="M48" s="162">
        <f t="shared" si="45"/>
        <v>0</v>
      </c>
      <c r="N48" s="162">
        <f t="shared" si="46"/>
        <v>0</v>
      </c>
      <c r="O48" s="162">
        <f t="shared" si="47"/>
        <v>0</v>
      </c>
      <c r="P48" s="162">
        <f t="shared" si="48"/>
        <v>0</v>
      </c>
      <c r="Q48" s="162">
        <f t="shared" si="49"/>
        <v>0</v>
      </c>
      <c r="R48" s="162">
        <f t="shared" si="50"/>
        <v>0</v>
      </c>
      <c r="S48" s="162">
        <f t="shared" si="51"/>
        <v>0</v>
      </c>
    </row>
    <row r="49" spans="3:19" x14ac:dyDescent="0.25">
      <c r="C49" s="18" t="s">
        <v>632</v>
      </c>
      <c r="D49" s="18" t="s">
        <v>633</v>
      </c>
      <c r="E49" s="161">
        <f t="shared" si="39"/>
        <v>0</v>
      </c>
      <c r="F49" s="161">
        <f t="shared" si="40"/>
        <v>0</v>
      </c>
      <c r="G49" s="161">
        <f t="shared" si="41"/>
        <v>0</v>
      </c>
      <c r="H49" s="12"/>
      <c r="I49" s="161">
        <f t="shared" si="42"/>
        <v>0</v>
      </c>
      <c r="J49" s="161">
        <f t="shared" si="43"/>
        <v>0</v>
      </c>
      <c r="K49" s="12"/>
      <c r="L49" s="162">
        <f t="shared" si="44"/>
        <v>0</v>
      </c>
      <c r="M49" s="162">
        <f t="shared" si="45"/>
        <v>0</v>
      </c>
      <c r="N49" s="162">
        <f t="shared" si="46"/>
        <v>0</v>
      </c>
      <c r="O49" s="162">
        <f t="shared" si="47"/>
        <v>0</v>
      </c>
      <c r="P49" s="162">
        <f t="shared" si="48"/>
        <v>0</v>
      </c>
      <c r="Q49" s="162">
        <f t="shared" si="49"/>
        <v>0</v>
      </c>
      <c r="R49" s="162">
        <f t="shared" si="50"/>
        <v>0</v>
      </c>
      <c r="S49" s="162">
        <f t="shared" si="51"/>
        <v>0</v>
      </c>
    </row>
    <row r="50" spans="3:19" x14ac:dyDescent="0.25">
      <c r="C50" s="18" t="s">
        <v>638</v>
      </c>
      <c r="D50" s="18" t="s">
        <v>639</v>
      </c>
      <c r="E50" s="161">
        <f t="shared" si="39"/>
        <v>0</v>
      </c>
      <c r="F50" s="161">
        <f t="shared" si="40"/>
        <v>0</v>
      </c>
      <c r="G50" s="161">
        <f t="shared" si="41"/>
        <v>0</v>
      </c>
      <c r="H50" s="12"/>
      <c r="I50" s="161">
        <f t="shared" si="42"/>
        <v>0</v>
      </c>
      <c r="J50" s="161">
        <f t="shared" si="43"/>
        <v>0</v>
      </c>
      <c r="K50" s="12"/>
      <c r="L50" s="162">
        <f t="shared" si="44"/>
        <v>0</v>
      </c>
      <c r="M50" s="162">
        <f t="shared" si="45"/>
        <v>0</v>
      </c>
      <c r="N50" s="162">
        <f t="shared" si="46"/>
        <v>0</v>
      </c>
      <c r="O50" s="162">
        <f t="shared" si="47"/>
        <v>0</v>
      </c>
      <c r="P50" s="162">
        <f t="shared" si="48"/>
        <v>0</v>
      </c>
      <c r="Q50" s="162">
        <f t="shared" si="49"/>
        <v>0</v>
      </c>
      <c r="R50" s="162">
        <f t="shared" si="50"/>
        <v>0</v>
      </c>
      <c r="S50" s="162">
        <f t="shared" si="51"/>
        <v>0</v>
      </c>
    </row>
    <row r="51" spans="3:19" x14ac:dyDescent="0.25">
      <c r="C51" s="18" t="s">
        <v>634</v>
      </c>
      <c r="D51" s="18" t="s">
        <v>635</v>
      </c>
      <c r="E51" s="161">
        <f t="shared" si="39"/>
        <v>0</v>
      </c>
      <c r="F51" s="161">
        <f t="shared" si="40"/>
        <v>0</v>
      </c>
      <c r="G51" s="161">
        <f t="shared" si="41"/>
        <v>0</v>
      </c>
      <c r="H51" s="12"/>
      <c r="I51" s="161">
        <f t="shared" si="42"/>
        <v>0</v>
      </c>
      <c r="J51" s="161">
        <f t="shared" si="43"/>
        <v>0</v>
      </c>
      <c r="K51" s="12"/>
      <c r="L51" s="162">
        <f t="shared" si="44"/>
        <v>0</v>
      </c>
      <c r="M51" s="162">
        <f t="shared" si="45"/>
        <v>0</v>
      </c>
      <c r="N51" s="162">
        <f t="shared" si="46"/>
        <v>0</v>
      </c>
      <c r="O51" s="162">
        <f t="shared" si="47"/>
        <v>0</v>
      </c>
      <c r="P51" s="162">
        <f t="shared" si="48"/>
        <v>0</v>
      </c>
      <c r="Q51" s="162">
        <f t="shared" si="49"/>
        <v>0</v>
      </c>
      <c r="R51" s="162">
        <f t="shared" si="50"/>
        <v>0</v>
      </c>
      <c r="S51" s="162">
        <f t="shared" si="51"/>
        <v>0</v>
      </c>
    </row>
    <row r="52" spans="3:19" x14ac:dyDescent="0.25">
      <c r="C52" s="18" t="s">
        <v>472</v>
      </c>
      <c r="D52" s="18" t="s">
        <v>626</v>
      </c>
      <c r="E52" s="161">
        <f t="shared" si="39"/>
        <v>0</v>
      </c>
      <c r="F52" s="161">
        <f t="shared" si="40"/>
        <v>0</v>
      </c>
      <c r="G52" s="161">
        <f t="shared" si="41"/>
        <v>0</v>
      </c>
      <c r="H52" s="12"/>
      <c r="I52" s="161">
        <f t="shared" si="42"/>
        <v>0</v>
      </c>
      <c r="J52" s="161">
        <f t="shared" si="43"/>
        <v>0</v>
      </c>
      <c r="K52" s="12"/>
      <c r="L52" s="162">
        <f t="shared" si="44"/>
        <v>0</v>
      </c>
      <c r="M52" s="162">
        <f t="shared" si="45"/>
        <v>0</v>
      </c>
      <c r="N52" s="162">
        <f t="shared" si="46"/>
        <v>0</v>
      </c>
      <c r="O52" s="162">
        <f t="shared" si="47"/>
        <v>0</v>
      </c>
      <c r="P52" s="162">
        <f t="shared" si="48"/>
        <v>0</v>
      </c>
      <c r="Q52" s="162">
        <f t="shared" si="49"/>
        <v>0</v>
      </c>
      <c r="R52" s="162">
        <f t="shared" si="50"/>
        <v>0</v>
      </c>
      <c r="S52" s="162">
        <f t="shared" si="51"/>
        <v>0</v>
      </c>
    </row>
    <row r="53" spans="3:19" x14ac:dyDescent="0.25">
      <c r="C53" s="18" t="s">
        <v>472</v>
      </c>
      <c r="D53" s="18" t="s">
        <v>636</v>
      </c>
      <c r="E53" s="161">
        <f t="shared" si="39"/>
        <v>0</v>
      </c>
      <c r="F53" s="161">
        <f t="shared" si="40"/>
        <v>0</v>
      </c>
      <c r="G53" s="161">
        <f t="shared" si="41"/>
        <v>0</v>
      </c>
      <c r="H53" s="12"/>
      <c r="I53" s="161">
        <f t="shared" si="42"/>
        <v>0</v>
      </c>
      <c r="J53" s="161">
        <f t="shared" si="43"/>
        <v>0</v>
      </c>
      <c r="K53" s="12"/>
      <c r="L53" s="162">
        <f t="shared" si="44"/>
        <v>0</v>
      </c>
      <c r="M53" s="162">
        <f t="shared" si="45"/>
        <v>0</v>
      </c>
      <c r="N53" s="162">
        <f t="shared" si="46"/>
        <v>0</v>
      </c>
      <c r="O53" s="162">
        <f t="shared" si="47"/>
        <v>0</v>
      </c>
      <c r="P53" s="162">
        <f t="shared" si="48"/>
        <v>0</v>
      </c>
      <c r="Q53" s="162">
        <f t="shared" si="49"/>
        <v>0</v>
      </c>
      <c r="R53" s="162">
        <f t="shared" si="50"/>
        <v>0</v>
      </c>
      <c r="S53" s="162">
        <f t="shared" si="51"/>
        <v>0</v>
      </c>
    </row>
    <row r="54" spans="3:19" x14ac:dyDescent="0.25">
      <c r="C54" s="18" t="s">
        <v>637</v>
      </c>
      <c r="D54" s="18" t="s">
        <v>628</v>
      </c>
      <c r="E54" s="161">
        <f t="shared" si="39"/>
        <v>0</v>
      </c>
      <c r="F54" s="161">
        <f t="shared" si="40"/>
        <v>0</v>
      </c>
      <c r="G54" s="161">
        <f t="shared" si="41"/>
        <v>0</v>
      </c>
      <c r="H54" s="12"/>
      <c r="I54" s="161">
        <f t="shared" si="42"/>
        <v>0</v>
      </c>
      <c r="J54" s="161">
        <f t="shared" si="43"/>
        <v>0</v>
      </c>
      <c r="K54" s="12"/>
      <c r="L54" s="162">
        <f t="shared" si="44"/>
        <v>0</v>
      </c>
      <c r="M54" s="162">
        <f t="shared" si="45"/>
        <v>0</v>
      </c>
      <c r="N54" s="162">
        <f t="shared" si="46"/>
        <v>0</v>
      </c>
      <c r="O54" s="162">
        <f t="shared" si="47"/>
        <v>0</v>
      </c>
      <c r="P54" s="162">
        <f t="shared" si="48"/>
        <v>0</v>
      </c>
      <c r="Q54" s="162">
        <f t="shared" si="49"/>
        <v>0</v>
      </c>
      <c r="R54" s="162">
        <f t="shared" si="50"/>
        <v>0</v>
      </c>
      <c r="S54" s="162">
        <f t="shared" si="51"/>
        <v>0</v>
      </c>
    </row>
    <row r="55" spans="3:19" x14ac:dyDescent="0.25">
      <c r="C55" s="18" t="s">
        <v>259</v>
      </c>
      <c r="D55" s="18" t="s">
        <v>259</v>
      </c>
      <c r="E55" s="161"/>
      <c r="F55" s="161"/>
      <c r="G55" s="161"/>
      <c r="H55" s="12"/>
      <c r="I55" s="161"/>
      <c r="J55" s="161"/>
      <c r="K55" s="12"/>
      <c r="L55" s="162"/>
      <c r="M55" s="162"/>
      <c r="N55" s="162"/>
      <c r="O55" s="162"/>
      <c r="P55" s="162"/>
      <c r="Q55" s="162"/>
      <c r="R55" s="162"/>
      <c r="S55" s="162"/>
    </row>
    <row r="56" spans="3:19" x14ac:dyDescent="0.25">
      <c r="C56" s="439" t="s">
        <v>225</v>
      </c>
      <c r="D56" s="441"/>
      <c r="E56" s="122">
        <f>Q113</f>
        <v>0</v>
      </c>
      <c r="F56" s="122">
        <f>Q168</f>
        <v>0</v>
      </c>
      <c r="G56" s="122">
        <f>Q223</f>
        <v>0</v>
      </c>
      <c r="H56" s="122">
        <f>SUM(H45:H55)</f>
        <v>0</v>
      </c>
      <c r="I56" s="122">
        <f>Q277</f>
        <v>0</v>
      </c>
      <c r="J56" s="122">
        <f>I56-H56</f>
        <v>0</v>
      </c>
      <c r="K56" s="122">
        <f>SUM(K45:K55)</f>
        <v>0</v>
      </c>
      <c r="L56" s="122">
        <f>SUM(E333:J333)</f>
        <v>0</v>
      </c>
      <c r="M56" s="122">
        <f>SUM(K333:P333)</f>
        <v>0</v>
      </c>
      <c r="N56" s="122">
        <f>L56+M56</f>
        <v>0</v>
      </c>
      <c r="O56" s="122">
        <f>Q388</f>
        <v>0</v>
      </c>
      <c r="P56" s="122">
        <f>Q443</f>
        <v>0</v>
      </c>
      <c r="Q56" s="122">
        <f>Q498</f>
        <v>0</v>
      </c>
      <c r="R56" s="122">
        <f>Q553</f>
        <v>0</v>
      </c>
      <c r="S56" s="122">
        <f>Q608</f>
        <v>0</v>
      </c>
    </row>
    <row r="57" spans="3:19" x14ac:dyDescent="0.25">
      <c r="C57" s="439" t="s">
        <v>256</v>
      </c>
      <c r="D57" s="441"/>
      <c r="E57" s="122">
        <f>Q114</f>
        <v>0</v>
      </c>
      <c r="F57" s="122">
        <f>Q169</f>
        <v>0</v>
      </c>
      <c r="G57" s="122">
        <f>Q224</f>
        <v>0</v>
      </c>
      <c r="H57" s="122">
        <f>SUM(H46:H56)</f>
        <v>0</v>
      </c>
      <c r="I57" s="122">
        <f>Q278</f>
        <v>0</v>
      </c>
      <c r="J57" s="122">
        <f>I57-H57</f>
        <v>0</v>
      </c>
      <c r="K57" s="122">
        <f>SUM(K46:K56)</f>
        <v>0</v>
      </c>
      <c r="L57" s="122">
        <f>SUM(E334:J334)</f>
        <v>0</v>
      </c>
      <c r="M57" s="122">
        <f>SUM(K334:P334)</f>
        <v>0</v>
      </c>
      <c r="N57" s="122">
        <f>L57+M57</f>
        <v>0</v>
      </c>
      <c r="O57" s="122">
        <f>Q389</f>
        <v>0</v>
      </c>
      <c r="P57" s="122">
        <f>Q444</f>
        <v>0</v>
      </c>
      <c r="Q57" s="122">
        <f>Q499</f>
        <v>0</v>
      </c>
      <c r="R57" s="122">
        <f>Q554</f>
        <v>0</v>
      </c>
      <c r="S57" s="122">
        <f>Q609</f>
        <v>0</v>
      </c>
    </row>
    <row r="58" spans="3:19" x14ac:dyDescent="0.25">
      <c r="C58" s="439" t="s">
        <v>261</v>
      </c>
      <c r="D58" s="441"/>
      <c r="E58" s="122">
        <f>Q115</f>
        <v>0</v>
      </c>
      <c r="F58" s="122">
        <f>Q170</f>
        <v>0</v>
      </c>
      <c r="G58" s="122">
        <f>Q225</f>
        <v>0</v>
      </c>
      <c r="H58" s="122">
        <f>SUM(H55:H57)</f>
        <v>0</v>
      </c>
      <c r="I58" s="122">
        <f>Q279</f>
        <v>0</v>
      </c>
      <c r="J58" s="122">
        <f>I58-H58</f>
        <v>0</v>
      </c>
      <c r="K58" s="122">
        <f>SUM(K55:K57)</f>
        <v>0</v>
      </c>
      <c r="L58" s="122">
        <f>SUM(E335:J335)</f>
        <v>0</v>
      </c>
      <c r="M58" s="122">
        <f>SUM(K335:P335)</f>
        <v>0</v>
      </c>
      <c r="N58" s="122">
        <f>L58+M58</f>
        <v>0</v>
      </c>
      <c r="O58" s="122">
        <f>Q390</f>
        <v>0</v>
      </c>
      <c r="P58" s="122">
        <f>Q445</f>
        <v>0</v>
      </c>
      <c r="Q58" s="122">
        <f>Q500</f>
        <v>0</v>
      </c>
      <c r="R58" s="122">
        <f>Q555</f>
        <v>0</v>
      </c>
      <c r="S58" s="122">
        <f>Q610</f>
        <v>0</v>
      </c>
    </row>
    <row r="61" spans="3:19" x14ac:dyDescent="0.25">
      <c r="C61" s="15" t="s">
        <v>262</v>
      </c>
    </row>
    <row r="62" spans="3:19" x14ac:dyDescent="0.25">
      <c r="C62" s="15"/>
      <c r="Q62" s="27" t="s">
        <v>109</v>
      </c>
    </row>
    <row r="63" spans="3:19" x14ac:dyDescent="0.25">
      <c r="C63" s="416" t="s">
        <v>244</v>
      </c>
      <c r="D63" s="416"/>
      <c r="E63" s="421" t="s">
        <v>263</v>
      </c>
      <c r="F63" s="421"/>
      <c r="G63" s="421"/>
      <c r="H63" s="421"/>
      <c r="I63" s="421"/>
      <c r="J63" s="421"/>
      <c r="K63" s="421"/>
      <c r="L63" s="421"/>
      <c r="M63" s="421"/>
      <c r="N63" s="421"/>
      <c r="O63" s="421"/>
      <c r="P63" s="421"/>
      <c r="Q63" s="421"/>
    </row>
    <row r="64" spans="3:19" x14ac:dyDescent="0.25">
      <c r="C64" s="416"/>
      <c r="D64" s="416"/>
      <c r="E64" s="14" t="s">
        <v>110</v>
      </c>
      <c r="F64" s="14" t="s">
        <v>111</v>
      </c>
      <c r="G64" s="14" t="s">
        <v>112</v>
      </c>
      <c r="H64" s="14" t="s">
        <v>113</v>
      </c>
      <c r="I64" s="14" t="s">
        <v>114</v>
      </c>
      <c r="J64" s="14" t="s">
        <v>115</v>
      </c>
      <c r="K64" s="14" t="s">
        <v>116</v>
      </c>
      <c r="L64" s="14" t="s">
        <v>117</v>
      </c>
      <c r="M64" s="14" t="s">
        <v>118</v>
      </c>
      <c r="N64" s="14" t="s">
        <v>119</v>
      </c>
      <c r="O64" s="14" t="s">
        <v>120</v>
      </c>
      <c r="P64" s="14" t="s">
        <v>121</v>
      </c>
      <c r="Q64" s="14" t="s">
        <v>108</v>
      </c>
    </row>
    <row r="65" spans="3:17" x14ac:dyDescent="0.25">
      <c r="C65" s="428" t="s">
        <v>246</v>
      </c>
      <c r="D65" s="429"/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</row>
    <row r="66" spans="3:17" x14ac:dyDescent="0.25">
      <c r="C66" s="73" t="s">
        <v>247</v>
      </c>
      <c r="D66" s="73" t="s">
        <v>248</v>
      </c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>
        <f>SUM(E66:P66)</f>
        <v>0</v>
      </c>
    </row>
    <row r="67" spans="3:17" x14ac:dyDescent="0.25">
      <c r="C67" s="18" t="s">
        <v>249</v>
      </c>
      <c r="D67" s="18" t="s">
        <v>250</v>
      </c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>
        <f t="shared" ref="Q67:Q75" si="52">SUM(E67:P67)</f>
        <v>0</v>
      </c>
    </row>
    <row r="68" spans="3:17" x14ac:dyDescent="0.25">
      <c r="C68" s="18" t="s">
        <v>615</v>
      </c>
      <c r="D68" s="18" t="s">
        <v>616</v>
      </c>
      <c r="E68" s="82"/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2">
        <f t="shared" si="52"/>
        <v>0</v>
      </c>
    </row>
    <row r="69" spans="3:17" x14ac:dyDescent="0.25">
      <c r="C69" s="18" t="s">
        <v>617</v>
      </c>
      <c r="D69" s="18" t="s">
        <v>618</v>
      </c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>
        <f t="shared" si="52"/>
        <v>0</v>
      </c>
    </row>
    <row r="70" spans="3:17" x14ac:dyDescent="0.25">
      <c r="C70" s="18" t="s">
        <v>619</v>
      </c>
      <c r="D70" s="18" t="s">
        <v>620</v>
      </c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>
        <f t="shared" si="52"/>
        <v>0</v>
      </c>
    </row>
    <row r="71" spans="3:17" x14ac:dyDescent="0.25">
      <c r="C71" s="18" t="s">
        <v>621</v>
      </c>
      <c r="D71" s="18" t="s">
        <v>622</v>
      </c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>
        <f t="shared" si="52"/>
        <v>0</v>
      </c>
    </row>
    <row r="72" spans="3:17" x14ac:dyDescent="0.25">
      <c r="C72" s="18" t="s">
        <v>623</v>
      </c>
      <c r="D72" s="18" t="s">
        <v>624</v>
      </c>
      <c r="E72" s="82"/>
      <c r="F72" s="82"/>
      <c r="G72" s="82"/>
      <c r="H72" s="82"/>
      <c r="I72" s="82"/>
      <c r="J72" s="82"/>
      <c r="K72" s="82"/>
      <c r="L72" s="82"/>
      <c r="M72" s="82"/>
      <c r="N72" s="82"/>
      <c r="O72" s="82"/>
      <c r="P72" s="82"/>
      <c r="Q72" s="82">
        <f t="shared" si="52"/>
        <v>0</v>
      </c>
    </row>
    <row r="73" spans="3:17" x14ac:dyDescent="0.25">
      <c r="C73" s="18" t="s">
        <v>625</v>
      </c>
      <c r="D73" s="18" t="s">
        <v>626</v>
      </c>
      <c r="E73" s="82"/>
      <c r="F73" s="82"/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>
        <f t="shared" si="52"/>
        <v>0</v>
      </c>
    </row>
    <row r="74" spans="3:17" x14ac:dyDescent="0.25">
      <c r="C74" s="18" t="s">
        <v>627</v>
      </c>
      <c r="D74" s="18" t="s">
        <v>628</v>
      </c>
      <c r="E74" s="82"/>
      <c r="F74" s="82"/>
      <c r="G74" s="82"/>
      <c r="H74" s="82"/>
      <c r="I74" s="82"/>
      <c r="J74" s="82"/>
      <c r="K74" s="82"/>
      <c r="L74" s="82"/>
      <c r="M74" s="82"/>
      <c r="N74" s="82"/>
      <c r="O74" s="82"/>
      <c r="P74" s="82"/>
      <c r="Q74" s="82">
        <f t="shared" si="52"/>
        <v>0</v>
      </c>
    </row>
    <row r="75" spans="3:17" x14ac:dyDescent="0.25">
      <c r="C75" s="18" t="s">
        <v>259</v>
      </c>
      <c r="D75" s="18" t="s">
        <v>259</v>
      </c>
      <c r="E75" s="82"/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>
        <f t="shared" si="52"/>
        <v>0</v>
      </c>
    </row>
    <row r="76" spans="3:17" x14ac:dyDescent="0.25">
      <c r="C76" s="439" t="s">
        <v>251</v>
      </c>
      <c r="D76" s="441"/>
      <c r="E76" s="123">
        <f t="shared" ref="E76:P76" si="53">SUM(E66:E75)</f>
        <v>0</v>
      </c>
      <c r="F76" s="123">
        <f t="shared" si="53"/>
        <v>0</v>
      </c>
      <c r="G76" s="123">
        <f t="shared" si="53"/>
        <v>0</v>
      </c>
      <c r="H76" s="123">
        <f t="shared" si="53"/>
        <v>0</v>
      </c>
      <c r="I76" s="123">
        <f t="shared" si="53"/>
        <v>0</v>
      </c>
      <c r="J76" s="123">
        <f t="shared" si="53"/>
        <v>0</v>
      </c>
      <c r="K76" s="123">
        <f t="shared" si="53"/>
        <v>0</v>
      </c>
      <c r="L76" s="123">
        <f t="shared" si="53"/>
        <v>0</v>
      </c>
      <c r="M76" s="123">
        <f t="shared" si="53"/>
        <v>0</v>
      </c>
      <c r="N76" s="123">
        <f t="shared" si="53"/>
        <v>0</v>
      </c>
      <c r="O76" s="123">
        <f t="shared" si="53"/>
        <v>0</v>
      </c>
      <c r="P76" s="123">
        <f t="shared" si="53"/>
        <v>0</v>
      </c>
      <c r="Q76" s="123">
        <f>SUM(E76:P76)</f>
        <v>0</v>
      </c>
    </row>
    <row r="77" spans="3:17" x14ac:dyDescent="0.25">
      <c r="C77" s="428" t="s">
        <v>257</v>
      </c>
      <c r="D77" s="429"/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</row>
    <row r="78" spans="3:17" x14ac:dyDescent="0.25">
      <c r="C78" s="18" t="s">
        <v>252</v>
      </c>
      <c r="D78" s="18" t="s">
        <v>253</v>
      </c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>
        <f>SUM(E78:P78)</f>
        <v>0</v>
      </c>
    </row>
    <row r="79" spans="3:17" x14ac:dyDescent="0.25">
      <c r="C79" s="18" t="s">
        <v>254</v>
      </c>
      <c r="D79" s="18" t="s">
        <v>255</v>
      </c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>
        <f t="shared" ref="Q79:Q87" si="54">SUM(E79:P79)</f>
        <v>0</v>
      </c>
    </row>
    <row r="80" spans="3:17" x14ac:dyDescent="0.25">
      <c r="C80" s="18" t="s">
        <v>629</v>
      </c>
      <c r="D80" s="18" t="s">
        <v>64</v>
      </c>
      <c r="E80" s="82"/>
      <c r="F80" s="82"/>
      <c r="G80" s="82"/>
      <c r="H80" s="82"/>
      <c r="I80" s="82"/>
      <c r="J80" s="82"/>
      <c r="K80" s="82"/>
      <c r="L80" s="82"/>
      <c r="M80" s="82"/>
      <c r="N80" s="82"/>
      <c r="O80" s="82"/>
      <c r="P80" s="82"/>
      <c r="Q80" s="82">
        <f t="shared" si="54"/>
        <v>0</v>
      </c>
    </row>
    <row r="81" spans="3:17" x14ac:dyDescent="0.25">
      <c r="C81" s="18" t="s">
        <v>630</v>
      </c>
      <c r="D81" s="18" t="s">
        <v>631</v>
      </c>
      <c r="E81" s="82"/>
      <c r="F81" s="82"/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>
        <f t="shared" si="54"/>
        <v>0</v>
      </c>
    </row>
    <row r="82" spans="3:17" x14ac:dyDescent="0.25">
      <c r="C82" s="18" t="s">
        <v>632</v>
      </c>
      <c r="D82" s="18" t="s">
        <v>633</v>
      </c>
      <c r="E82" s="82"/>
      <c r="F82" s="82"/>
      <c r="G82" s="82"/>
      <c r="H82" s="82"/>
      <c r="I82" s="82"/>
      <c r="J82" s="82"/>
      <c r="K82" s="82"/>
      <c r="L82" s="82"/>
      <c r="M82" s="82"/>
      <c r="N82" s="82"/>
      <c r="O82" s="82"/>
      <c r="P82" s="82"/>
      <c r="Q82" s="82">
        <f t="shared" si="54"/>
        <v>0</v>
      </c>
    </row>
    <row r="83" spans="3:17" x14ac:dyDescent="0.25">
      <c r="C83" s="18" t="s">
        <v>634</v>
      </c>
      <c r="D83" s="18" t="s">
        <v>635</v>
      </c>
      <c r="E83" s="82"/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82">
        <f t="shared" si="54"/>
        <v>0</v>
      </c>
    </row>
    <row r="84" spans="3:17" x14ac:dyDescent="0.25">
      <c r="C84" s="18" t="s">
        <v>472</v>
      </c>
      <c r="D84" s="18" t="s">
        <v>626</v>
      </c>
      <c r="E84" s="82"/>
      <c r="F84" s="82"/>
      <c r="G84" s="82"/>
      <c r="H84" s="82"/>
      <c r="I84" s="82"/>
      <c r="J84" s="82"/>
      <c r="K84" s="82"/>
      <c r="L84" s="82"/>
      <c r="M84" s="82"/>
      <c r="N84" s="82"/>
      <c r="O84" s="82"/>
      <c r="P84" s="82"/>
      <c r="Q84" s="82">
        <f t="shared" si="54"/>
        <v>0</v>
      </c>
    </row>
    <row r="85" spans="3:17" x14ac:dyDescent="0.25">
      <c r="C85" s="18" t="s">
        <v>472</v>
      </c>
      <c r="D85" s="18" t="s">
        <v>636</v>
      </c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>
        <f t="shared" si="54"/>
        <v>0</v>
      </c>
    </row>
    <row r="86" spans="3:17" x14ac:dyDescent="0.25">
      <c r="C86" s="18" t="s">
        <v>637</v>
      </c>
      <c r="D86" s="18" t="s">
        <v>628</v>
      </c>
      <c r="E86" s="82"/>
      <c r="F86" s="82"/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>
        <f t="shared" si="54"/>
        <v>0</v>
      </c>
    </row>
    <row r="87" spans="3:17" x14ac:dyDescent="0.25">
      <c r="C87" s="18" t="s">
        <v>259</v>
      </c>
      <c r="D87" s="18" t="s">
        <v>259</v>
      </c>
      <c r="E87" s="82"/>
      <c r="F87" s="82"/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>
        <f t="shared" si="54"/>
        <v>0</v>
      </c>
    </row>
    <row r="88" spans="3:17" x14ac:dyDescent="0.25">
      <c r="C88" s="439" t="s">
        <v>225</v>
      </c>
      <c r="D88" s="441"/>
      <c r="E88" s="123">
        <f t="shared" ref="E88:P88" si="55">SUM(E78:E87)</f>
        <v>0</v>
      </c>
      <c r="F88" s="123">
        <f t="shared" si="55"/>
        <v>0</v>
      </c>
      <c r="G88" s="123">
        <f t="shared" si="55"/>
        <v>0</v>
      </c>
      <c r="H88" s="123">
        <f t="shared" si="55"/>
        <v>0</v>
      </c>
      <c r="I88" s="123">
        <f t="shared" si="55"/>
        <v>0</v>
      </c>
      <c r="J88" s="123">
        <f t="shared" si="55"/>
        <v>0</v>
      </c>
      <c r="K88" s="123">
        <f t="shared" si="55"/>
        <v>0</v>
      </c>
      <c r="L88" s="123">
        <f t="shared" si="55"/>
        <v>0</v>
      </c>
      <c r="M88" s="123">
        <f t="shared" si="55"/>
        <v>0</v>
      </c>
      <c r="N88" s="123">
        <f t="shared" si="55"/>
        <v>0</v>
      </c>
      <c r="O88" s="123">
        <f t="shared" si="55"/>
        <v>0</v>
      </c>
      <c r="P88" s="123">
        <f t="shared" si="55"/>
        <v>0</v>
      </c>
      <c r="Q88" s="123">
        <f>SUM(E88:P88)</f>
        <v>0</v>
      </c>
    </row>
    <row r="89" spans="3:17" x14ac:dyDescent="0.25">
      <c r="C89" s="428" t="s">
        <v>258</v>
      </c>
      <c r="D89" s="429"/>
      <c r="E89" s="82"/>
      <c r="F89" s="82"/>
      <c r="G89" s="82"/>
      <c r="H89" s="82"/>
      <c r="I89" s="82"/>
      <c r="J89" s="82"/>
      <c r="K89" s="82"/>
      <c r="L89" s="82"/>
      <c r="M89" s="82"/>
      <c r="N89" s="82"/>
      <c r="O89" s="82"/>
      <c r="P89" s="82"/>
      <c r="Q89" s="82"/>
    </row>
    <row r="90" spans="3:17" x14ac:dyDescent="0.25">
      <c r="C90" s="18" t="s">
        <v>252</v>
      </c>
      <c r="D90" s="18" t="s">
        <v>253</v>
      </c>
      <c r="E90" s="82"/>
      <c r="F90" s="82"/>
      <c r="G90" s="82"/>
      <c r="H90" s="82"/>
      <c r="I90" s="82"/>
      <c r="J90" s="82"/>
      <c r="K90" s="82"/>
      <c r="L90" s="82"/>
      <c r="M90" s="82"/>
      <c r="N90" s="82"/>
      <c r="O90" s="82"/>
      <c r="P90" s="82"/>
      <c r="Q90" s="82">
        <f t="shared" ref="Q90:Q112" si="56">SUM(E90:P90)</f>
        <v>0</v>
      </c>
    </row>
    <row r="91" spans="3:17" x14ac:dyDescent="0.25">
      <c r="C91" s="18" t="s">
        <v>254</v>
      </c>
      <c r="D91" s="18" t="s">
        <v>255</v>
      </c>
      <c r="E91" s="82"/>
      <c r="F91" s="82"/>
      <c r="G91" s="82"/>
      <c r="H91" s="82"/>
      <c r="I91" s="82"/>
      <c r="J91" s="82"/>
      <c r="K91" s="82"/>
      <c r="L91" s="82"/>
      <c r="M91" s="82"/>
      <c r="N91" s="82"/>
      <c r="O91" s="82"/>
      <c r="P91" s="82"/>
      <c r="Q91" s="82">
        <f t="shared" si="56"/>
        <v>0</v>
      </c>
    </row>
    <row r="92" spans="3:17" x14ac:dyDescent="0.25">
      <c r="C92" s="18" t="s">
        <v>629</v>
      </c>
      <c r="D92" s="18" t="s">
        <v>64</v>
      </c>
      <c r="E92" s="82"/>
      <c r="F92" s="82"/>
      <c r="G92" s="82"/>
      <c r="H92" s="82"/>
      <c r="I92" s="82"/>
      <c r="J92" s="82"/>
      <c r="K92" s="82"/>
      <c r="L92" s="82"/>
      <c r="M92" s="82"/>
      <c r="N92" s="82"/>
      <c r="O92" s="82"/>
      <c r="P92" s="82"/>
      <c r="Q92" s="82">
        <f t="shared" si="56"/>
        <v>0</v>
      </c>
    </row>
    <row r="93" spans="3:17" x14ac:dyDescent="0.25">
      <c r="C93" s="18" t="s">
        <v>630</v>
      </c>
      <c r="D93" s="18" t="s">
        <v>631</v>
      </c>
      <c r="E93" s="82"/>
      <c r="F93" s="82"/>
      <c r="G93" s="82"/>
      <c r="H93" s="82"/>
      <c r="I93" s="82"/>
      <c r="J93" s="82"/>
      <c r="K93" s="82"/>
      <c r="L93" s="82"/>
      <c r="M93" s="82"/>
      <c r="N93" s="82"/>
      <c r="O93" s="82"/>
      <c r="P93" s="82"/>
      <c r="Q93" s="82">
        <f t="shared" si="56"/>
        <v>0</v>
      </c>
    </row>
    <row r="94" spans="3:17" x14ac:dyDescent="0.25">
      <c r="C94" s="18" t="s">
        <v>632</v>
      </c>
      <c r="D94" s="18" t="s">
        <v>633</v>
      </c>
      <c r="E94" s="82"/>
      <c r="F94" s="82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>
        <f t="shared" si="56"/>
        <v>0</v>
      </c>
    </row>
    <row r="95" spans="3:17" x14ac:dyDescent="0.25">
      <c r="C95" s="18" t="s">
        <v>634</v>
      </c>
      <c r="D95" s="18" t="s">
        <v>635</v>
      </c>
      <c r="E95" s="82"/>
      <c r="F95" s="82"/>
      <c r="G95" s="82"/>
      <c r="H95" s="82"/>
      <c r="I95" s="82"/>
      <c r="J95" s="82"/>
      <c r="K95" s="82"/>
      <c r="L95" s="82"/>
      <c r="M95" s="82"/>
      <c r="N95" s="82"/>
      <c r="O95" s="82"/>
      <c r="P95" s="82"/>
      <c r="Q95" s="82">
        <f t="shared" si="56"/>
        <v>0</v>
      </c>
    </row>
    <row r="96" spans="3:17" x14ac:dyDescent="0.25">
      <c r="C96" s="18" t="s">
        <v>472</v>
      </c>
      <c r="D96" s="18" t="s">
        <v>626</v>
      </c>
      <c r="E96" s="82"/>
      <c r="F96" s="82"/>
      <c r="G96" s="82"/>
      <c r="H96" s="82"/>
      <c r="I96" s="82"/>
      <c r="J96" s="82"/>
      <c r="K96" s="82"/>
      <c r="L96" s="82"/>
      <c r="M96" s="82"/>
      <c r="N96" s="82"/>
      <c r="O96" s="82"/>
      <c r="P96" s="82"/>
      <c r="Q96" s="82">
        <f t="shared" si="56"/>
        <v>0</v>
      </c>
    </row>
    <row r="97" spans="3:17" x14ac:dyDescent="0.25">
      <c r="C97" s="18" t="s">
        <v>472</v>
      </c>
      <c r="D97" s="18" t="s">
        <v>636</v>
      </c>
      <c r="E97" s="82"/>
      <c r="F97" s="82"/>
      <c r="G97" s="82"/>
      <c r="H97" s="82"/>
      <c r="I97" s="82"/>
      <c r="J97" s="82"/>
      <c r="K97" s="82"/>
      <c r="L97" s="82"/>
      <c r="M97" s="82"/>
      <c r="N97" s="82"/>
      <c r="O97" s="82"/>
      <c r="P97" s="82"/>
      <c r="Q97" s="82">
        <f t="shared" si="56"/>
        <v>0</v>
      </c>
    </row>
    <row r="98" spans="3:17" x14ac:dyDescent="0.25">
      <c r="C98" s="18" t="s">
        <v>637</v>
      </c>
      <c r="D98" s="18" t="s">
        <v>628</v>
      </c>
      <c r="E98" s="82"/>
      <c r="F98" s="82"/>
      <c r="G98" s="82"/>
      <c r="H98" s="82"/>
      <c r="I98" s="82"/>
      <c r="J98" s="82"/>
      <c r="K98" s="82"/>
      <c r="L98" s="82"/>
      <c r="M98" s="82"/>
      <c r="N98" s="82"/>
      <c r="O98" s="82"/>
      <c r="P98" s="82"/>
      <c r="Q98" s="82">
        <f t="shared" si="56"/>
        <v>0</v>
      </c>
    </row>
    <row r="99" spans="3:17" x14ac:dyDescent="0.25">
      <c r="C99" s="18" t="s">
        <v>259</v>
      </c>
      <c r="D99" s="18" t="s">
        <v>259</v>
      </c>
      <c r="E99" s="82"/>
      <c r="F99" s="82"/>
      <c r="G99" s="82"/>
      <c r="H99" s="82"/>
      <c r="I99" s="82"/>
      <c r="J99" s="82"/>
      <c r="K99" s="82"/>
      <c r="L99" s="82"/>
      <c r="M99" s="82"/>
      <c r="N99" s="82"/>
      <c r="O99" s="82"/>
      <c r="P99" s="82"/>
      <c r="Q99" s="82">
        <f t="shared" si="56"/>
        <v>0</v>
      </c>
    </row>
    <row r="100" spans="3:17" x14ac:dyDescent="0.25">
      <c r="C100" s="439" t="s">
        <v>225</v>
      </c>
      <c r="D100" s="441"/>
      <c r="E100" s="123">
        <f t="shared" ref="E100:P100" si="57">SUM(E90:E99)</f>
        <v>0</v>
      </c>
      <c r="F100" s="123">
        <f t="shared" si="57"/>
        <v>0</v>
      </c>
      <c r="G100" s="123">
        <f t="shared" si="57"/>
        <v>0</v>
      </c>
      <c r="H100" s="123">
        <f t="shared" si="57"/>
        <v>0</v>
      </c>
      <c r="I100" s="123">
        <f t="shared" si="57"/>
        <v>0</v>
      </c>
      <c r="J100" s="123">
        <f t="shared" si="57"/>
        <v>0</v>
      </c>
      <c r="K100" s="123">
        <f t="shared" si="57"/>
        <v>0</v>
      </c>
      <c r="L100" s="123">
        <f t="shared" si="57"/>
        <v>0</v>
      </c>
      <c r="M100" s="123">
        <f t="shared" si="57"/>
        <v>0</v>
      </c>
      <c r="N100" s="123">
        <f t="shared" si="57"/>
        <v>0</v>
      </c>
      <c r="O100" s="123">
        <f t="shared" si="57"/>
        <v>0</v>
      </c>
      <c r="P100" s="123">
        <f t="shared" si="57"/>
        <v>0</v>
      </c>
      <c r="Q100" s="123">
        <f>SUM(E100:P100)</f>
        <v>0</v>
      </c>
    </row>
    <row r="101" spans="3:17" x14ac:dyDescent="0.25">
      <c r="C101" s="428" t="s">
        <v>260</v>
      </c>
      <c r="D101" s="429"/>
      <c r="E101" s="82"/>
      <c r="F101" s="82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>
        <f t="shared" si="56"/>
        <v>0</v>
      </c>
    </row>
    <row r="102" spans="3:17" x14ac:dyDescent="0.25">
      <c r="C102" s="18" t="s">
        <v>252</v>
      </c>
      <c r="D102" s="18" t="s">
        <v>253</v>
      </c>
      <c r="E102" s="82"/>
      <c r="F102" s="82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>
        <f t="shared" si="56"/>
        <v>0</v>
      </c>
    </row>
    <row r="103" spans="3:17" x14ac:dyDescent="0.25">
      <c r="C103" s="18" t="s">
        <v>254</v>
      </c>
      <c r="D103" s="18" t="s">
        <v>255</v>
      </c>
      <c r="E103" s="82"/>
      <c r="F103" s="82"/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>
        <f t="shared" si="56"/>
        <v>0</v>
      </c>
    </row>
    <row r="104" spans="3:17" x14ac:dyDescent="0.25">
      <c r="C104" s="18" t="s">
        <v>640</v>
      </c>
      <c r="D104" s="18" t="s">
        <v>64</v>
      </c>
      <c r="E104" s="82"/>
      <c r="F104" s="82"/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>
        <f t="shared" si="56"/>
        <v>0</v>
      </c>
    </row>
    <row r="105" spans="3:17" x14ac:dyDescent="0.25">
      <c r="C105" s="18" t="s">
        <v>630</v>
      </c>
      <c r="D105" s="18" t="s">
        <v>631</v>
      </c>
      <c r="E105" s="82"/>
      <c r="F105" s="82"/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>
        <f t="shared" si="56"/>
        <v>0</v>
      </c>
    </row>
    <row r="106" spans="3:17" x14ac:dyDescent="0.25">
      <c r="C106" s="18" t="s">
        <v>632</v>
      </c>
      <c r="D106" s="18" t="s">
        <v>633</v>
      </c>
      <c r="E106" s="82"/>
      <c r="F106" s="82"/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>
        <f t="shared" si="56"/>
        <v>0</v>
      </c>
    </row>
    <row r="107" spans="3:17" x14ac:dyDescent="0.25">
      <c r="C107" s="18" t="s">
        <v>638</v>
      </c>
      <c r="D107" s="18" t="s">
        <v>639</v>
      </c>
      <c r="E107" s="82"/>
      <c r="F107" s="82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>
        <f t="shared" si="56"/>
        <v>0</v>
      </c>
    </row>
    <row r="108" spans="3:17" x14ac:dyDescent="0.25">
      <c r="C108" s="18" t="s">
        <v>634</v>
      </c>
      <c r="D108" s="18" t="s">
        <v>635</v>
      </c>
      <c r="E108" s="82"/>
      <c r="F108" s="82"/>
      <c r="G108" s="82"/>
      <c r="H108" s="82"/>
      <c r="I108" s="82"/>
      <c r="J108" s="82"/>
      <c r="K108" s="82"/>
      <c r="L108" s="82"/>
      <c r="M108" s="82"/>
      <c r="N108" s="82"/>
      <c r="O108" s="82"/>
      <c r="P108" s="82"/>
      <c r="Q108" s="82">
        <f t="shared" si="56"/>
        <v>0</v>
      </c>
    </row>
    <row r="109" spans="3:17" x14ac:dyDescent="0.25">
      <c r="C109" s="18" t="s">
        <v>472</v>
      </c>
      <c r="D109" s="18" t="s">
        <v>626</v>
      </c>
      <c r="E109" s="82"/>
      <c r="F109" s="82"/>
      <c r="G109" s="82"/>
      <c r="H109" s="82"/>
      <c r="I109" s="82"/>
      <c r="J109" s="82"/>
      <c r="K109" s="82"/>
      <c r="L109" s="82"/>
      <c r="M109" s="82"/>
      <c r="N109" s="82"/>
      <c r="O109" s="82"/>
      <c r="P109" s="82"/>
      <c r="Q109" s="82">
        <f t="shared" si="56"/>
        <v>0</v>
      </c>
    </row>
    <row r="110" spans="3:17" x14ac:dyDescent="0.25">
      <c r="C110" s="18" t="s">
        <v>472</v>
      </c>
      <c r="D110" s="18" t="s">
        <v>636</v>
      </c>
      <c r="E110" s="82"/>
      <c r="F110" s="82"/>
      <c r="G110" s="82"/>
      <c r="H110" s="82"/>
      <c r="I110" s="82"/>
      <c r="J110" s="82"/>
      <c r="K110" s="82"/>
      <c r="L110" s="82"/>
      <c r="M110" s="82"/>
      <c r="N110" s="82"/>
      <c r="O110" s="82"/>
      <c r="P110" s="82"/>
      <c r="Q110" s="82">
        <f t="shared" si="56"/>
        <v>0</v>
      </c>
    </row>
    <row r="111" spans="3:17" x14ac:dyDescent="0.25">
      <c r="C111" s="18" t="s">
        <v>637</v>
      </c>
      <c r="D111" s="18" t="s">
        <v>628</v>
      </c>
      <c r="E111" s="82"/>
      <c r="F111" s="82"/>
      <c r="G111" s="82"/>
      <c r="H111" s="82"/>
      <c r="I111" s="82"/>
      <c r="J111" s="82"/>
      <c r="K111" s="82"/>
      <c r="L111" s="82"/>
      <c r="M111" s="82"/>
      <c r="N111" s="82"/>
      <c r="O111" s="82"/>
      <c r="P111" s="82"/>
      <c r="Q111" s="82">
        <f t="shared" si="56"/>
        <v>0</v>
      </c>
    </row>
    <row r="112" spans="3:17" x14ac:dyDescent="0.25">
      <c r="C112" s="18" t="s">
        <v>259</v>
      </c>
      <c r="D112" s="18" t="s">
        <v>259</v>
      </c>
      <c r="E112" s="82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>
        <f t="shared" si="56"/>
        <v>0</v>
      </c>
    </row>
    <row r="113" spans="3:17" x14ac:dyDescent="0.25">
      <c r="C113" s="439" t="s">
        <v>225</v>
      </c>
      <c r="D113" s="441"/>
      <c r="E113" s="123">
        <f t="shared" ref="E113:P113" si="58">SUM(E102:E112)</f>
        <v>0</v>
      </c>
      <c r="F113" s="123">
        <f t="shared" si="58"/>
        <v>0</v>
      </c>
      <c r="G113" s="123">
        <f t="shared" si="58"/>
        <v>0</v>
      </c>
      <c r="H113" s="123">
        <f t="shared" si="58"/>
        <v>0</v>
      </c>
      <c r="I113" s="123">
        <f t="shared" si="58"/>
        <v>0</v>
      </c>
      <c r="J113" s="123">
        <f t="shared" si="58"/>
        <v>0</v>
      </c>
      <c r="K113" s="123">
        <f t="shared" si="58"/>
        <v>0</v>
      </c>
      <c r="L113" s="123">
        <f t="shared" si="58"/>
        <v>0</v>
      </c>
      <c r="M113" s="123">
        <f t="shared" si="58"/>
        <v>0</v>
      </c>
      <c r="N113" s="123">
        <f t="shared" si="58"/>
        <v>0</v>
      </c>
      <c r="O113" s="123">
        <f t="shared" si="58"/>
        <v>0</v>
      </c>
      <c r="P113" s="123">
        <f t="shared" si="58"/>
        <v>0</v>
      </c>
      <c r="Q113" s="123">
        <f>SUM(E113:P113)</f>
        <v>0</v>
      </c>
    </row>
    <row r="114" spans="3:17" x14ac:dyDescent="0.25">
      <c r="C114" s="439" t="s">
        <v>256</v>
      </c>
      <c r="D114" s="441"/>
      <c r="E114" s="123">
        <f t="shared" ref="E114:P114" si="59">E88+E100+E113</f>
        <v>0</v>
      </c>
      <c r="F114" s="123">
        <f t="shared" si="59"/>
        <v>0</v>
      </c>
      <c r="G114" s="123">
        <f t="shared" si="59"/>
        <v>0</v>
      </c>
      <c r="H114" s="123">
        <f t="shared" si="59"/>
        <v>0</v>
      </c>
      <c r="I114" s="123">
        <f t="shared" si="59"/>
        <v>0</v>
      </c>
      <c r="J114" s="123">
        <f t="shared" si="59"/>
        <v>0</v>
      </c>
      <c r="K114" s="123">
        <f t="shared" si="59"/>
        <v>0</v>
      </c>
      <c r="L114" s="123">
        <f t="shared" si="59"/>
        <v>0</v>
      </c>
      <c r="M114" s="123">
        <f t="shared" si="59"/>
        <v>0</v>
      </c>
      <c r="N114" s="123">
        <f t="shared" si="59"/>
        <v>0</v>
      </c>
      <c r="O114" s="123">
        <f t="shared" si="59"/>
        <v>0</v>
      </c>
      <c r="P114" s="123">
        <f t="shared" si="59"/>
        <v>0</v>
      </c>
      <c r="Q114" s="123">
        <f>SUM(E114:P114)</f>
        <v>0</v>
      </c>
    </row>
    <row r="115" spans="3:17" x14ac:dyDescent="0.25">
      <c r="C115" s="439" t="s">
        <v>261</v>
      </c>
      <c r="D115" s="441"/>
      <c r="E115" s="123">
        <f t="shared" ref="E115:P115" si="60">E114+E76</f>
        <v>0</v>
      </c>
      <c r="F115" s="123">
        <f t="shared" si="60"/>
        <v>0</v>
      </c>
      <c r="G115" s="123">
        <f t="shared" si="60"/>
        <v>0</v>
      </c>
      <c r="H115" s="123">
        <f t="shared" si="60"/>
        <v>0</v>
      </c>
      <c r="I115" s="123">
        <f t="shared" si="60"/>
        <v>0</v>
      </c>
      <c r="J115" s="123">
        <f t="shared" si="60"/>
        <v>0</v>
      </c>
      <c r="K115" s="123">
        <f t="shared" si="60"/>
        <v>0</v>
      </c>
      <c r="L115" s="123">
        <f t="shared" si="60"/>
        <v>0</v>
      </c>
      <c r="M115" s="123">
        <f t="shared" si="60"/>
        <v>0</v>
      </c>
      <c r="N115" s="123">
        <f t="shared" si="60"/>
        <v>0</v>
      </c>
      <c r="O115" s="123">
        <f t="shared" si="60"/>
        <v>0</v>
      </c>
      <c r="P115" s="123">
        <f t="shared" si="60"/>
        <v>0</v>
      </c>
      <c r="Q115" s="123">
        <f>SUM(E115:P115)</f>
        <v>0</v>
      </c>
    </row>
    <row r="116" spans="3:17" x14ac:dyDescent="0.25">
      <c r="C116" s="27"/>
      <c r="D116" s="27"/>
      <c r="E116" s="79"/>
      <c r="F116" s="79"/>
      <c r="G116" s="79"/>
      <c r="H116" s="79"/>
      <c r="I116" s="79"/>
      <c r="J116" s="79"/>
      <c r="K116" s="79"/>
      <c r="L116" s="79"/>
      <c r="M116" s="79"/>
      <c r="N116" s="79"/>
      <c r="O116" s="79"/>
      <c r="P116" s="79"/>
      <c r="Q116" s="79"/>
    </row>
    <row r="117" spans="3:17" x14ac:dyDescent="0.25">
      <c r="C117" s="15"/>
      <c r="Q117" s="27" t="s">
        <v>109</v>
      </c>
    </row>
    <row r="118" spans="3:17" x14ac:dyDescent="0.25">
      <c r="C118" s="416" t="s">
        <v>244</v>
      </c>
      <c r="D118" s="416"/>
      <c r="E118" s="421" t="s">
        <v>264</v>
      </c>
      <c r="F118" s="421"/>
      <c r="G118" s="421"/>
      <c r="H118" s="421"/>
      <c r="I118" s="421"/>
      <c r="J118" s="421"/>
      <c r="K118" s="421"/>
      <c r="L118" s="421"/>
      <c r="M118" s="421"/>
      <c r="N118" s="421"/>
      <c r="O118" s="421"/>
      <c r="P118" s="421"/>
      <c r="Q118" s="421"/>
    </row>
    <row r="119" spans="3:17" x14ac:dyDescent="0.25">
      <c r="C119" s="416"/>
      <c r="D119" s="416"/>
      <c r="E119" s="14" t="s">
        <v>110</v>
      </c>
      <c r="F119" s="14" t="s">
        <v>111</v>
      </c>
      <c r="G119" s="14" t="s">
        <v>112</v>
      </c>
      <c r="H119" s="14" t="s">
        <v>113</v>
      </c>
      <c r="I119" s="14" t="s">
        <v>114</v>
      </c>
      <c r="J119" s="14" t="s">
        <v>115</v>
      </c>
      <c r="K119" s="14" t="s">
        <v>116</v>
      </c>
      <c r="L119" s="14" t="s">
        <v>117</v>
      </c>
      <c r="M119" s="14" t="s">
        <v>118</v>
      </c>
      <c r="N119" s="14" t="s">
        <v>119</v>
      </c>
      <c r="O119" s="14" t="s">
        <v>120</v>
      </c>
      <c r="P119" s="14" t="s">
        <v>121</v>
      </c>
      <c r="Q119" s="14" t="s">
        <v>108</v>
      </c>
    </row>
    <row r="120" spans="3:17" x14ac:dyDescent="0.25">
      <c r="C120" s="428" t="s">
        <v>246</v>
      </c>
      <c r="D120" s="429"/>
      <c r="E120" s="82"/>
      <c r="F120" s="82"/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</row>
    <row r="121" spans="3:17" x14ac:dyDescent="0.25">
      <c r="C121" s="73" t="s">
        <v>247</v>
      </c>
      <c r="D121" s="73" t="s">
        <v>248</v>
      </c>
      <c r="E121" s="82"/>
      <c r="F121" s="82"/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>
        <f t="shared" ref="Q121:Q130" si="61">SUM(E121:P121)</f>
        <v>0</v>
      </c>
    </row>
    <row r="122" spans="3:17" x14ac:dyDescent="0.25">
      <c r="C122" s="18" t="s">
        <v>249</v>
      </c>
      <c r="D122" s="18" t="s">
        <v>250</v>
      </c>
      <c r="E122" s="82"/>
      <c r="F122" s="82"/>
      <c r="G122" s="82"/>
      <c r="H122" s="82"/>
      <c r="I122" s="82"/>
      <c r="J122" s="82"/>
      <c r="K122" s="82"/>
      <c r="L122" s="82"/>
      <c r="M122" s="82"/>
      <c r="N122" s="82"/>
      <c r="O122" s="82"/>
      <c r="P122" s="82"/>
      <c r="Q122" s="82">
        <f t="shared" si="61"/>
        <v>0</v>
      </c>
    </row>
    <row r="123" spans="3:17" x14ac:dyDescent="0.25">
      <c r="C123" s="18" t="s">
        <v>615</v>
      </c>
      <c r="D123" s="18" t="s">
        <v>616</v>
      </c>
      <c r="E123" s="82"/>
      <c r="F123" s="82"/>
      <c r="G123" s="82"/>
      <c r="H123" s="82"/>
      <c r="I123" s="82"/>
      <c r="J123" s="82"/>
      <c r="K123" s="82"/>
      <c r="L123" s="82"/>
      <c r="M123" s="82"/>
      <c r="N123" s="82"/>
      <c r="O123" s="82"/>
      <c r="P123" s="82"/>
      <c r="Q123" s="82">
        <f t="shared" si="61"/>
        <v>0</v>
      </c>
    </row>
    <row r="124" spans="3:17" x14ac:dyDescent="0.25">
      <c r="C124" s="18" t="s">
        <v>617</v>
      </c>
      <c r="D124" s="18" t="s">
        <v>618</v>
      </c>
      <c r="E124" s="82"/>
      <c r="F124" s="82"/>
      <c r="G124" s="82"/>
      <c r="H124" s="82"/>
      <c r="I124" s="82"/>
      <c r="J124" s="82"/>
      <c r="K124" s="82"/>
      <c r="L124" s="82"/>
      <c r="M124" s="82"/>
      <c r="N124" s="82"/>
      <c r="O124" s="82"/>
      <c r="P124" s="82"/>
      <c r="Q124" s="82">
        <f t="shared" si="61"/>
        <v>0</v>
      </c>
    </row>
    <row r="125" spans="3:17" x14ac:dyDescent="0.25">
      <c r="C125" s="18" t="s">
        <v>619</v>
      </c>
      <c r="D125" s="18" t="s">
        <v>620</v>
      </c>
      <c r="E125" s="82"/>
      <c r="F125" s="82"/>
      <c r="G125" s="82"/>
      <c r="H125" s="82"/>
      <c r="I125" s="82"/>
      <c r="J125" s="82"/>
      <c r="K125" s="82"/>
      <c r="L125" s="82"/>
      <c r="M125" s="82"/>
      <c r="N125" s="82"/>
      <c r="O125" s="82"/>
      <c r="P125" s="82"/>
      <c r="Q125" s="82">
        <f t="shared" si="61"/>
        <v>0</v>
      </c>
    </row>
    <row r="126" spans="3:17" x14ac:dyDescent="0.25">
      <c r="C126" s="18" t="s">
        <v>621</v>
      </c>
      <c r="D126" s="18" t="s">
        <v>622</v>
      </c>
      <c r="E126" s="82"/>
      <c r="F126" s="82"/>
      <c r="G126" s="82"/>
      <c r="H126" s="82"/>
      <c r="I126" s="82"/>
      <c r="J126" s="82"/>
      <c r="K126" s="82"/>
      <c r="L126" s="82"/>
      <c r="M126" s="82"/>
      <c r="N126" s="82"/>
      <c r="O126" s="82"/>
      <c r="P126" s="82"/>
      <c r="Q126" s="82">
        <f t="shared" si="61"/>
        <v>0</v>
      </c>
    </row>
    <row r="127" spans="3:17" x14ac:dyDescent="0.25">
      <c r="C127" s="18" t="s">
        <v>623</v>
      </c>
      <c r="D127" s="18" t="s">
        <v>624</v>
      </c>
      <c r="E127" s="82"/>
      <c r="F127" s="82"/>
      <c r="G127" s="82"/>
      <c r="H127" s="82"/>
      <c r="I127" s="82"/>
      <c r="J127" s="82"/>
      <c r="K127" s="82"/>
      <c r="L127" s="82"/>
      <c r="M127" s="82"/>
      <c r="N127" s="82"/>
      <c r="O127" s="82"/>
      <c r="P127" s="82"/>
      <c r="Q127" s="82">
        <f t="shared" si="61"/>
        <v>0</v>
      </c>
    </row>
    <row r="128" spans="3:17" x14ac:dyDescent="0.25">
      <c r="C128" s="18" t="s">
        <v>625</v>
      </c>
      <c r="D128" s="18" t="s">
        <v>626</v>
      </c>
      <c r="E128" s="82"/>
      <c r="F128" s="82"/>
      <c r="G128" s="82"/>
      <c r="H128" s="82"/>
      <c r="I128" s="82"/>
      <c r="J128" s="82"/>
      <c r="K128" s="82"/>
      <c r="L128" s="82"/>
      <c r="M128" s="82"/>
      <c r="N128" s="82"/>
      <c r="O128" s="82"/>
      <c r="P128" s="82"/>
      <c r="Q128" s="82">
        <f t="shared" si="61"/>
        <v>0</v>
      </c>
    </row>
    <row r="129" spans="3:17" x14ac:dyDescent="0.25">
      <c r="C129" s="18" t="s">
        <v>627</v>
      </c>
      <c r="D129" s="18" t="s">
        <v>628</v>
      </c>
      <c r="E129" s="82"/>
      <c r="F129" s="82"/>
      <c r="G129" s="82"/>
      <c r="H129" s="82"/>
      <c r="I129" s="82"/>
      <c r="J129" s="82"/>
      <c r="K129" s="82"/>
      <c r="L129" s="82"/>
      <c r="M129" s="82"/>
      <c r="N129" s="82"/>
      <c r="O129" s="82"/>
      <c r="P129" s="82"/>
      <c r="Q129" s="82">
        <f t="shared" si="61"/>
        <v>0</v>
      </c>
    </row>
    <row r="130" spans="3:17" x14ac:dyDescent="0.25">
      <c r="C130" s="18" t="s">
        <v>259</v>
      </c>
      <c r="D130" s="18" t="s">
        <v>259</v>
      </c>
      <c r="E130" s="82"/>
      <c r="F130" s="82"/>
      <c r="G130" s="82"/>
      <c r="H130" s="82"/>
      <c r="I130" s="82"/>
      <c r="J130" s="82"/>
      <c r="K130" s="82"/>
      <c r="L130" s="82"/>
      <c r="M130" s="82"/>
      <c r="N130" s="82"/>
      <c r="O130" s="82"/>
      <c r="P130" s="82"/>
      <c r="Q130" s="82">
        <f t="shared" si="61"/>
        <v>0</v>
      </c>
    </row>
    <row r="131" spans="3:17" x14ac:dyDescent="0.25">
      <c r="C131" s="439" t="s">
        <v>251</v>
      </c>
      <c r="D131" s="441"/>
      <c r="E131" s="123">
        <f t="shared" ref="E131:P131" si="62">SUM(E121:E130)</f>
        <v>0</v>
      </c>
      <c r="F131" s="123">
        <f t="shared" si="62"/>
        <v>0</v>
      </c>
      <c r="G131" s="123">
        <f t="shared" si="62"/>
        <v>0</v>
      </c>
      <c r="H131" s="123">
        <f t="shared" si="62"/>
        <v>0</v>
      </c>
      <c r="I131" s="123">
        <f t="shared" si="62"/>
        <v>0</v>
      </c>
      <c r="J131" s="123">
        <f t="shared" si="62"/>
        <v>0</v>
      </c>
      <c r="K131" s="123">
        <f t="shared" si="62"/>
        <v>0</v>
      </c>
      <c r="L131" s="123">
        <f t="shared" si="62"/>
        <v>0</v>
      </c>
      <c r="M131" s="123">
        <f t="shared" si="62"/>
        <v>0</v>
      </c>
      <c r="N131" s="123">
        <f t="shared" si="62"/>
        <v>0</v>
      </c>
      <c r="O131" s="123">
        <f t="shared" si="62"/>
        <v>0</v>
      </c>
      <c r="P131" s="123">
        <f t="shared" si="62"/>
        <v>0</v>
      </c>
      <c r="Q131" s="123">
        <f>SUM(E131:P131)</f>
        <v>0</v>
      </c>
    </row>
    <row r="132" spans="3:17" x14ac:dyDescent="0.25">
      <c r="C132" s="428" t="s">
        <v>257</v>
      </c>
      <c r="D132" s="429"/>
      <c r="E132" s="82"/>
      <c r="F132" s="82"/>
      <c r="G132" s="82"/>
      <c r="H132" s="82"/>
      <c r="I132" s="82"/>
      <c r="J132" s="82"/>
      <c r="K132" s="82"/>
      <c r="L132" s="82"/>
      <c r="M132" s="82"/>
      <c r="N132" s="82"/>
      <c r="O132" s="82"/>
      <c r="P132" s="82"/>
      <c r="Q132" s="82"/>
    </row>
    <row r="133" spans="3:17" x14ac:dyDescent="0.25">
      <c r="C133" s="18" t="s">
        <v>252</v>
      </c>
      <c r="D133" s="18" t="s">
        <v>253</v>
      </c>
      <c r="E133" s="82"/>
      <c r="F133" s="82"/>
      <c r="G133" s="82"/>
      <c r="H133" s="82"/>
      <c r="I133" s="82"/>
      <c r="J133" s="82"/>
      <c r="K133" s="82"/>
      <c r="L133" s="82"/>
      <c r="M133" s="82"/>
      <c r="N133" s="82"/>
      <c r="O133" s="82"/>
      <c r="P133" s="82"/>
      <c r="Q133" s="82">
        <f t="shared" ref="Q133:Q142" si="63">SUM(E133:P133)</f>
        <v>0</v>
      </c>
    </row>
    <row r="134" spans="3:17" x14ac:dyDescent="0.25">
      <c r="C134" s="18" t="s">
        <v>254</v>
      </c>
      <c r="D134" s="18" t="s">
        <v>255</v>
      </c>
      <c r="E134" s="82"/>
      <c r="F134" s="82"/>
      <c r="G134" s="82"/>
      <c r="H134" s="82"/>
      <c r="I134" s="82"/>
      <c r="J134" s="82"/>
      <c r="K134" s="82"/>
      <c r="L134" s="82"/>
      <c r="M134" s="82"/>
      <c r="N134" s="82"/>
      <c r="O134" s="82"/>
      <c r="P134" s="82"/>
      <c r="Q134" s="82">
        <f t="shared" si="63"/>
        <v>0</v>
      </c>
    </row>
    <row r="135" spans="3:17" x14ac:dyDescent="0.25">
      <c r="C135" s="18" t="s">
        <v>629</v>
      </c>
      <c r="D135" s="18" t="s">
        <v>64</v>
      </c>
      <c r="E135" s="82"/>
      <c r="F135" s="82"/>
      <c r="G135" s="82"/>
      <c r="H135" s="82"/>
      <c r="I135" s="82"/>
      <c r="J135" s="82"/>
      <c r="K135" s="82"/>
      <c r="L135" s="82"/>
      <c r="M135" s="82"/>
      <c r="N135" s="82"/>
      <c r="O135" s="82"/>
      <c r="P135" s="82"/>
      <c r="Q135" s="82">
        <f t="shared" si="63"/>
        <v>0</v>
      </c>
    </row>
    <row r="136" spans="3:17" x14ac:dyDescent="0.25">
      <c r="C136" s="18" t="s">
        <v>630</v>
      </c>
      <c r="D136" s="18" t="s">
        <v>631</v>
      </c>
      <c r="E136" s="82"/>
      <c r="F136" s="82"/>
      <c r="G136" s="82"/>
      <c r="H136" s="82"/>
      <c r="I136" s="82"/>
      <c r="J136" s="82"/>
      <c r="K136" s="82"/>
      <c r="L136" s="82"/>
      <c r="M136" s="82"/>
      <c r="N136" s="82"/>
      <c r="O136" s="82"/>
      <c r="P136" s="82"/>
      <c r="Q136" s="82">
        <f t="shared" si="63"/>
        <v>0</v>
      </c>
    </row>
    <row r="137" spans="3:17" x14ac:dyDescent="0.25">
      <c r="C137" s="18" t="s">
        <v>632</v>
      </c>
      <c r="D137" s="18" t="s">
        <v>633</v>
      </c>
      <c r="E137" s="82"/>
      <c r="F137" s="82"/>
      <c r="G137" s="82"/>
      <c r="H137" s="82"/>
      <c r="I137" s="82"/>
      <c r="J137" s="82"/>
      <c r="K137" s="82"/>
      <c r="L137" s="82"/>
      <c r="M137" s="82"/>
      <c r="N137" s="82"/>
      <c r="O137" s="82"/>
      <c r="P137" s="82"/>
      <c r="Q137" s="82">
        <f t="shared" si="63"/>
        <v>0</v>
      </c>
    </row>
    <row r="138" spans="3:17" x14ac:dyDescent="0.25">
      <c r="C138" s="18" t="s">
        <v>634</v>
      </c>
      <c r="D138" s="18" t="s">
        <v>635</v>
      </c>
      <c r="E138" s="82"/>
      <c r="F138" s="82"/>
      <c r="G138" s="82"/>
      <c r="H138" s="82"/>
      <c r="I138" s="82"/>
      <c r="J138" s="82"/>
      <c r="K138" s="82"/>
      <c r="L138" s="82"/>
      <c r="M138" s="82"/>
      <c r="N138" s="82"/>
      <c r="O138" s="82"/>
      <c r="P138" s="82"/>
      <c r="Q138" s="82">
        <f t="shared" si="63"/>
        <v>0</v>
      </c>
    </row>
    <row r="139" spans="3:17" x14ac:dyDescent="0.25">
      <c r="C139" s="18" t="s">
        <v>472</v>
      </c>
      <c r="D139" s="18" t="s">
        <v>626</v>
      </c>
      <c r="E139" s="82"/>
      <c r="F139" s="82"/>
      <c r="G139" s="82"/>
      <c r="H139" s="82"/>
      <c r="I139" s="82"/>
      <c r="J139" s="82"/>
      <c r="K139" s="82"/>
      <c r="L139" s="82"/>
      <c r="M139" s="82"/>
      <c r="N139" s="82"/>
      <c r="O139" s="82"/>
      <c r="P139" s="82"/>
      <c r="Q139" s="82">
        <f t="shared" si="63"/>
        <v>0</v>
      </c>
    </row>
    <row r="140" spans="3:17" x14ac:dyDescent="0.25">
      <c r="C140" s="18" t="s">
        <v>472</v>
      </c>
      <c r="D140" s="18" t="s">
        <v>636</v>
      </c>
      <c r="E140" s="82"/>
      <c r="F140" s="82"/>
      <c r="G140" s="82"/>
      <c r="H140" s="82"/>
      <c r="I140" s="82"/>
      <c r="J140" s="82"/>
      <c r="K140" s="82"/>
      <c r="L140" s="82"/>
      <c r="M140" s="82"/>
      <c r="N140" s="82"/>
      <c r="O140" s="82"/>
      <c r="P140" s="82"/>
      <c r="Q140" s="82">
        <f t="shared" si="63"/>
        <v>0</v>
      </c>
    </row>
    <row r="141" spans="3:17" x14ac:dyDescent="0.25">
      <c r="C141" s="18" t="s">
        <v>637</v>
      </c>
      <c r="D141" s="18" t="s">
        <v>628</v>
      </c>
      <c r="E141" s="82"/>
      <c r="F141" s="82"/>
      <c r="G141" s="82"/>
      <c r="H141" s="82"/>
      <c r="I141" s="82"/>
      <c r="J141" s="82"/>
      <c r="K141" s="82"/>
      <c r="L141" s="82"/>
      <c r="M141" s="82"/>
      <c r="N141" s="82"/>
      <c r="O141" s="82"/>
      <c r="P141" s="82"/>
      <c r="Q141" s="82">
        <f t="shared" si="63"/>
        <v>0</v>
      </c>
    </row>
    <row r="142" spans="3:17" x14ac:dyDescent="0.25">
      <c r="C142" s="18" t="s">
        <v>259</v>
      </c>
      <c r="D142" s="18" t="s">
        <v>259</v>
      </c>
      <c r="E142" s="82"/>
      <c r="F142" s="82"/>
      <c r="G142" s="82"/>
      <c r="H142" s="82"/>
      <c r="I142" s="82"/>
      <c r="J142" s="82"/>
      <c r="K142" s="82"/>
      <c r="L142" s="82"/>
      <c r="M142" s="82"/>
      <c r="N142" s="82"/>
      <c r="O142" s="82"/>
      <c r="P142" s="82"/>
      <c r="Q142" s="82">
        <f t="shared" si="63"/>
        <v>0</v>
      </c>
    </row>
    <row r="143" spans="3:17" x14ac:dyDescent="0.25">
      <c r="C143" s="439" t="s">
        <v>225</v>
      </c>
      <c r="D143" s="441"/>
      <c r="E143" s="123">
        <f t="shared" ref="E143:P143" si="64">SUM(E133:E142)</f>
        <v>0</v>
      </c>
      <c r="F143" s="123">
        <f t="shared" si="64"/>
        <v>0</v>
      </c>
      <c r="G143" s="123">
        <f t="shared" si="64"/>
        <v>0</v>
      </c>
      <c r="H143" s="123">
        <f t="shared" si="64"/>
        <v>0</v>
      </c>
      <c r="I143" s="123">
        <f t="shared" si="64"/>
        <v>0</v>
      </c>
      <c r="J143" s="123">
        <f t="shared" si="64"/>
        <v>0</v>
      </c>
      <c r="K143" s="123">
        <f t="shared" si="64"/>
        <v>0</v>
      </c>
      <c r="L143" s="123">
        <f t="shared" si="64"/>
        <v>0</v>
      </c>
      <c r="M143" s="123">
        <f t="shared" si="64"/>
        <v>0</v>
      </c>
      <c r="N143" s="123">
        <f t="shared" si="64"/>
        <v>0</v>
      </c>
      <c r="O143" s="123">
        <f t="shared" si="64"/>
        <v>0</v>
      </c>
      <c r="P143" s="123">
        <f t="shared" si="64"/>
        <v>0</v>
      </c>
      <c r="Q143" s="123">
        <f>SUM(E143:P143)</f>
        <v>0</v>
      </c>
    </row>
    <row r="144" spans="3:17" x14ac:dyDescent="0.25">
      <c r="C144" s="428" t="s">
        <v>258</v>
      </c>
      <c r="D144" s="429"/>
      <c r="E144" s="82"/>
      <c r="F144" s="82"/>
      <c r="G144" s="82"/>
      <c r="H144" s="82"/>
      <c r="I144" s="82"/>
      <c r="J144" s="82"/>
      <c r="K144" s="82"/>
      <c r="L144" s="82"/>
      <c r="M144" s="82"/>
      <c r="N144" s="82"/>
      <c r="O144" s="82"/>
      <c r="P144" s="82"/>
      <c r="Q144" s="82"/>
    </row>
    <row r="145" spans="3:17" x14ac:dyDescent="0.25">
      <c r="C145" s="18" t="s">
        <v>252</v>
      </c>
      <c r="D145" s="18" t="s">
        <v>253</v>
      </c>
      <c r="E145" s="82"/>
      <c r="F145" s="82"/>
      <c r="G145" s="82"/>
      <c r="H145" s="82"/>
      <c r="I145" s="82"/>
      <c r="J145" s="82"/>
      <c r="K145" s="82"/>
      <c r="L145" s="82"/>
      <c r="M145" s="82"/>
      <c r="N145" s="82"/>
      <c r="O145" s="82"/>
      <c r="P145" s="82"/>
      <c r="Q145" s="82">
        <f t="shared" ref="Q145:Q154" si="65">SUM(E145:P145)</f>
        <v>0</v>
      </c>
    </row>
    <row r="146" spans="3:17" x14ac:dyDescent="0.25">
      <c r="C146" s="18" t="s">
        <v>254</v>
      </c>
      <c r="D146" s="18" t="s">
        <v>255</v>
      </c>
      <c r="E146" s="82"/>
      <c r="F146" s="82"/>
      <c r="G146" s="82"/>
      <c r="H146" s="82"/>
      <c r="I146" s="82"/>
      <c r="J146" s="82"/>
      <c r="K146" s="82"/>
      <c r="L146" s="82"/>
      <c r="M146" s="82"/>
      <c r="N146" s="82"/>
      <c r="O146" s="82"/>
      <c r="P146" s="82"/>
      <c r="Q146" s="82">
        <f t="shared" si="65"/>
        <v>0</v>
      </c>
    </row>
    <row r="147" spans="3:17" x14ac:dyDescent="0.25">
      <c r="C147" s="18" t="s">
        <v>629</v>
      </c>
      <c r="D147" s="18" t="s">
        <v>64</v>
      </c>
      <c r="E147" s="82"/>
      <c r="F147" s="82"/>
      <c r="G147" s="82"/>
      <c r="H147" s="82"/>
      <c r="I147" s="82"/>
      <c r="J147" s="82"/>
      <c r="K147" s="82"/>
      <c r="L147" s="82"/>
      <c r="M147" s="82"/>
      <c r="N147" s="82"/>
      <c r="O147" s="82"/>
      <c r="P147" s="82"/>
      <c r="Q147" s="82">
        <f t="shared" si="65"/>
        <v>0</v>
      </c>
    </row>
    <row r="148" spans="3:17" x14ac:dyDescent="0.25">
      <c r="C148" s="18" t="s">
        <v>630</v>
      </c>
      <c r="D148" s="18" t="s">
        <v>631</v>
      </c>
      <c r="E148" s="82"/>
      <c r="F148" s="82"/>
      <c r="G148" s="82"/>
      <c r="H148" s="82"/>
      <c r="I148" s="82"/>
      <c r="J148" s="82"/>
      <c r="K148" s="82"/>
      <c r="L148" s="82"/>
      <c r="M148" s="82"/>
      <c r="N148" s="82"/>
      <c r="O148" s="82"/>
      <c r="P148" s="82"/>
      <c r="Q148" s="82">
        <f t="shared" si="65"/>
        <v>0</v>
      </c>
    </row>
    <row r="149" spans="3:17" x14ac:dyDescent="0.25">
      <c r="C149" s="18" t="s">
        <v>632</v>
      </c>
      <c r="D149" s="18" t="s">
        <v>633</v>
      </c>
      <c r="E149" s="82"/>
      <c r="F149" s="82"/>
      <c r="G149" s="82"/>
      <c r="H149" s="82"/>
      <c r="I149" s="82"/>
      <c r="J149" s="82"/>
      <c r="K149" s="82"/>
      <c r="L149" s="82"/>
      <c r="M149" s="82"/>
      <c r="N149" s="82"/>
      <c r="O149" s="82"/>
      <c r="P149" s="82"/>
      <c r="Q149" s="82">
        <f t="shared" si="65"/>
        <v>0</v>
      </c>
    </row>
    <row r="150" spans="3:17" x14ac:dyDescent="0.25">
      <c r="C150" s="18" t="s">
        <v>634</v>
      </c>
      <c r="D150" s="18" t="s">
        <v>635</v>
      </c>
      <c r="E150" s="82"/>
      <c r="F150" s="82"/>
      <c r="G150" s="82"/>
      <c r="H150" s="82"/>
      <c r="I150" s="82"/>
      <c r="J150" s="82"/>
      <c r="K150" s="82"/>
      <c r="L150" s="82"/>
      <c r="M150" s="82"/>
      <c r="N150" s="82"/>
      <c r="O150" s="82"/>
      <c r="P150" s="82"/>
      <c r="Q150" s="82">
        <f t="shared" si="65"/>
        <v>0</v>
      </c>
    </row>
    <row r="151" spans="3:17" x14ac:dyDescent="0.25">
      <c r="C151" s="18" t="s">
        <v>472</v>
      </c>
      <c r="D151" s="18" t="s">
        <v>626</v>
      </c>
      <c r="E151" s="82"/>
      <c r="F151" s="82"/>
      <c r="G151" s="82"/>
      <c r="H151" s="82"/>
      <c r="I151" s="82"/>
      <c r="J151" s="82"/>
      <c r="K151" s="82"/>
      <c r="L151" s="82"/>
      <c r="M151" s="82"/>
      <c r="N151" s="82"/>
      <c r="O151" s="82"/>
      <c r="P151" s="82"/>
      <c r="Q151" s="82">
        <f t="shared" si="65"/>
        <v>0</v>
      </c>
    </row>
    <row r="152" spans="3:17" x14ac:dyDescent="0.25">
      <c r="C152" s="18" t="s">
        <v>472</v>
      </c>
      <c r="D152" s="18" t="s">
        <v>636</v>
      </c>
      <c r="E152" s="82"/>
      <c r="F152" s="82"/>
      <c r="G152" s="82"/>
      <c r="H152" s="82"/>
      <c r="I152" s="82"/>
      <c r="J152" s="82"/>
      <c r="K152" s="82"/>
      <c r="L152" s="82"/>
      <c r="M152" s="82"/>
      <c r="N152" s="82"/>
      <c r="O152" s="82"/>
      <c r="P152" s="82"/>
      <c r="Q152" s="82">
        <f t="shared" si="65"/>
        <v>0</v>
      </c>
    </row>
    <row r="153" spans="3:17" x14ac:dyDescent="0.25">
      <c r="C153" s="18" t="s">
        <v>637</v>
      </c>
      <c r="D153" s="18" t="s">
        <v>628</v>
      </c>
      <c r="E153" s="82"/>
      <c r="F153" s="82"/>
      <c r="G153" s="82"/>
      <c r="H153" s="82"/>
      <c r="I153" s="82"/>
      <c r="J153" s="82"/>
      <c r="K153" s="82"/>
      <c r="L153" s="82"/>
      <c r="M153" s="82"/>
      <c r="N153" s="82"/>
      <c r="O153" s="82"/>
      <c r="P153" s="82"/>
      <c r="Q153" s="82">
        <f t="shared" si="65"/>
        <v>0</v>
      </c>
    </row>
    <row r="154" spans="3:17" x14ac:dyDescent="0.25">
      <c r="C154" s="18" t="s">
        <v>259</v>
      </c>
      <c r="D154" s="18" t="s">
        <v>259</v>
      </c>
      <c r="E154" s="82"/>
      <c r="F154" s="82"/>
      <c r="G154" s="82"/>
      <c r="H154" s="82"/>
      <c r="I154" s="82"/>
      <c r="J154" s="82"/>
      <c r="K154" s="82"/>
      <c r="L154" s="82"/>
      <c r="M154" s="82"/>
      <c r="N154" s="82"/>
      <c r="O154" s="82"/>
      <c r="P154" s="82"/>
      <c r="Q154" s="82">
        <f t="shared" si="65"/>
        <v>0</v>
      </c>
    </row>
    <row r="155" spans="3:17" x14ac:dyDescent="0.25">
      <c r="C155" s="439" t="s">
        <v>225</v>
      </c>
      <c r="D155" s="441"/>
      <c r="E155" s="123">
        <f t="shared" ref="E155:P155" si="66">SUM(E145:E154)</f>
        <v>0</v>
      </c>
      <c r="F155" s="123">
        <f t="shared" si="66"/>
        <v>0</v>
      </c>
      <c r="G155" s="123">
        <f t="shared" si="66"/>
        <v>0</v>
      </c>
      <c r="H155" s="123">
        <f t="shared" si="66"/>
        <v>0</v>
      </c>
      <c r="I155" s="123">
        <f t="shared" si="66"/>
        <v>0</v>
      </c>
      <c r="J155" s="123">
        <f t="shared" si="66"/>
        <v>0</v>
      </c>
      <c r="K155" s="123">
        <f t="shared" si="66"/>
        <v>0</v>
      </c>
      <c r="L155" s="123">
        <f t="shared" si="66"/>
        <v>0</v>
      </c>
      <c r="M155" s="123">
        <f t="shared" si="66"/>
        <v>0</v>
      </c>
      <c r="N155" s="123">
        <f t="shared" si="66"/>
        <v>0</v>
      </c>
      <c r="O155" s="123">
        <f t="shared" si="66"/>
        <v>0</v>
      </c>
      <c r="P155" s="123">
        <f t="shared" si="66"/>
        <v>0</v>
      </c>
      <c r="Q155" s="123">
        <f>SUM(E155:P155)</f>
        <v>0</v>
      </c>
    </row>
    <row r="156" spans="3:17" x14ac:dyDescent="0.25">
      <c r="C156" s="428" t="s">
        <v>260</v>
      </c>
      <c r="D156" s="429"/>
      <c r="E156" s="82"/>
      <c r="F156" s="82"/>
      <c r="G156" s="82"/>
      <c r="H156" s="82"/>
      <c r="I156" s="82"/>
      <c r="J156" s="82"/>
      <c r="K156" s="82"/>
      <c r="L156" s="82"/>
      <c r="M156" s="82"/>
      <c r="N156" s="82"/>
      <c r="O156" s="82"/>
      <c r="P156" s="82"/>
      <c r="Q156" s="82"/>
    </row>
    <row r="157" spans="3:17" x14ac:dyDescent="0.25">
      <c r="C157" s="18" t="s">
        <v>252</v>
      </c>
      <c r="D157" s="18" t="s">
        <v>253</v>
      </c>
      <c r="E157" s="82"/>
      <c r="F157" s="82"/>
      <c r="G157" s="82"/>
      <c r="H157" s="82"/>
      <c r="I157" s="82"/>
      <c r="J157" s="82"/>
      <c r="K157" s="82"/>
      <c r="L157" s="82"/>
      <c r="M157" s="82"/>
      <c r="N157" s="82"/>
      <c r="O157" s="82"/>
      <c r="P157" s="82"/>
      <c r="Q157" s="82">
        <f t="shared" ref="Q157:Q167" si="67">SUM(E157:P157)</f>
        <v>0</v>
      </c>
    </row>
    <row r="158" spans="3:17" x14ac:dyDescent="0.25">
      <c r="C158" s="18" t="s">
        <v>254</v>
      </c>
      <c r="D158" s="18" t="s">
        <v>255</v>
      </c>
      <c r="E158" s="82"/>
      <c r="F158" s="82"/>
      <c r="G158" s="82"/>
      <c r="H158" s="82"/>
      <c r="I158" s="82"/>
      <c r="J158" s="82"/>
      <c r="K158" s="82"/>
      <c r="L158" s="82"/>
      <c r="M158" s="82"/>
      <c r="N158" s="82"/>
      <c r="O158" s="82"/>
      <c r="P158" s="82"/>
      <c r="Q158" s="82">
        <f t="shared" si="67"/>
        <v>0</v>
      </c>
    </row>
    <row r="159" spans="3:17" x14ac:dyDescent="0.25">
      <c r="C159" s="18" t="s">
        <v>640</v>
      </c>
      <c r="D159" s="18" t="s">
        <v>64</v>
      </c>
      <c r="E159" s="82"/>
      <c r="F159" s="82"/>
      <c r="G159" s="82"/>
      <c r="H159" s="82"/>
      <c r="I159" s="82"/>
      <c r="J159" s="82"/>
      <c r="K159" s="82"/>
      <c r="L159" s="82"/>
      <c r="M159" s="82"/>
      <c r="N159" s="82"/>
      <c r="O159" s="82"/>
      <c r="P159" s="82"/>
      <c r="Q159" s="82">
        <f t="shared" si="67"/>
        <v>0</v>
      </c>
    </row>
    <row r="160" spans="3:17" x14ac:dyDescent="0.25">
      <c r="C160" s="18" t="s">
        <v>630</v>
      </c>
      <c r="D160" s="18" t="s">
        <v>631</v>
      </c>
      <c r="E160" s="82"/>
      <c r="F160" s="82"/>
      <c r="G160" s="82"/>
      <c r="H160" s="82"/>
      <c r="I160" s="82"/>
      <c r="J160" s="82"/>
      <c r="K160" s="82"/>
      <c r="L160" s="82"/>
      <c r="M160" s="82"/>
      <c r="N160" s="82"/>
      <c r="O160" s="82"/>
      <c r="P160" s="82"/>
      <c r="Q160" s="82">
        <f t="shared" si="67"/>
        <v>0</v>
      </c>
    </row>
    <row r="161" spans="3:17" x14ac:dyDescent="0.25">
      <c r="C161" s="18" t="s">
        <v>632</v>
      </c>
      <c r="D161" s="18" t="s">
        <v>633</v>
      </c>
      <c r="E161" s="82"/>
      <c r="F161" s="82"/>
      <c r="G161" s="82"/>
      <c r="H161" s="82"/>
      <c r="I161" s="82"/>
      <c r="J161" s="82"/>
      <c r="K161" s="82"/>
      <c r="L161" s="82"/>
      <c r="M161" s="82"/>
      <c r="N161" s="82"/>
      <c r="O161" s="82"/>
      <c r="P161" s="82"/>
      <c r="Q161" s="82">
        <f t="shared" si="67"/>
        <v>0</v>
      </c>
    </row>
    <row r="162" spans="3:17" x14ac:dyDescent="0.25">
      <c r="C162" s="18" t="s">
        <v>638</v>
      </c>
      <c r="D162" s="18" t="s">
        <v>639</v>
      </c>
      <c r="E162" s="82"/>
      <c r="F162" s="82"/>
      <c r="G162" s="82"/>
      <c r="H162" s="82"/>
      <c r="I162" s="82"/>
      <c r="J162" s="82"/>
      <c r="K162" s="82"/>
      <c r="L162" s="82"/>
      <c r="M162" s="82"/>
      <c r="N162" s="82"/>
      <c r="O162" s="82"/>
      <c r="P162" s="82"/>
      <c r="Q162" s="82">
        <f t="shared" si="67"/>
        <v>0</v>
      </c>
    </row>
    <row r="163" spans="3:17" x14ac:dyDescent="0.25">
      <c r="C163" s="18" t="s">
        <v>634</v>
      </c>
      <c r="D163" s="18" t="s">
        <v>635</v>
      </c>
      <c r="E163" s="82"/>
      <c r="F163" s="82"/>
      <c r="G163" s="82"/>
      <c r="H163" s="82"/>
      <c r="I163" s="82"/>
      <c r="J163" s="82"/>
      <c r="K163" s="82"/>
      <c r="L163" s="82"/>
      <c r="M163" s="82"/>
      <c r="N163" s="82"/>
      <c r="O163" s="82"/>
      <c r="P163" s="82"/>
      <c r="Q163" s="82">
        <f t="shared" si="67"/>
        <v>0</v>
      </c>
    </row>
    <row r="164" spans="3:17" x14ac:dyDescent="0.25">
      <c r="C164" s="18" t="s">
        <v>472</v>
      </c>
      <c r="D164" s="18" t="s">
        <v>626</v>
      </c>
      <c r="E164" s="82"/>
      <c r="F164" s="82"/>
      <c r="G164" s="82"/>
      <c r="H164" s="82"/>
      <c r="I164" s="82"/>
      <c r="J164" s="82"/>
      <c r="K164" s="82"/>
      <c r="L164" s="82"/>
      <c r="M164" s="82"/>
      <c r="N164" s="82"/>
      <c r="O164" s="82"/>
      <c r="P164" s="82"/>
      <c r="Q164" s="82">
        <f t="shared" si="67"/>
        <v>0</v>
      </c>
    </row>
    <row r="165" spans="3:17" x14ac:dyDescent="0.25">
      <c r="C165" s="18" t="s">
        <v>472</v>
      </c>
      <c r="D165" s="18" t="s">
        <v>636</v>
      </c>
      <c r="E165" s="82"/>
      <c r="F165" s="82"/>
      <c r="G165" s="82"/>
      <c r="H165" s="82"/>
      <c r="I165" s="82"/>
      <c r="J165" s="82"/>
      <c r="K165" s="82"/>
      <c r="L165" s="82"/>
      <c r="M165" s="82"/>
      <c r="N165" s="82"/>
      <c r="O165" s="82"/>
      <c r="P165" s="82"/>
      <c r="Q165" s="82">
        <f t="shared" si="67"/>
        <v>0</v>
      </c>
    </row>
    <row r="166" spans="3:17" x14ac:dyDescent="0.25">
      <c r="C166" s="18" t="s">
        <v>637</v>
      </c>
      <c r="D166" s="18" t="s">
        <v>628</v>
      </c>
      <c r="E166" s="82"/>
      <c r="F166" s="82"/>
      <c r="G166" s="82"/>
      <c r="H166" s="82"/>
      <c r="I166" s="82"/>
      <c r="J166" s="82"/>
      <c r="K166" s="82"/>
      <c r="L166" s="82"/>
      <c r="M166" s="82"/>
      <c r="N166" s="82"/>
      <c r="O166" s="82"/>
      <c r="P166" s="82"/>
      <c r="Q166" s="82">
        <f t="shared" si="67"/>
        <v>0</v>
      </c>
    </row>
    <row r="167" spans="3:17" x14ac:dyDescent="0.25">
      <c r="C167" s="18" t="s">
        <v>259</v>
      </c>
      <c r="D167" s="18" t="s">
        <v>259</v>
      </c>
      <c r="E167" s="82"/>
      <c r="F167" s="82"/>
      <c r="G167" s="82"/>
      <c r="H167" s="82"/>
      <c r="I167" s="82"/>
      <c r="J167" s="82"/>
      <c r="K167" s="82"/>
      <c r="L167" s="82"/>
      <c r="M167" s="82"/>
      <c r="N167" s="82"/>
      <c r="O167" s="82"/>
      <c r="P167" s="82"/>
      <c r="Q167" s="82">
        <f t="shared" si="67"/>
        <v>0</v>
      </c>
    </row>
    <row r="168" spans="3:17" x14ac:dyDescent="0.25">
      <c r="C168" s="439" t="s">
        <v>225</v>
      </c>
      <c r="D168" s="441"/>
      <c r="E168" s="123">
        <f t="shared" ref="E168:P168" si="68">SUM(E157:E167)</f>
        <v>0</v>
      </c>
      <c r="F168" s="123">
        <f t="shared" si="68"/>
        <v>0</v>
      </c>
      <c r="G168" s="123">
        <f t="shared" si="68"/>
        <v>0</v>
      </c>
      <c r="H168" s="123">
        <f t="shared" si="68"/>
        <v>0</v>
      </c>
      <c r="I168" s="123">
        <f t="shared" si="68"/>
        <v>0</v>
      </c>
      <c r="J168" s="123">
        <f t="shared" si="68"/>
        <v>0</v>
      </c>
      <c r="K168" s="123">
        <f t="shared" si="68"/>
        <v>0</v>
      </c>
      <c r="L168" s="123">
        <f t="shared" si="68"/>
        <v>0</v>
      </c>
      <c r="M168" s="123">
        <f t="shared" si="68"/>
        <v>0</v>
      </c>
      <c r="N168" s="123">
        <f t="shared" si="68"/>
        <v>0</v>
      </c>
      <c r="O168" s="123">
        <f t="shared" si="68"/>
        <v>0</v>
      </c>
      <c r="P168" s="123">
        <f t="shared" si="68"/>
        <v>0</v>
      </c>
      <c r="Q168" s="123">
        <f>SUM(E168:P168)</f>
        <v>0</v>
      </c>
    </row>
    <row r="169" spans="3:17" x14ac:dyDescent="0.25">
      <c r="C169" s="439" t="s">
        <v>256</v>
      </c>
      <c r="D169" s="441"/>
      <c r="E169" s="123">
        <f t="shared" ref="E169:P169" si="69">E168+E155+E143</f>
        <v>0</v>
      </c>
      <c r="F169" s="123">
        <f t="shared" si="69"/>
        <v>0</v>
      </c>
      <c r="G169" s="123">
        <f t="shared" si="69"/>
        <v>0</v>
      </c>
      <c r="H169" s="123">
        <f t="shared" si="69"/>
        <v>0</v>
      </c>
      <c r="I169" s="123">
        <f t="shared" si="69"/>
        <v>0</v>
      </c>
      <c r="J169" s="123">
        <f t="shared" si="69"/>
        <v>0</v>
      </c>
      <c r="K169" s="123">
        <f t="shared" si="69"/>
        <v>0</v>
      </c>
      <c r="L169" s="123">
        <f t="shared" si="69"/>
        <v>0</v>
      </c>
      <c r="M169" s="123">
        <f t="shared" si="69"/>
        <v>0</v>
      </c>
      <c r="N169" s="123">
        <f t="shared" si="69"/>
        <v>0</v>
      </c>
      <c r="O169" s="123">
        <f t="shared" si="69"/>
        <v>0</v>
      </c>
      <c r="P169" s="123">
        <f t="shared" si="69"/>
        <v>0</v>
      </c>
      <c r="Q169" s="123">
        <f>SUM(E169:P169)</f>
        <v>0</v>
      </c>
    </row>
    <row r="170" spans="3:17" x14ac:dyDescent="0.25">
      <c r="C170" s="439" t="s">
        <v>261</v>
      </c>
      <c r="D170" s="441"/>
      <c r="E170" s="123">
        <f t="shared" ref="E170:P170" si="70">E169+E131</f>
        <v>0</v>
      </c>
      <c r="F170" s="123">
        <f t="shared" si="70"/>
        <v>0</v>
      </c>
      <c r="G170" s="123">
        <f t="shared" si="70"/>
        <v>0</v>
      </c>
      <c r="H170" s="123">
        <f t="shared" si="70"/>
        <v>0</v>
      </c>
      <c r="I170" s="123">
        <f t="shared" si="70"/>
        <v>0</v>
      </c>
      <c r="J170" s="123">
        <f t="shared" si="70"/>
        <v>0</v>
      </c>
      <c r="K170" s="123">
        <f t="shared" si="70"/>
        <v>0</v>
      </c>
      <c r="L170" s="123">
        <f t="shared" si="70"/>
        <v>0</v>
      </c>
      <c r="M170" s="123">
        <f t="shared" si="70"/>
        <v>0</v>
      </c>
      <c r="N170" s="123">
        <f t="shared" si="70"/>
        <v>0</v>
      </c>
      <c r="O170" s="123">
        <f t="shared" si="70"/>
        <v>0</v>
      </c>
      <c r="P170" s="123">
        <f t="shared" si="70"/>
        <v>0</v>
      </c>
      <c r="Q170" s="123">
        <f>SUM(E170:P170)</f>
        <v>0</v>
      </c>
    </row>
    <row r="171" spans="3:17" x14ac:dyDescent="0.25">
      <c r="C171" s="27"/>
      <c r="D171" s="27"/>
      <c r="E171" s="79"/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3:17" x14ac:dyDescent="0.25">
      <c r="C172" s="15"/>
      <c r="Q172" s="27" t="s">
        <v>109</v>
      </c>
    </row>
    <row r="173" spans="3:17" x14ac:dyDescent="0.25">
      <c r="C173" s="416" t="s">
        <v>244</v>
      </c>
      <c r="D173" s="416"/>
      <c r="E173" s="421" t="s">
        <v>265</v>
      </c>
      <c r="F173" s="421"/>
      <c r="G173" s="421"/>
      <c r="H173" s="421"/>
      <c r="I173" s="421"/>
      <c r="J173" s="421"/>
      <c r="K173" s="421"/>
      <c r="L173" s="421"/>
      <c r="M173" s="421"/>
      <c r="N173" s="421"/>
      <c r="O173" s="421"/>
      <c r="P173" s="421"/>
      <c r="Q173" s="421"/>
    </row>
    <row r="174" spans="3:17" x14ac:dyDescent="0.25">
      <c r="C174" s="416"/>
      <c r="D174" s="416"/>
      <c r="E174" s="14" t="s">
        <v>110</v>
      </c>
      <c r="F174" s="14" t="s">
        <v>111</v>
      </c>
      <c r="G174" s="14" t="s">
        <v>112</v>
      </c>
      <c r="H174" s="14" t="s">
        <v>113</v>
      </c>
      <c r="I174" s="14" t="s">
        <v>114</v>
      </c>
      <c r="J174" s="14" t="s">
        <v>115</v>
      </c>
      <c r="K174" s="14" t="s">
        <v>116</v>
      </c>
      <c r="L174" s="14" t="s">
        <v>117</v>
      </c>
      <c r="M174" s="14" t="s">
        <v>118</v>
      </c>
      <c r="N174" s="14" t="s">
        <v>119</v>
      </c>
      <c r="O174" s="14" t="s">
        <v>120</v>
      </c>
      <c r="P174" s="14" t="s">
        <v>121</v>
      </c>
      <c r="Q174" s="14" t="s">
        <v>108</v>
      </c>
    </row>
    <row r="175" spans="3:17" x14ac:dyDescent="0.25">
      <c r="C175" s="428" t="s">
        <v>246</v>
      </c>
      <c r="D175" s="429"/>
      <c r="E175" s="82"/>
      <c r="F175" s="82"/>
      <c r="G175" s="82"/>
      <c r="H175" s="82"/>
      <c r="I175" s="82"/>
      <c r="J175" s="82"/>
      <c r="K175" s="82"/>
      <c r="L175" s="82"/>
      <c r="M175" s="82"/>
      <c r="N175" s="82"/>
      <c r="O175" s="82"/>
      <c r="P175" s="82"/>
      <c r="Q175" s="82"/>
    </row>
    <row r="176" spans="3:17" x14ac:dyDescent="0.25">
      <c r="C176" s="73" t="s">
        <v>247</v>
      </c>
      <c r="D176" s="73" t="s">
        <v>248</v>
      </c>
      <c r="E176" s="82"/>
      <c r="F176" s="82"/>
      <c r="G176" s="82"/>
      <c r="H176" s="82"/>
      <c r="I176" s="82"/>
      <c r="J176" s="82"/>
      <c r="K176" s="82"/>
      <c r="L176" s="82"/>
      <c r="M176" s="82"/>
      <c r="N176" s="82"/>
      <c r="O176" s="82"/>
      <c r="P176" s="82"/>
      <c r="Q176" s="82">
        <f t="shared" ref="Q176:Q185" si="71">SUM(E176:P176)</f>
        <v>0</v>
      </c>
    </row>
    <row r="177" spans="3:17" x14ac:dyDescent="0.25">
      <c r="C177" s="18" t="s">
        <v>249</v>
      </c>
      <c r="D177" s="18" t="s">
        <v>250</v>
      </c>
      <c r="E177" s="82"/>
      <c r="F177" s="82"/>
      <c r="G177" s="82"/>
      <c r="H177" s="82"/>
      <c r="I177" s="82"/>
      <c r="J177" s="82"/>
      <c r="K177" s="82"/>
      <c r="L177" s="82"/>
      <c r="M177" s="82"/>
      <c r="N177" s="82"/>
      <c r="O177" s="82"/>
      <c r="P177" s="82"/>
      <c r="Q177" s="82">
        <f t="shared" si="71"/>
        <v>0</v>
      </c>
    </row>
    <row r="178" spans="3:17" x14ac:dyDescent="0.25">
      <c r="C178" s="18" t="s">
        <v>615</v>
      </c>
      <c r="D178" s="18" t="s">
        <v>616</v>
      </c>
      <c r="E178" s="82"/>
      <c r="F178" s="82"/>
      <c r="G178" s="82"/>
      <c r="H178" s="82"/>
      <c r="I178" s="82"/>
      <c r="J178" s="82"/>
      <c r="K178" s="82"/>
      <c r="L178" s="82"/>
      <c r="M178" s="82"/>
      <c r="N178" s="82"/>
      <c r="O178" s="82"/>
      <c r="P178" s="82"/>
      <c r="Q178" s="82">
        <f t="shared" si="71"/>
        <v>0</v>
      </c>
    </row>
    <row r="179" spans="3:17" x14ac:dyDescent="0.25">
      <c r="C179" s="18" t="s">
        <v>617</v>
      </c>
      <c r="D179" s="18" t="s">
        <v>618</v>
      </c>
      <c r="E179" s="82"/>
      <c r="F179" s="82"/>
      <c r="G179" s="82"/>
      <c r="H179" s="82"/>
      <c r="I179" s="82"/>
      <c r="J179" s="82"/>
      <c r="K179" s="82"/>
      <c r="L179" s="82"/>
      <c r="M179" s="82"/>
      <c r="N179" s="82"/>
      <c r="O179" s="82"/>
      <c r="P179" s="82"/>
      <c r="Q179" s="82">
        <f t="shared" si="71"/>
        <v>0</v>
      </c>
    </row>
    <row r="180" spans="3:17" x14ac:dyDescent="0.25">
      <c r="C180" s="18" t="s">
        <v>619</v>
      </c>
      <c r="D180" s="18" t="s">
        <v>620</v>
      </c>
      <c r="E180" s="82"/>
      <c r="F180" s="82"/>
      <c r="G180" s="82"/>
      <c r="H180" s="82"/>
      <c r="I180" s="82"/>
      <c r="J180" s="82"/>
      <c r="K180" s="82"/>
      <c r="L180" s="82"/>
      <c r="M180" s="82"/>
      <c r="N180" s="82"/>
      <c r="O180" s="82"/>
      <c r="P180" s="82"/>
      <c r="Q180" s="82">
        <f t="shared" si="71"/>
        <v>0</v>
      </c>
    </row>
    <row r="181" spans="3:17" x14ac:dyDescent="0.25">
      <c r="C181" s="18" t="s">
        <v>621</v>
      </c>
      <c r="D181" s="18" t="s">
        <v>622</v>
      </c>
      <c r="E181" s="82"/>
      <c r="F181" s="82"/>
      <c r="G181" s="82"/>
      <c r="H181" s="82"/>
      <c r="I181" s="82"/>
      <c r="J181" s="82"/>
      <c r="K181" s="82"/>
      <c r="L181" s="82"/>
      <c r="M181" s="82"/>
      <c r="N181" s="82"/>
      <c r="O181" s="82"/>
      <c r="P181" s="82"/>
      <c r="Q181" s="82">
        <f t="shared" si="71"/>
        <v>0</v>
      </c>
    </row>
    <row r="182" spans="3:17" x14ac:dyDescent="0.25">
      <c r="C182" s="18" t="s">
        <v>623</v>
      </c>
      <c r="D182" s="18" t="s">
        <v>624</v>
      </c>
      <c r="E182" s="82"/>
      <c r="F182" s="82"/>
      <c r="G182" s="82"/>
      <c r="H182" s="82"/>
      <c r="I182" s="82"/>
      <c r="J182" s="82"/>
      <c r="K182" s="82"/>
      <c r="L182" s="82"/>
      <c r="M182" s="82"/>
      <c r="N182" s="82"/>
      <c r="O182" s="82"/>
      <c r="P182" s="82"/>
      <c r="Q182" s="82">
        <f t="shared" si="71"/>
        <v>0</v>
      </c>
    </row>
    <row r="183" spans="3:17" x14ac:dyDescent="0.25">
      <c r="C183" s="18" t="s">
        <v>625</v>
      </c>
      <c r="D183" s="18" t="s">
        <v>626</v>
      </c>
      <c r="E183" s="82"/>
      <c r="F183" s="82"/>
      <c r="G183" s="82"/>
      <c r="H183" s="82"/>
      <c r="I183" s="82"/>
      <c r="J183" s="82"/>
      <c r="K183" s="82"/>
      <c r="L183" s="82"/>
      <c r="M183" s="82"/>
      <c r="N183" s="82"/>
      <c r="O183" s="82"/>
      <c r="P183" s="82"/>
      <c r="Q183" s="82">
        <f t="shared" si="71"/>
        <v>0</v>
      </c>
    </row>
    <row r="184" spans="3:17" x14ac:dyDescent="0.25">
      <c r="C184" s="18" t="s">
        <v>627</v>
      </c>
      <c r="D184" s="18" t="s">
        <v>628</v>
      </c>
      <c r="E184" s="82"/>
      <c r="F184" s="82"/>
      <c r="G184" s="82"/>
      <c r="H184" s="82"/>
      <c r="I184" s="82"/>
      <c r="J184" s="82"/>
      <c r="K184" s="82"/>
      <c r="L184" s="82"/>
      <c r="M184" s="82"/>
      <c r="N184" s="82"/>
      <c r="O184" s="82"/>
      <c r="P184" s="82"/>
      <c r="Q184" s="82">
        <f t="shared" si="71"/>
        <v>0</v>
      </c>
    </row>
    <row r="185" spans="3:17" x14ac:dyDescent="0.25">
      <c r="C185" s="18" t="s">
        <v>259</v>
      </c>
      <c r="D185" s="18" t="s">
        <v>259</v>
      </c>
      <c r="E185" s="82"/>
      <c r="F185" s="82"/>
      <c r="G185" s="82"/>
      <c r="H185" s="82"/>
      <c r="I185" s="82"/>
      <c r="J185" s="82"/>
      <c r="K185" s="82"/>
      <c r="L185" s="82"/>
      <c r="M185" s="82"/>
      <c r="N185" s="82"/>
      <c r="O185" s="82"/>
      <c r="P185" s="82"/>
      <c r="Q185" s="82">
        <f t="shared" si="71"/>
        <v>0</v>
      </c>
    </row>
    <row r="186" spans="3:17" x14ac:dyDescent="0.25">
      <c r="C186" s="439" t="s">
        <v>251</v>
      </c>
      <c r="D186" s="441"/>
      <c r="E186" s="123">
        <f t="shared" ref="E186:P186" si="72">SUM(E176:E185)</f>
        <v>0</v>
      </c>
      <c r="F186" s="123">
        <f t="shared" si="72"/>
        <v>0</v>
      </c>
      <c r="G186" s="123">
        <f t="shared" si="72"/>
        <v>0</v>
      </c>
      <c r="H186" s="123">
        <f t="shared" si="72"/>
        <v>0</v>
      </c>
      <c r="I186" s="123">
        <f t="shared" si="72"/>
        <v>0</v>
      </c>
      <c r="J186" s="123">
        <f t="shared" si="72"/>
        <v>0</v>
      </c>
      <c r="K186" s="123">
        <f t="shared" si="72"/>
        <v>0</v>
      </c>
      <c r="L186" s="123">
        <f t="shared" si="72"/>
        <v>0</v>
      </c>
      <c r="M186" s="123">
        <f t="shared" si="72"/>
        <v>0</v>
      </c>
      <c r="N186" s="123">
        <f t="shared" si="72"/>
        <v>0</v>
      </c>
      <c r="O186" s="123">
        <f t="shared" si="72"/>
        <v>0</v>
      </c>
      <c r="P186" s="123">
        <f t="shared" si="72"/>
        <v>0</v>
      </c>
      <c r="Q186" s="123">
        <f>SUM(E186:P186)</f>
        <v>0</v>
      </c>
    </row>
    <row r="187" spans="3:17" x14ac:dyDescent="0.25">
      <c r="C187" s="428" t="s">
        <v>257</v>
      </c>
      <c r="D187" s="429"/>
      <c r="E187" s="82"/>
      <c r="F187" s="82"/>
      <c r="G187" s="82"/>
      <c r="H187" s="82"/>
      <c r="I187" s="82"/>
      <c r="J187" s="82"/>
      <c r="K187" s="82"/>
      <c r="L187" s="82"/>
      <c r="M187" s="82"/>
      <c r="N187" s="82"/>
      <c r="O187" s="82"/>
      <c r="P187" s="82"/>
      <c r="Q187" s="82"/>
    </row>
    <row r="188" spans="3:17" x14ac:dyDescent="0.25">
      <c r="C188" s="18" t="s">
        <v>252</v>
      </c>
      <c r="D188" s="18" t="s">
        <v>253</v>
      </c>
      <c r="E188" s="82"/>
      <c r="F188" s="82"/>
      <c r="G188" s="82"/>
      <c r="H188" s="82"/>
      <c r="I188" s="82"/>
      <c r="J188" s="82"/>
      <c r="K188" s="82"/>
      <c r="L188" s="82"/>
      <c r="M188" s="82"/>
      <c r="N188" s="82"/>
      <c r="O188" s="82"/>
      <c r="P188" s="82"/>
      <c r="Q188" s="82">
        <f t="shared" ref="Q188:Q197" si="73">SUM(E188:P188)</f>
        <v>0</v>
      </c>
    </row>
    <row r="189" spans="3:17" x14ac:dyDescent="0.25">
      <c r="C189" s="18" t="s">
        <v>254</v>
      </c>
      <c r="D189" s="18" t="s">
        <v>255</v>
      </c>
      <c r="E189" s="82"/>
      <c r="F189" s="82"/>
      <c r="G189" s="82"/>
      <c r="H189" s="82"/>
      <c r="I189" s="82"/>
      <c r="J189" s="82"/>
      <c r="K189" s="82"/>
      <c r="L189" s="82"/>
      <c r="M189" s="82"/>
      <c r="N189" s="82"/>
      <c r="O189" s="82"/>
      <c r="P189" s="82"/>
      <c r="Q189" s="82">
        <f t="shared" si="73"/>
        <v>0</v>
      </c>
    </row>
    <row r="190" spans="3:17" x14ac:dyDescent="0.25">
      <c r="C190" s="18" t="s">
        <v>629</v>
      </c>
      <c r="D190" s="18" t="s">
        <v>64</v>
      </c>
      <c r="E190" s="82"/>
      <c r="F190" s="82"/>
      <c r="G190" s="82"/>
      <c r="H190" s="82"/>
      <c r="I190" s="82"/>
      <c r="J190" s="82"/>
      <c r="K190" s="82"/>
      <c r="L190" s="82"/>
      <c r="M190" s="82"/>
      <c r="N190" s="82"/>
      <c r="O190" s="82"/>
      <c r="P190" s="82"/>
      <c r="Q190" s="82">
        <f t="shared" si="73"/>
        <v>0</v>
      </c>
    </row>
    <row r="191" spans="3:17" x14ac:dyDescent="0.25">
      <c r="C191" s="18" t="s">
        <v>630</v>
      </c>
      <c r="D191" s="18" t="s">
        <v>631</v>
      </c>
      <c r="E191" s="82"/>
      <c r="F191" s="82"/>
      <c r="G191" s="82"/>
      <c r="H191" s="82"/>
      <c r="I191" s="82"/>
      <c r="J191" s="82"/>
      <c r="K191" s="82"/>
      <c r="L191" s="82"/>
      <c r="M191" s="82"/>
      <c r="N191" s="82"/>
      <c r="O191" s="82"/>
      <c r="P191" s="82"/>
      <c r="Q191" s="82">
        <f t="shared" si="73"/>
        <v>0</v>
      </c>
    </row>
    <row r="192" spans="3:17" x14ac:dyDescent="0.25">
      <c r="C192" s="18" t="s">
        <v>632</v>
      </c>
      <c r="D192" s="18" t="s">
        <v>633</v>
      </c>
      <c r="E192" s="82"/>
      <c r="F192" s="82"/>
      <c r="G192" s="82"/>
      <c r="H192" s="82"/>
      <c r="I192" s="82"/>
      <c r="J192" s="82"/>
      <c r="K192" s="82"/>
      <c r="L192" s="82"/>
      <c r="M192" s="82"/>
      <c r="N192" s="82"/>
      <c r="O192" s="82"/>
      <c r="P192" s="82"/>
      <c r="Q192" s="82">
        <f t="shared" si="73"/>
        <v>0</v>
      </c>
    </row>
    <row r="193" spans="3:17" x14ac:dyDescent="0.25">
      <c r="C193" s="18" t="s">
        <v>634</v>
      </c>
      <c r="D193" s="18" t="s">
        <v>635</v>
      </c>
      <c r="E193" s="82"/>
      <c r="F193" s="82"/>
      <c r="G193" s="82"/>
      <c r="H193" s="82"/>
      <c r="I193" s="82"/>
      <c r="J193" s="82"/>
      <c r="K193" s="82"/>
      <c r="L193" s="82"/>
      <c r="M193" s="82"/>
      <c r="N193" s="82"/>
      <c r="O193" s="82"/>
      <c r="P193" s="82"/>
      <c r="Q193" s="82">
        <f t="shared" si="73"/>
        <v>0</v>
      </c>
    </row>
    <row r="194" spans="3:17" x14ac:dyDescent="0.25">
      <c r="C194" s="18" t="s">
        <v>472</v>
      </c>
      <c r="D194" s="18" t="s">
        <v>626</v>
      </c>
      <c r="E194" s="82"/>
      <c r="F194" s="82"/>
      <c r="G194" s="82"/>
      <c r="H194" s="82"/>
      <c r="I194" s="82"/>
      <c r="J194" s="82"/>
      <c r="K194" s="82"/>
      <c r="L194" s="82"/>
      <c r="M194" s="82"/>
      <c r="N194" s="82"/>
      <c r="O194" s="82"/>
      <c r="P194" s="82"/>
      <c r="Q194" s="82">
        <f t="shared" si="73"/>
        <v>0</v>
      </c>
    </row>
    <row r="195" spans="3:17" x14ac:dyDescent="0.25">
      <c r="C195" s="18" t="s">
        <v>472</v>
      </c>
      <c r="D195" s="18" t="s">
        <v>636</v>
      </c>
      <c r="E195" s="82"/>
      <c r="F195" s="82"/>
      <c r="G195" s="82"/>
      <c r="H195" s="82"/>
      <c r="I195" s="82"/>
      <c r="J195" s="82"/>
      <c r="K195" s="82"/>
      <c r="L195" s="82"/>
      <c r="M195" s="82"/>
      <c r="N195" s="82"/>
      <c r="O195" s="82"/>
      <c r="P195" s="82"/>
      <c r="Q195" s="82">
        <f t="shared" si="73"/>
        <v>0</v>
      </c>
    </row>
    <row r="196" spans="3:17" x14ac:dyDescent="0.25">
      <c r="C196" s="18" t="s">
        <v>637</v>
      </c>
      <c r="D196" s="18" t="s">
        <v>628</v>
      </c>
      <c r="E196" s="82"/>
      <c r="F196" s="82"/>
      <c r="G196" s="82"/>
      <c r="H196" s="82"/>
      <c r="I196" s="82"/>
      <c r="J196" s="82"/>
      <c r="K196" s="82"/>
      <c r="L196" s="82"/>
      <c r="M196" s="82"/>
      <c r="N196" s="82"/>
      <c r="O196" s="82"/>
      <c r="P196" s="82"/>
      <c r="Q196" s="82">
        <f t="shared" si="73"/>
        <v>0</v>
      </c>
    </row>
    <row r="197" spans="3:17" x14ac:dyDescent="0.25">
      <c r="C197" s="18" t="s">
        <v>259</v>
      </c>
      <c r="D197" s="18" t="s">
        <v>259</v>
      </c>
      <c r="E197" s="82"/>
      <c r="F197" s="82"/>
      <c r="G197" s="82"/>
      <c r="H197" s="82"/>
      <c r="I197" s="82"/>
      <c r="J197" s="82"/>
      <c r="K197" s="82"/>
      <c r="L197" s="82"/>
      <c r="M197" s="82"/>
      <c r="N197" s="82"/>
      <c r="O197" s="82"/>
      <c r="P197" s="82"/>
      <c r="Q197" s="82">
        <f t="shared" si="73"/>
        <v>0</v>
      </c>
    </row>
    <row r="198" spans="3:17" x14ac:dyDescent="0.25">
      <c r="C198" s="439" t="s">
        <v>225</v>
      </c>
      <c r="D198" s="441"/>
      <c r="E198" s="123">
        <f t="shared" ref="E198:P198" si="74">SUM(E188:E197)</f>
        <v>0</v>
      </c>
      <c r="F198" s="123">
        <f t="shared" si="74"/>
        <v>0</v>
      </c>
      <c r="G198" s="123">
        <f t="shared" si="74"/>
        <v>0</v>
      </c>
      <c r="H198" s="123">
        <f t="shared" si="74"/>
        <v>0</v>
      </c>
      <c r="I198" s="123">
        <f t="shared" si="74"/>
        <v>0</v>
      </c>
      <c r="J198" s="123">
        <f t="shared" si="74"/>
        <v>0</v>
      </c>
      <c r="K198" s="123">
        <f t="shared" si="74"/>
        <v>0</v>
      </c>
      <c r="L198" s="123">
        <f t="shared" si="74"/>
        <v>0</v>
      </c>
      <c r="M198" s="123">
        <f t="shared" si="74"/>
        <v>0</v>
      </c>
      <c r="N198" s="123">
        <f t="shared" si="74"/>
        <v>0</v>
      </c>
      <c r="O198" s="123">
        <f t="shared" si="74"/>
        <v>0</v>
      </c>
      <c r="P198" s="123">
        <f t="shared" si="74"/>
        <v>0</v>
      </c>
      <c r="Q198" s="123">
        <f>SUM(E198:P198)</f>
        <v>0</v>
      </c>
    </row>
    <row r="199" spans="3:17" x14ac:dyDescent="0.25">
      <c r="C199" s="428" t="s">
        <v>258</v>
      </c>
      <c r="D199" s="429"/>
      <c r="E199" s="82"/>
      <c r="F199" s="82"/>
      <c r="G199" s="82"/>
      <c r="H199" s="82"/>
      <c r="I199" s="82"/>
      <c r="J199" s="82"/>
      <c r="K199" s="82"/>
      <c r="L199" s="82"/>
      <c r="M199" s="82"/>
      <c r="N199" s="82"/>
      <c r="O199" s="82"/>
      <c r="P199" s="82"/>
      <c r="Q199" s="82"/>
    </row>
    <row r="200" spans="3:17" x14ac:dyDescent="0.25">
      <c r="C200" s="18" t="s">
        <v>252</v>
      </c>
      <c r="D200" s="18" t="s">
        <v>253</v>
      </c>
      <c r="E200" s="82"/>
      <c r="F200" s="82"/>
      <c r="G200" s="82"/>
      <c r="H200" s="82"/>
      <c r="I200" s="82"/>
      <c r="J200" s="82"/>
      <c r="K200" s="82"/>
      <c r="L200" s="82"/>
      <c r="M200" s="82"/>
      <c r="N200" s="82"/>
      <c r="O200" s="82"/>
      <c r="P200" s="82"/>
      <c r="Q200" s="82">
        <f t="shared" ref="Q200:Q209" si="75">SUM(E200:P200)</f>
        <v>0</v>
      </c>
    </row>
    <row r="201" spans="3:17" x14ac:dyDescent="0.25">
      <c r="C201" s="18" t="s">
        <v>254</v>
      </c>
      <c r="D201" s="18" t="s">
        <v>255</v>
      </c>
      <c r="E201" s="82"/>
      <c r="F201" s="82"/>
      <c r="G201" s="82"/>
      <c r="H201" s="82"/>
      <c r="I201" s="82"/>
      <c r="J201" s="82"/>
      <c r="K201" s="82"/>
      <c r="L201" s="82"/>
      <c r="M201" s="82"/>
      <c r="N201" s="82"/>
      <c r="O201" s="82"/>
      <c r="P201" s="82"/>
      <c r="Q201" s="82">
        <f t="shared" si="75"/>
        <v>0</v>
      </c>
    </row>
    <row r="202" spans="3:17" x14ac:dyDescent="0.25">
      <c r="C202" s="18" t="s">
        <v>629</v>
      </c>
      <c r="D202" s="18" t="s">
        <v>64</v>
      </c>
      <c r="E202" s="82"/>
      <c r="F202" s="82"/>
      <c r="G202" s="82"/>
      <c r="H202" s="82"/>
      <c r="I202" s="82"/>
      <c r="J202" s="82"/>
      <c r="K202" s="82"/>
      <c r="L202" s="82"/>
      <c r="M202" s="82"/>
      <c r="N202" s="82"/>
      <c r="O202" s="82"/>
      <c r="P202" s="82"/>
      <c r="Q202" s="82">
        <f t="shared" si="75"/>
        <v>0</v>
      </c>
    </row>
    <row r="203" spans="3:17" x14ac:dyDescent="0.25">
      <c r="C203" s="18" t="s">
        <v>630</v>
      </c>
      <c r="D203" s="18" t="s">
        <v>631</v>
      </c>
      <c r="E203" s="82"/>
      <c r="F203" s="82"/>
      <c r="G203" s="82"/>
      <c r="H203" s="82"/>
      <c r="I203" s="82"/>
      <c r="J203" s="82"/>
      <c r="K203" s="82"/>
      <c r="L203" s="82"/>
      <c r="M203" s="82"/>
      <c r="N203" s="82"/>
      <c r="O203" s="82"/>
      <c r="P203" s="82"/>
      <c r="Q203" s="82">
        <f t="shared" si="75"/>
        <v>0</v>
      </c>
    </row>
    <row r="204" spans="3:17" x14ac:dyDescent="0.25">
      <c r="C204" s="18" t="s">
        <v>632</v>
      </c>
      <c r="D204" s="18" t="s">
        <v>633</v>
      </c>
      <c r="E204" s="82"/>
      <c r="F204" s="82"/>
      <c r="G204" s="82"/>
      <c r="H204" s="82"/>
      <c r="I204" s="82"/>
      <c r="J204" s="82"/>
      <c r="K204" s="82"/>
      <c r="L204" s="82"/>
      <c r="M204" s="82"/>
      <c r="N204" s="82"/>
      <c r="O204" s="82"/>
      <c r="P204" s="82"/>
      <c r="Q204" s="82">
        <f t="shared" si="75"/>
        <v>0</v>
      </c>
    </row>
    <row r="205" spans="3:17" x14ac:dyDescent="0.25">
      <c r="C205" s="18" t="s">
        <v>634</v>
      </c>
      <c r="D205" s="18" t="s">
        <v>635</v>
      </c>
      <c r="E205" s="82"/>
      <c r="F205" s="82"/>
      <c r="G205" s="82"/>
      <c r="H205" s="82"/>
      <c r="I205" s="82"/>
      <c r="J205" s="82"/>
      <c r="K205" s="82"/>
      <c r="L205" s="82"/>
      <c r="M205" s="82"/>
      <c r="N205" s="82"/>
      <c r="O205" s="82"/>
      <c r="P205" s="82"/>
      <c r="Q205" s="82">
        <f t="shared" si="75"/>
        <v>0</v>
      </c>
    </row>
    <row r="206" spans="3:17" x14ac:dyDescent="0.25">
      <c r="C206" s="18" t="s">
        <v>472</v>
      </c>
      <c r="D206" s="18" t="s">
        <v>626</v>
      </c>
      <c r="E206" s="82"/>
      <c r="F206" s="82"/>
      <c r="G206" s="82"/>
      <c r="H206" s="82"/>
      <c r="I206" s="82"/>
      <c r="J206" s="82"/>
      <c r="K206" s="82"/>
      <c r="L206" s="82"/>
      <c r="M206" s="82"/>
      <c r="N206" s="82"/>
      <c r="O206" s="82"/>
      <c r="P206" s="82"/>
      <c r="Q206" s="82">
        <f t="shared" si="75"/>
        <v>0</v>
      </c>
    </row>
    <row r="207" spans="3:17" x14ac:dyDescent="0.25">
      <c r="C207" s="18" t="s">
        <v>472</v>
      </c>
      <c r="D207" s="18" t="s">
        <v>636</v>
      </c>
      <c r="E207" s="82"/>
      <c r="F207" s="82"/>
      <c r="G207" s="82"/>
      <c r="H207" s="82"/>
      <c r="I207" s="82"/>
      <c r="J207" s="82"/>
      <c r="K207" s="82"/>
      <c r="L207" s="82"/>
      <c r="M207" s="82"/>
      <c r="N207" s="82"/>
      <c r="O207" s="82"/>
      <c r="P207" s="82"/>
      <c r="Q207" s="82">
        <f t="shared" si="75"/>
        <v>0</v>
      </c>
    </row>
    <row r="208" spans="3:17" x14ac:dyDescent="0.25">
      <c r="C208" s="18" t="s">
        <v>637</v>
      </c>
      <c r="D208" s="18" t="s">
        <v>628</v>
      </c>
      <c r="E208" s="82"/>
      <c r="F208" s="82"/>
      <c r="G208" s="82"/>
      <c r="H208" s="82"/>
      <c r="I208" s="82"/>
      <c r="J208" s="82"/>
      <c r="K208" s="82"/>
      <c r="L208" s="82"/>
      <c r="M208" s="82"/>
      <c r="N208" s="82"/>
      <c r="O208" s="82"/>
      <c r="P208" s="82"/>
      <c r="Q208" s="82">
        <f t="shared" si="75"/>
        <v>0</v>
      </c>
    </row>
    <row r="209" spans="3:17" x14ac:dyDescent="0.25">
      <c r="C209" s="18" t="s">
        <v>259</v>
      </c>
      <c r="D209" s="18" t="s">
        <v>259</v>
      </c>
      <c r="E209" s="82"/>
      <c r="F209" s="82"/>
      <c r="G209" s="82"/>
      <c r="H209" s="82"/>
      <c r="I209" s="82"/>
      <c r="J209" s="82"/>
      <c r="K209" s="82"/>
      <c r="L209" s="82"/>
      <c r="M209" s="82"/>
      <c r="N209" s="82"/>
      <c r="O209" s="82"/>
      <c r="P209" s="82"/>
      <c r="Q209" s="82">
        <f t="shared" si="75"/>
        <v>0</v>
      </c>
    </row>
    <row r="210" spans="3:17" x14ac:dyDescent="0.25">
      <c r="C210" s="439" t="s">
        <v>225</v>
      </c>
      <c r="D210" s="441"/>
      <c r="E210" s="123">
        <f t="shared" ref="E210:P210" si="76">SUM(E200:E209)</f>
        <v>0</v>
      </c>
      <c r="F210" s="123">
        <f t="shared" si="76"/>
        <v>0</v>
      </c>
      <c r="G210" s="123">
        <f t="shared" si="76"/>
        <v>0</v>
      </c>
      <c r="H210" s="123">
        <f t="shared" si="76"/>
        <v>0</v>
      </c>
      <c r="I210" s="123">
        <f t="shared" si="76"/>
        <v>0</v>
      </c>
      <c r="J210" s="123">
        <f t="shared" si="76"/>
        <v>0</v>
      </c>
      <c r="K210" s="123">
        <f t="shared" si="76"/>
        <v>0</v>
      </c>
      <c r="L210" s="123">
        <f t="shared" si="76"/>
        <v>0</v>
      </c>
      <c r="M210" s="123">
        <f t="shared" si="76"/>
        <v>0</v>
      </c>
      <c r="N210" s="123">
        <f t="shared" si="76"/>
        <v>0</v>
      </c>
      <c r="O210" s="123">
        <f t="shared" si="76"/>
        <v>0</v>
      </c>
      <c r="P210" s="123">
        <f t="shared" si="76"/>
        <v>0</v>
      </c>
      <c r="Q210" s="123">
        <f>SUM(E210:P210)</f>
        <v>0</v>
      </c>
    </row>
    <row r="211" spans="3:17" x14ac:dyDescent="0.25">
      <c r="C211" s="428" t="s">
        <v>260</v>
      </c>
      <c r="D211" s="429"/>
      <c r="E211" s="82"/>
      <c r="F211" s="82"/>
      <c r="G211" s="82"/>
      <c r="H211" s="82"/>
      <c r="I211" s="82"/>
      <c r="J211" s="82"/>
      <c r="K211" s="82"/>
      <c r="L211" s="82"/>
      <c r="M211" s="82"/>
      <c r="N211" s="82"/>
      <c r="O211" s="82"/>
      <c r="P211" s="82"/>
      <c r="Q211" s="82"/>
    </row>
    <row r="212" spans="3:17" x14ac:dyDescent="0.25">
      <c r="C212" s="18" t="s">
        <v>252</v>
      </c>
      <c r="D212" s="18" t="s">
        <v>253</v>
      </c>
      <c r="E212" s="82"/>
      <c r="F212" s="82"/>
      <c r="G212" s="82"/>
      <c r="H212" s="82"/>
      <c r="I212" s="82"/>
      <c r="J212" s="82"/>
      <c r="K212" s="82"/>
      <c r="L212" s="82"/>
      <c r="M212" s="82"/>
      <c r="N212" s="82"/>
      <c r="O212" s="82"/>
      <c r="P212" s="82"/>
      <c r="Q212" s="82">
        <f t="shared" ref="Q212:Q222" si="77">SUM(E212:P212)</f>
        <v>0</v>
      </c>
    </row>
    <row r="213" spans="3:17" x14ac:dyDescent="0.25">
      <c r="C213" s="18" t="s">
        <v>254</v>
      </c>
      <c r="D213" s="18" t="s">
        <v>255</v>
      </c>
      <c r="E213" s="82"/>
      <c r="F213" s="82"/>
      <c r="G213" s="82"/>
      <c r="H213" s="82"/>
      <c r="I213" s="82"/>
      <c r="J213" s="82"/>
      <c r="K213" s="82"/>
      <c r="L213" s="82"/>
      <c r="M213" s="82"/>
      <c r="N213" s="82"/>
      <c r="O213" s="82"/>
      <c r="P213" s="82"/>
      <c r="Q213" s="82">
        <f t="shared" si="77"/>
        <v>0</v>
      </c>
    </row>
    <row r="214" spans="3:17" x14ac:dyDescent="0.25">
      <c r="C214" s="18" t="s">
        <v>640</v>
      </c>
      <c r="D214" s="18" t="s">
        <v>64</v>
      </c>
      <c r="E214" s="82"/>
      <c r="F214" s="82"/>
      <c r="G214" s="82"/>
      <c r="H214" s="82"/>
      <c r="I214" s="82"/>
      <c r="J214" s="82"/>
      <c r="K214" s="82"/>
      <c r="L214" s="82"/>
      <c r="M214" s="82"/>
      <c r="N214" s="82"/>
      <c r="O214" s="82"/>
      <c r="P214" s="82"/>
      <c r="Q214" s="82">
        <f t="shared" si="77"/>
        <v>0</v>
      </c>
    </row>
    <row r="215" spans="3:17" x14ac:dyDescent="0.25">
      <c r="C215" s="18" t="s">
        <v>630</v>
      </c>
      <c r="D215" s="18" t="s">
        <v>631</v>
      </c>
      <c r="E215" s="82"/>
      <c r="F215" s="82"/>
      <c r="G215" s="82"/>
      <c r="H215" s="82"/>
      <c r="I215" s="82"/>
      <c r="J215" s="82"/>
      <c r="K215" s="82"/>
      <c r="L215" s="82"/>
      <c r="M215" s="82"/>
      <c r="N215" s="82"/>
      <c r="O215" s="82"/>
      <c r="P215" s="82"/>
      <c r="Q215" s="82">
        <f t="shared" si="77"/>
        <v>0</v>
      </c>
    </row>
    <row r="216" spans="3:17" x14ac:dyDescent="0.25">
      <c r="C216" s="18" t="s">
        <v>632</v>
      </c>
      <c r="D216" s="18" t="s">
        <v>633</v>
      </c>
      <c r="E216" s="82"/>
      <c r="F216" s="82"/>
      <c r="G216" s="82"/>
      <c r="H216" s="82"/>
      <c r="I216" s="82"/>
      <c r="J216" s="82"/>
      <c r="K216" s="82"/>
      <c r="L216" s="82"/>
      <c r="M216" s="82"/>
      <c r="N216" s="82"/>
      <c r="O216" s="82"/>
      <c r="P216" s="82"/>
      <c r="Q216" s="82">
        <f t="shared" si="77"/>
        <v>0</v>
      </c>
    </row>
    <row r="217" spans="3:17" x14ac:dyDescent="0.25">
      <c r="C217" s="18" t="s">
        <v>638</v>
      </c>
      <c r="D217" s="18" t="s">
        <v>639</v>
      </c>
      <c r="E217" s="82"/>
      <c r="F217" s="82"/>
      <c r="G217" s="82"/>
      <c r="H217" s="82"/>
      <c r="I217" s="82"/>
      <c r="J217" s="82"/>
      <c r="K217" s="82"/>
      <c r="L217" s="82"/>
      <c r="M217" s="82"/>
      <c r="N217" s="82"/>
      <c r="O217" s="82"/>
      <c r="P217" s="82"/>
      <c r="Q217" s="82">
        <f t="shared" si="77"/>
        <v>0</v>
      </c>
    </row>
    <row r="218" spans="3:17" x14ac:dyDescent="0.25">
      <c r="C218" s="18" t="s">
        <v>634</v>
      </c>
      <c r="D218" s="18" t="s">
        <v>635</v>
      </c>
      <c r="E218" s="82"/>
      <c r="F218" s="82"/>
      <c r="G218" s="82"/>
      <c r="H218" s="82"/>
      <c r="I218" s="82"/>
      <c r="J218" s="82"/>
      <c r="K218" s="82"/>
      <c r="L218" s="82"/>
      <c r="M218" s="82"/>
      <c r="N218" s="82"/>
      <c r="O218" s="82"/>
      <c r="P218" s="82"/>
      <c r="Q218" s="82">
        <f t="shared" si="77"/>
        <v>0</v>
      </c>
    </row>
    <row r="219" spans="3:17" x14ac:dyDescent="0.25">
      <c r="C219" s="18" t="s">
        <v>472</v>
      </c>
      <c r="D219" s="18" t="s">
        <v>626</v>
      </c>
      <c r="E219" s="82"/>
      <c r="F219" s="82"/>
      <c r="G219" s="82"/>
      <c r="H219" s="82"/>
      <c r="I219" s="82"/>
      <c r="J219" s="82"/>
      <c r="K219" s="82"/>
      <c r="L219" s="82"/>
      <c r="M219" s="82"/>
      <c r="N219" s="82"/>
      <c r="O219" s="82"/>
      <c r="P219" s="82"/>
      <c r="Q219" s="82">
        <f t="shared" si="77"/>
        <v>0</v>
      </c>
    </row>
    <row r="220" spans="3:17" x14ac:dyDescent="0.25">
      <c r="C220" s="18" t="s">
        <v>472</v>
      </c>
      <c r="D220" s="18" t="s">
        <v>636</v>
      </c>
      <c r="E220" s="82"/>
      <c r="F220" s="82"/>
      <c r="G220" s="82"/>
      <c r="H220" s="82"/>
      <c r="I220" s="82"/>
      <c r="J220" s="82"/>
      <c r="K220" s="82"/>
      <c r="L220" s="82"/>
      <c r="M220" s="82"/>
      <c r="N220" s="82"/>
      <c r="O220" s="82"/>
      <c r="P220" s="82"/>
      <c r="Q220" s="82">
        <f t="shared" si="77"/>
        <v>0</v>
      </c>
    </row>
    <row r="221" spans="3:17" x14ac:dyDescent="0.25">
      <c r="C221" s="18" t="s">
        <v>637</v>
      </c>
      <c r="D221" s="18" t="s">
        <v>628</v>
      </c>
      <c r="E221" s="82"/>
      <c r="F221" s="82"/>
      <c r="G221" s="82"/>
      <c r="H221" s="82"/>
      <c r="I221" s="82"/>
      <c r="J221" s="82"/>
      <c r="K221" s="82"/>
      <c r="L221" s="82"/>
      <c r="M221" s="82"/>
      <c r="N221" s="82"/>
      <c r="O221" s="82"/>
      <c r="P221" s="82"/>
      <c r="Q221" s="82">
        <f t="shared" si="77"/>
        <v>0</v>
      </c>
    </row>
    <row r="222" spans="3:17" x14ac:dyDescent="0.25">
      <c r="C222" s="18" t="s">
        <v>259</v>
      </c>
      <c r="D222" s="18" t="s">
        <v>259</v>
      </c>
      <c r="E222" s="82"/>
      <c r="F222" s="82"/>
      <c r="G222" s="82"/>
      <c r="H222" s="82"/>
      <c r="I222" s="82"/>
      <c r="J222" s="82"/>
      <c r="K222" s="82"/>
      <c r="L222" s="82"/>
      <c r="M222" s="82"/>
      <c r="N222" s="82"/>
      <c r="O222" s="82"/>
      <c r="P222" s="82"/>
      <c r="Q222" s="82">
        <f t="shared" si="77"/>
        <v>0</v>
      </c>
    </row>
    <row r="223" spans="3:17" x14ac:dyDescent="0.25">
      <c r="C223" s="439" t="s">
        <v>225</v>
      </c>
      <c r="D223" s="441"/>
      <c r="E223" s="123">
        <f t="shared" ref="E223:P223" si="78">SUM(E212:E222)</f>
        <v>0</v>
      </c>
      <c r="F223" s="123">
        <f t="shared" si="78"/>
        <v>0</v>
      </c>
      <c r="G223" s="123">
        <f t="shared" si="78"/>
        <v>0</v>
      </c>
      <c r="H223" s="123">
        <f t="shared" si="78"/>
        <v>0</v>
      </c>
      <c r="I223" s="123">
        <f t="shared" si="78"/>
        <v>0</v>
      </c>
      <c r="J223" s="123">
        <f t="shared" si="78"/>
        <v>0</v>
      </c>
      <c r="K223" s="123">
        <f t="shared" si="78"/>
        <v>0</v>
      </c>
      <c r="L223" s="123">
        <f t="shared" si="78"/>
        <v>0</v>
      </c>
      <c r="M223" s="123">
        <f t="shared" si="78"/>
        <v>0</v>
      </c>
      <c r="N223" s="123">
        <f t="shared" si="78"/>
        <v>0</v>
      </c>
      <c r="O223" s="123">
        <f t="shared" si="78"/>
        <v>0</v>
      </c>
      <c r="P223" s="123">
        <f t="shared" si="78"/>
        <v>0</v>
      </c>
      <c r="Q223" s="123">
        <f>SUM(E223:P223)</f>
        <v>0</v>
      </c>
    </row>
    <row r="224" spans="3:17" x14ac:dyDescent="0.25">
      <c r="C224" s="439" t="s">
        <v>256</v>
      </c>
      <c r="D224" s="441"/>
      <c r="E224" s="123">
        <f t="shared" ref="E224:P224" si="79">E223+E210+E198</f>
        <v>0</v>
      </c>
      <c r="F224" s="123">
        <f t="shared" si="79"/>
        <v>0</v>
      </c>
      <c r="G224" s="123">
        <f t="shared" si="79"/>
        <v>0</v>
      </c>
      <c r="H224" s="123">
        <f t="shared" si="79"/>
        <v>0</v>
      </c>
      <c r="I224" s="123">
        <f t="shared" si="79"/>
        <v>0</v>
      </c>
      <c r="J224" s="123">
        <f t="shared" si="79"/>
        <v>0</v>
      </c>
      <c r="K224" s="123">
        <f t="shared" si="79"/>
        <v>0</v>
      </c>
      <c r="L224" s="123">
        <f t="shared" si="79"/>
        <v>0</v>
      </c>
      <c r="M224" s="123">
        <f t="shared" si="79"/>
        <v>0</v>
      </c>
      <c r="N224" s="123">
        <f t="shared" si="79"/>
        <v>0</v>
      </c>
      <c r="O224" s="123">
        <f t="shared" si="79"/>
        <v>0</v>
      </c>
      <c r="P224" s="123">
        <f t="shared" si="79"/>
        <v>0</v>
      </c>
      <c r="Q224" s="123">
        <f>SUM(E224:P224)</f>
        <v>0</v>
      </c>
    </row>
    <row r="225" spans="3:17" x14ac:dyDescent="0.25">
      <c r="C225" s="439" t="s">
        <v>261</v>
      </c>
      <c r="D225" s="441"/>
      <c r="E225" s="123">
        <f t="shared" ref="E225:P225" si="80">E224+E186</f>
        <v>0</v>
      </c>
      <c r="F225" s="123">
        <f t="shared" si="80"/>
        <v>0</v>
      </c>
      <c r="G225" s="123">
        <f t="shared" si="80"/>
        <v>0</v>
      </c>
      <c r="H225" s="123">
        <f t="shared" si="80"/>
        <v>0</v>
      </c>
      <c r="I225" s="123">
        <f t="shared" si="80"/>
        <v>0</v>
      </c>
      <c r="J225" s="123">
        <f t="shared" si="80"/>
        <v>0</v>
      </c>
      <c r="K225" s="123">
        <f t="shared" si="80"/>
        <v>0</v>
      </c>
      <c r="L225" s="123">
        <f t="shared" si="80"/>
        <v>0</v>
      </c>
      <c r="M225" s="123">
        <f t="shared" si="80"/>
        <v>0</v>
      </c>
      <c r="N225" s="123">
        <f t="shared" si="80"/>
        <v>0</v>
      </c>
      <c r="O225" s="123">
        <f t="shared" si="80"/>
        <v>0</v>
      </c>
      <c r="P225" s="123">
        <f t="shared" si="80"/>
        <v>0</v>
      </c>
      <c r="Q225" s="123">
        <f>SUM(E225:P225)</f>
        <v>0</v>
      </c>
    </row>
    <row r="226" spans="3:17" x14ac:dyDescent="0.25">
      <c r="C226" s="15"/>
      <c r="Q226" s="27" t="s">
        <v>109</v>
      </c>
    </row>
    <row r="227" spans="3:17" x14ac:dyDescent="0.25">
      <c r="C227" s="416" t="s">
        <v>244</v>
      </c>
      <c r="D227" s="416"/>
      <c r="E227" s="421" t="s">
        <v>369</v>
      </c>
      <c r="F227" s="421"/>
      <c r="G227" s="421"/>
      <c r="H227" s="421"/>
      <c r="I227" s="421"/>
      <c r="J227" s="421"/>
      <c r="K227" s="421"/>
      <c r="L227" s="421"/>
      <c r="M227" s="421"/>
      <c r="N227" s="421"/>
      <c r="O227" s="421"/>
      <c r="P227" s="421"/>
      <c r="Q227" s="421"/>
    </row>
    <row r="228" spans="3:17" x14ac:dyDescent="0.25">
      <c r="C228" s="416"/>
      <c r="D228" s="416"/>
      <c r="E228" s="14" t="s">
        <v>110</v>
      </c>
      <c r="F228" s="14" t="s">
        <v>111</v>
      </c>
      <c r="G228" s="14" t="s">
        <v>112</v>
      </c>
      <c r="H228" s="14" t="s">
        <v>113</v>
      </c>
      <c r="I228" s="14" t="s">
        <v>114</v>
      </c>
      <c r="J228" s="14" t="s">
        <v>115</v>
      </c>
      <c r="K228" s="14" t="s">
        <v>116</v>
      </c>
      <c r="L228" s="14" t="s">
        <v>117</v>
      </c>
      <c r="M228" s="14" t="s">
        <v>118</v>
      </c>
      <c r="N228" s="14" t="s">
        <v>119</v>
      </c>
      <c r="O228" s="14" t="s">
        <v>120</v>
      </c>
      <c r="P228" s="14" t="s">
        <v>121</v>
      </c>
      <c r="Q228" s="14" t="s">
        <v>108</v>
      </c>
    </row>
    <row r="229" spans="3:17" x14ac:dyDescent="0.25">
      <c r="C229" s="428" t="s">
        <v>246</v>
      </c>
      <c r="D229" s="429"/>
      <c r="E229" s="82"/>
      <c r="F229" s="82"/>
      <c r="G229" s="82"/>
      <c r="H229" s="82"/>
      <c r="I229" s="82"/>
      <c r="J229" s="82"/>
      <c r="K229" s="82"/>
      <c r="L229" s="82"/>
      <c r="M229" s="82"/>
      <c r="N229" s="82"/>
      <c r="O229" s="82"/>
      <c r="P229" s="82"/>
      <c r="Q229" s="82"/>
    </row>
    <row r="230" spans="3:17" x14ac:dyDescent="0.25">
      <c r="C230" s="73" t="s">
        <v>247</v>
      </c>
      <c r="D230" s="73" t="s">
        <v>248</v>
      </c>
      <c r="E230" s="82"/>
      <c r="F230" s="82"/>
      <c r="G230" s="82"/>
      <c r="H230" s="82"/>
      <c r="I230" s="82"/>
      <c r="J230" s="82"/>
      <c r="K230" s="82"/>
      <c r="L230" s="82"/>
      <c r="M230" s="82"/>
      <c r="N230" s="82"/>
      <c r="O230" s="82"/>
      <c r="P230" s="82"/>
      <c r="Q230" s="82">
        <f t="shared" ref="Q230:Q239" si="81">SUM(E230:P230)</f>
        <v>0</v>
      </c>
    </row>
    <row r="231" spans="3:17" x14ac:dyDescent="0.25">
      <c r="C231" s="18" t="s">
        <v>249</v>
      </c>
      <c r="D231" s="18" t="s">
        <v>250</v>
      </c>
      <c r="E231" s="82"/>
      <c r="F231" s="82"/>
      <c r="G231" s="82"/>
      <c r="H231" s="82"/>
      <c r="I231" s="82"/>
      <c r="J231" s="82"/>
      <c r="K231" s="82"/>
      <c r="L231" s="82"/>
      <c r="M231" s="82"/>
      <c r="N231" s="82"/>
      <c r="O231" s="82"/>
      <c r="P231" s="82"/>
      <c r="Q231" s="82">
        <f t="shared" si="81"/>
        <v>0</v>
      </c>
    </row>
    <row r="232" spans="3:17" x14ac:dyDescent="0.25">
      <c r="C232" s="18" t="s">
        <v>615</v>
      </c>
      <c r="D232" s="18" t="s">
        <v>616</v>
      </c>
      <c r="E232" s="82"/>
      <c r="F232" s="82"/>
      <c r="G232" s="82"/>
      <c r="H232" s="82"/>
      <c r="I232" s="82"/>
      <c r="J232" s="82"/>
      <c r="K232" s="82"/>
      <c r="L232" s="82"/>
      <c r="M232" s="82"/>
      <c r="N232" s="82"/>
      <c r="O232" s="82"/>
      <c r="P232" s="82"/>
      <c r="Q232" s="82">
        <f t="shared" si="81"/>
        <v>0</v>
      </c>
    </row>
    <row r="233" spans="3:17" x14ac:dyDescent="0.25">
      <c r="C233" s="18" t="s">
        <v>617</v>
      </c>
      <c r="D233" s="18" t="s">
        <v>618</v>
      </c>
      <c r="E233" s="82"/>
      <c r="F233" s="82"/>
      <c r="G233" s="82"/>
      <c r="H233" s="82"/>
      <c r="I233" s="82"/>
      <c r="J233" s="82"/>
      <c r="K233" s="82"/>
      <c r="L233" s="82"/>
      <c r="M233" s="82"/>
      <c r="N233" s="82"/>
      <c r="O233" s="82"/>
      <c r="P233" s="82"/>
      <c r="Q233" s="82">
        <f t="shared" si="81"/>
        <v>0</v>
      </c>
    </row>
    <row r="234" spans="3:17" x14ac:dyDescent="0.25">
      <c r="C234" s="18" t="s">
        <v>619</v>
      </c>
      <c r="D234" s="18" t="s">
        <v>620</v>
      </c>
      <c r="E234" s="82"/>
      <c r="F234" s="82"/>
      <c r="G234" s="82"/>
      <c r="H234" s="82"/>
      <c r="I234" s="82"/>
      <c r="J234" s="82"/>
      <c r="K234" s="82"/>
      <c r="L234" s="82"/>
      <c r="M234" s="82"/>
      <c r="N234" s="82"/>
      <c r="O234" s="82"/>
      <c r="P234" s="82"/>
      <c r="Q234" s="82">
        <f t="shared" si="81"/>
        <v>0</v>
      </c>
    </row>
    <row r="235" spans="3:17" x14ac:dyDescent="0.25">
      <c r="C235" s="18" t="s">
        <v>621</v>
      </c>
      <c r="D235" s="18" t="s">
        <v>622</v>
      </c>
      <c r="E235" s="82"/>
      <c r="F235" s="82"/>
      <c r="G235" s="82"/>
      <c r="H235" s="82"/>
      <c r="I235" s="82"/>
      <c r="J235" s="82"/>
      <c r="K235" s="82"/>
      <c r="L235" s="82"/>
      <c r="M235" s="82"/>
      <c r="N235" s="82"/>
      <c r="O235" s="82"/>
      <c r="P235" s="82"/>
      <c r="Q235" s="82">
        <f t="shared" si="81"/>
        <v>0</v>
      </c>
    </row>
    <row r="236" spans="3:17" x14ac:dyDescent="0.25">
      <c r="C236" s="18" t="s">
        <v>623</v>
      </c>
      <c r="D236" s="18" t="s">
        <v>624</v>
      </c>
      <c r="E236" s="82"/>
      <c r="F236" s="82"/>
      <c r="G236" s="82"/>
      <c r="H236" s="82"/>
      <c r="I236" s="82"/>
      <c r="J236" s="82"/>
      <c r="K236" s="82"/>
      <c r="L236" s="82"/>
      <c r="M236" s="82"/>
      <c r="N236" s="82"/>
      <c r="O236" s="82"/>
      <c r="P236" s="82"/>
      <c r="Q236" s="82">
        <f t="shared" si="81"/>
        <v>0</v>
      </c>
    </row>
    <row r="237" spans="3:17" x14ac:dyDescent="0.25">
      <c r="C237" s="18" t="s">
        <v>625</v>
      </c>
      <c r="D237" s="18" t="s">
        <v>626</v>
      </c>
      <c r="E237" s="82"/>
      <c r="F237" s="82"/>
      <c r="G237" s="82"/>
      <c r="H237" s="82"/>
      <c r="I237" s="82"/>
      <c r="J237" s="82"/>
      <c r="K237" s="82"/>
      <c r="L237" s="82"/>
      <c r="M237" s="82"/>
      <c r="N237" s="82"/>
      <c r="O237" s="82"/>
      <c r="P237" s="82"/>
      <c r="Q237" s="82">
        <f t="shared" si="81"/>
        <v>0</v>
      </c>
    </row>
    <row r="238" spans="3:17" x14ac:dyDescent="0.25">
      <c r="C238" s="18" t="s">
        <v>627</v>
      </c>
      <c r="D238" s="18" t="s">
        <v>628</v>
      </c>
      <c r="E238" s="82"/>
      <c r="F238" s="82"/>
      <c r="G238" s="82"/>
      <c r="H238" s="82"/>
      <c r="I238" s="82"/>
      <c r="J238" s="82"/>
      <c r="K238" s="82"/>
      <c r="L238" s="82"/>
      <c r="M238" s="82"/>
      <c r="N238" s="82"/>
      <c r="O238" s="82"/>
      <c r="P238" s="82"/>
      <c r="Q238" s="82">
        <f t="shared" si="81"/>
        <v>0</v>
      </c>
    </row>
    <row r="239" spans="3:17" x14ac:dyDescent="0.25">
      <c r="C239" s="18" t="s">
        <v>259</v>
      </c>
      <c r="D239" s="18" t="s">
        <v>259</v>
      </c>
      <c r="E239" s="82"/>
      <c r="F239" s="82"/>
      <c r="G239" s="82"/>
      <c r="H239" s="82"/>
      <c r="I239" s="82"/>
      <c r="J239" s="82"/>
      <c r="K239" s="82"/>
      <c r="L239" s="82"/>
      <c r="M239" s="82"/>
      <c r="N239" s="82"/>
      <c r="O239" s="82"/>
      <c r="P239" s="82"/>
      <c r="Q239" s="82">
        <f t="shared" si="81"/>
        <v>0</v>
      </c>
    </row>
    <row r="240" spans="3:17" x14ac:dyDescent="0.25">
      <c r="C240" s="439" t="s">
        <v>251</v>
      </c>
      <c r="D240" s="441"/>
      <c r="E240" s="123">
        <f t="shared" ref="E240:P240" si="82">SUM(E230:E239)</f>
        <v>0</v>
      </c>
      <c r="F240" s="123">
        <f t="shared" si="82"/>
        <v>0</v>
      </c>
      <c r="G240" s="123">
        <f t="shared" si="82"/>
        <v>0</v>
      </c>
      <c r="H240" s="123">
        <f t="shared" si="82"/>
        <v>0</v>
      </c>
      <c r="I240" s="123">
        <f t="shared" si="82"/>
        <v>0</v>
      </c>
      <c r="J240" s="123">
        <f t="shared" si="82"/>
        <v>0</v>
      </c>
      <c r="K240" s="123">
        <f t="shared" si="82"/>
        <v>0</v>
      </c>
      <c r="L240" s="123">
        <f t="shared" si="82"/>
        <v>0</v>
      </c>
      <c r="M240" s="123">
        <f t="shared" si="82"/>
        <v>0</v>
      </c>
      <c r="N240" s="123">
        <f t="shared" si="82"/>
        <v>0</v>
      </c>
      <c r="O240" s="123">
        <f t="shared" si="82"/>
        <v>0</v>
      </c>
      <c r="P240" s="123">
        <f t="shared" si="82"/>
        <v>0</v>
      </c>
      <c r="Q240" s="123">
        <f>SUM(E240:P240)</f>
        <v>0</v>
      </c>
    </row>
    <row r="241" spans="3:17" x14ac:dyDescent="0.25">
      <c r="C241" s="428" t="s">
        <v>257</v>
      </c>
      <c r="D241" s="429"/>
      <c r="E241" s="82"/>
      <c r="F241" s="82"/>
      <c r="G241" s="82"/>
      <c r="H241" s="82"/>
      <c r="I241" s="82"/>
      <c r="J241" s="82"/>
      <c r="K241" s="82"/>
      <c r="L241" s="82"/>
      <c r="M241" s="82"/>
      <c r="N241" s="82"/>
      <c r="O241" s="82"/>
      <c r="P241" s="82"/>
      <c r="Q241" s="82"/>
    </row>
    <row r="242" spans="3:17" x14ac:dyDescent="0.25">
      <c r="C242" s="18" t="s">
        <v>252</v>
      </c>
      <c r="D242" s="18" t="s">
        <v>253</v>
      </c>
      <c r="E242" s="82"/>
      <c r="F242" s="82"/>
      <c r="G242" s="82"/>
      <c r="H242" s="82"/>
      <c r="I242" s="82"/>
      <c r="J242" s="82"/>
      <c r="K242" s="82"/>
      <c r="L242" s="82"/>
      <c r="M242" s="82"/>
      <c r="N242" s="82"/>
      <c r="O242" s="82"/>
      <c r="P242" s="82"/>
      <c r="Q242" s="82">
        <f t="shared" ref="Q242:Q251" si="83">SUM(E242:P242)</f>
        <v>0</v>
      </c>
    </row>
    <row r="243" spans="3:17" x14ac:dyDescent="0.25">
      <c r="C243" s="18" t="s">
        <v>254</v>
      </c>
      <c r="D243" s="18" t="s">
        <v>255</v>
      </c>
      <c r="E243" s="82"/>
      <c r="F243" s="82"/>
      <c r="G243" s="82"/>
      <c r="H243" s="82"/>
      <c r="I243" s="82"/>
      <c r="J243" s="82"/>
      <c r="K243" s="82"/>
      <c r="L243" s="82"/>
      <c r="M243" s="82"/>
      <c r="N243" s="82"/>
      <c r="O243" s="82"/>
      <c r="P243" s="82"/>
      <c r="Q243" s="82">
        <f t="shared" si="83"/>
        <v>0</v>
      </c>
    </row>
    <row r="244" spans="3:17" x14ac:dyDescent="0.25">
      <c r="C244" s="18" t="s">
        <v>629</v>
      </c>
      <c r="D244" s="18" t="s">
        <v>64</v>
      </c>
      <c r="E244" s="82"/>
      <c r="F244" s="82"/>
      <c r="G244" s="82"/>
      <c r="H244" s="82"/>
      <c r="I244" s="82"/>
      <c r="J244" s="82"/>
      <c r="K244" s="82"/>
      <c r="L244" s="82"/>
      <c r="M244" s="82"/>
      <c r="N244" s="82"/>
      <c r="O244" s="82"/>
      <c r="P244" s="82"/>
      <c r="Q244" s="82">
        <f t="shared" si="83"/>
        <v>0</v>
      </c>
    </row>
    <row r="245" spans="3:17" x14ac:dyDescent="0.25">
      <c r="C245" s="18" t="s">
        <v>630</v>
      </c>
      <c r="D245" s="18" t="s">
        <v>631</v>
      </c>
      <c r="E245" s="82"/>
      <c r="F245" s="82"/>
      <c r="G245" s="82"/>
      <c r="H245" s="82"/>
      <c r="I245" s="82"/>
      <c r="J245" s="82"/>
      <c r="K245" s="82"/>
      <c r="L245" s="82"/>
      <c r="M245" s="82"/>
      <c r="N245" s="82"/>
      <c r="O245" s="82"/>
      <c r="P245" s="82"/>
      <c r="Q245" s="82">
        <f t="shared" si="83"/>
        <v>0</v>
      </c>
    </row>
    <row r="246" spans="3:17" x14ac:dyDescent="0.25">
      <c r="C246" s="18" t="s">
        <v>632</v>
      </c>
      <c r="D246" s="18" t="s">
        <v>633</v>
      </c>
      <c r="E246" s="82"/>
      <c r="F246" s="82"/>
      <c r="G246" s="82"/>
      <c r="H246" s="82"/>
      <c r="I246" s="82"/>
      <c r="J246" s="82"/>
      <c r="K246" s="82"/>
      <c r="L246" s="82"/>
      <c r="M246" s="82"/>
      <c r="N246" s="82"/>
      <c r="O246" s="82"/>
      <c r="P246" s="82"/>
      <c r="Q246" s="82">
        <f t="shared" si="83"/>
        <v>0</v>
      </c>
    </row>
    <row r="247" spans="3:17" x14ac:dyDescent="0.25">
      <c r="C247" s="18" t="s">
        <v>634</v>
      </c>
      <c r="D247" s="18" t="s">
        <v>635</v>
      </c>
      <c r="E247" s="82"/>
      <c r="F247" s="82"/>
      <c r="G247" s="82"/>
      <c r="H247" s="82"/>
      <c r="I247" s="82"/>
      <c r="J247" s="82"/>
      <c r="K247" s="82"/>
      <c r="L247" s="82"/>
      <c r="M247" s="82"/>
      <c r="N247" s="82"/>
      <c r="O247" s="82"/>
      <c r="P247" s="82"/>
      <c r="Q247" s="82">
        <f t="shared" si="83"/>
        <v>0</v>
      </c>
    </row>
    <row r="248" spans="3:17" x14ac:dyDescent="0.25">
      <c r="C248" s="18" t="s">
        <v>472</v>
      </c>
      <c r="D248" s="18" t="s">
        <v>626</v>
      </c>
      <c r="E248" s="82"/>
      <c r="F248" s="82"/>
      <c r="G248" s="82"/>
      <c r="H248" s="82"/>
      <c r="I248" s="82"/>
      <c r="J248" s="82"/>
      <c r="K248" s="82"/>
      <c r="L248" s="82"/>
      <c r="M248" s="82"/>
      <c r="N248" s="82"/>
      <c r="O248" s="82"/>
      <c r="P248" s="82"/>
      <c r="Q248" s="82">
        <f t="shared" si="83"/>
        <v>0</v>
      </c>
    </row>
    <row r="249" spans="3:17" x14ac:dyDescent="0.25">
      <c r="C249" s="18" t="s">
        <v>472</v>
      </c>
      <c r="D249" s="18" t="s">
        <v>636</v>
      </c>
      <c r="E249" s="82"/>
      <c r="F249" s="82"/>
      <c r="G249" s="82"/>
      <c r="H249" s="82"/>
      <c r="I249" s="82"/>
      <c r="J249" s="82"/>
      <c r="K249" s="82"/>
      <c r="L249" s="82"/>
      <c r="M249" s="82"/>
      <c r="N249" s="82"/>
      <c r="O249" s="82"/>
      <c r="P249" s="82"/>
      <c r="Q249" s="82">
        <f t="shared" si="83"/>
        <v>0</v>
      </c>
    </row>
    <row r="250" spans="3:17" x14ac:dyDescent="0.25">
      <c r="C250" s="18" t="s">
        <v>637</v>
      </c>
      <c r="D250" s="18" t="s">
        <v>628</v>
      </c>
      <c r="E250" s="82"/>
      <c r="F250" s="82"/>
      <c r="G250" s="82"/>
      <c r="H250" s="82"/>
      <c r="I250" s="82"/>
      <c r="J250" s="82"/>
      <c r="K250" s="82"/>
      <c r="L250" s="82"/>
      <c r="M250" s="82"/>
      <c r="N250" s="82"/>
      <c r="O250" s="82"/>
      <c r="P250" s="82"/>
      <c r="Q250" s="82">
        <f t="shared" si="83"/>
        <v>0</v>
      </c>
    </row>
    <row r="251" spans="3:17" x14ac:dyDescent="0.25">
      <c r="C251" s="18" t="s">
        <v>259</v>
      </c>
      <c r="D251" s="18" t="s">
        <v>259</v>
      </c>
      <c r="E251" s="82"/>
      <c r="F251" s="82"/>
      <c r="G251" s="82"/>
      <c r="H251" s="82"/>
      <c r="I251" s="82"/>
      <c r="J251" s="82"/>
      <c r="K251" s="82"/>
      <c r="L251" s="82"/>
      <c r="M251" s="82"/>
      <c r="N251" s="82"/>
      <c r="O251" s="82"/>
      <c r="P251" s="82"/>
      <c r="Q251" s="82">
        <f t="shared" si="83"/>
        <v>0</v>
      </c>
    </row>
    <row r="252" spans="3:17" x14ac:dyDescent="0.25">
      <c r="C252" s="439" t="s">
        <v>225</v>
      </c>
      <c r="D252" s="441"/>
      <c r="E252" s="123">
        <f t="shared" ref="E252:P252" si="84">SUM(E242:E251)</f>
        <v>0</v>
      </c>
      <c r="F252" s="123">
        <f t="shared" si="84"/>
        <v>0</v>
      </c>
      <c r="G252" s="123">
        <f t="shared" si="84"/>
        <v>0</v>
      </c>
      <c r="H252" s="123">
        <f t="shared" si="84"/>
        <v>0</v>
      </c>
      <c r="I252" s="123">
        <f t="shared" si="84"/>
        <v>0</v>
      </c>
      <c r="J252" s="123">
        <f t="shared" si="84"/>
        <v>0</v>
      </c>
      <c r="K252" s="123">
        <f t="shared" si="84"/>
        <v>0</v>
      </c>
      <c r="L252" s="123">
        <f t="shared" si="84"/>
        <v>0</v>
      </c>
      <c r="M252" s="123">
        <f t="shared" si="84"/>
        <v>0</v>
      </c>
      <c r="N252" s="123">
        <f t="shared" si="84"/>
        <v>0</v>
      </c>
      <c r="O252" s="123">
        <f t="shared" si="84"/>
        <v>0</v>
      </c>
      <c r="P252" s="123">
        <f t="shared" si="84"/>
        <v>0</v>
      </c>
      <c r="Q252" s="123">
        <f>SUM(E252:P252)</f>
        <v>0</v>
      </c>
    </row>
    <row r="253" spans="3:17" x14ac:dyDescent="0.25">
      <c r="C253" s="428" t="s">
        <v>258</v>
      </c>
      <c r="D253" s="429"/>
      <c r="E253" s="82"/>
      <c r="F253" s="82"/>
      <c r="G253" s="82"/>
      <c r="H253" s="82"/>
      <c r="I253" s="82"/>
      <c r="J253" s="82"/>
      <c r="K253" s="82"/>
      <c r="L253" s="82"/>
      <c r="M253" s="82"/>
      <c r="N253" s="82"/>
      <c r="O253" s="82"/>
      <c r="P253" s="82"/>
      <c r="Q253" s="82"/>
    </row>
    <row r="254" spans="3:17" x14ac:dyDescent="0.25">
      <c r="C254" s="18" t="s">
        <v>252</v>
      </c>
      <c r="D254" s="18" t="s">
        <v>253</v>
      </c>
      <c r="E254" s="82"/>
      <c r="F254" s="82"/>
      <c r="G254" s="82"/>
      <c r="H254" s="82"/>
      <c r="I254" s="82"/>
      <c r="J254" s="82"/>
      <c r="K254" s="82"/>
      <c r="L254" s="82"/>
      <c r="M254" s="82"/>
      <c r="N254" s="82"/>
      <c r="O254" s="82"/>
      <c r="P254" s="82"/>
      <c r="Q254" s="82">
        <f t="shared" ref="Q254:Q263" si="85">SUM(E254:P254)</f>
        <v>0</v>
      </c>
    </row>
    <row r="255" spans="3:17" x14ac:dyDescent="0.25">
      <c r="C255" s="18" t="s">
        <v>254</v>
      </c>
      <c r="D255" s="18" t="s">
        <v>255</v>
      </c>
      <c r="E255" s="82"/>
      <c r="F255" s="82"/>
      <c r="G255" s="82"/>
      <c r="H255" s="82"/>
      <c r="I255" s="82"/>
      <c r="J255" s="82"/>
      <c r="K255" s="82"/>
      <c r="L255" s="82"/>
      <c r="M255" s="82"/>
      <c r="N255" s="82"/>
      <c r="O255" s="82"/>
      <c r="P255" s="82"/>
      <c r="Q255" s="82">
        <f t="shared" si="85"/>
        <v>0</v>
      </c>
    </row>
    <row r="256" spans="3:17" x14ac:dyDescent="0.25">
      <c r="C256" s="18" t="s">
        <v>629</v>
      </c>
      <c r="D256" s="18" t="s">
        <v>64</v>
      </c>
      <c r="E256" s="82"/>
      <c r="F256" s="82"/>
      <c r="G256" s="82"/>
      <c r="H256" s="82"/>
      <c r="I256" s="82"/>
      <c r="J256" s="82"/>
      <c r="K256" s="82"/>
      <c r="L256" s="82"/>
      <c r="M256" s="82"/>
      <c r="N256" s="82"/>
      <c r="O256" s="82"/>
      <c r="P256" s="82"/>
      <c r="Q256" s="82">
        <f t="shared" si="85"/>
        <v>0</v>
      </c>
    </row>
    <row r="257" spans="3:17" x14ac:dyDescent="0.25">
      <c r="C257" s="18" t="s">
        <v>630</v>
      </c>
      <c r="D257" s="18" t="s">
        <v>631</v>
      </c>
      <c r="E257" s="82"/>
      <c r="F257" s="82"/>
      <c r="G257" s="82"/>
      <c r="H257" s="82"/>
      <c r="I257" s="82"/>
      <c r="J257" s="82"/>
      <c r="K257" s="82"/>
      <c r="L257" s="82"/>
      <c r="M257" s="82"/>
      <c r="N257" s="82"/>
      <c r="O257" s="82"/>
      <c r="P257" s="82"/>
      <c r="Q257" s="82">
        <f t="shared" si="85"/>
        <v>0</v>
      </c>
    </row>
    <row r="258" spans="3:17" x14ac:dyDescent="0.25">
      <c r="C258" s="18" t="s">
        <v>632</v>
      </c>
      <c r="D258" s="18" t="s">
        <v>633</v>
      </c>
      <c r="E258" s="82"/>
      <c r="F258" s="82"/>
      <c r="G258" s="82"/>
      <c r="H258" s="82"/>
      <c r="I258" s="82"/>
      <c r="J258" s="82"/>
      <c r="K258" s="82"/>
      <c r="L258" s="82"/>
      <c r="M258" s="82"/>
      <c r="N258" s="82"/>
      <c r="O258" s="82"/>
      <c r="P258" s="82"/>
      <c r="Q258" s="82">
        <f t="shared" si="85"/>
        <v>0</v>
      </c>
    </row>
    <row r="259" spans="3:17" x14ac:dyDescent="0.25">
      <c r="C259" s="18" t="s">
        <v>634</v>
      </c>
      <c r="D259" s="18" t="s">
        <v>635</v>
      </c>
      <c r="E259" s="82"/>
      <c r="F259" s="82"/>
      <c r="G259" s="82"/>
      <c r="H259" s="82"/>
      <c r="I259" s="82"/>
      <c r="J259" s="82"/>
      <c r="K259" s="82"/>
      <c r="L259" s="82"/>
      <c r="M259" s="82"/>
      <c r="N259" s="82"/>
      <c r="O259" s="82"/>
      <c r="P259" s="82"/>
      <c r="Q259" s="82">
        <f t="shared" si="85"/>
        <v>0</v>
      </c>
    </row>
    <row r="260" spans="3:17" x14ac:dyDescent="0.25">
      <c r="C260" s="18" t="s">
        <v>472</v>
      </c>
      <c r="D260" s="18" t="s">
        <v>626</v>
      </c>
      <c r="E260" s="82"/>
      <c r="F260" s="82"/>
      <c r="G260" s="82"/>
      <c r="H260" s="82"/>
      <c r="I260" s="82"/>
      <c r="J260" s="82"/>
      <c r="K260" s="82"/>
      <c r="L260" s="82"/>
      <c r="M260" s="82"/>
      <c r="N260" s="82"/>
      <c r="O260" s="82"/>
      <c r="P260" s="82"/>
      <c r="Q260" s="82">
        <f t="shared" si="85"/>
        <v>0</v>
      </c>
    </row>
    <row r="261" spans="3:17" x14ac:dyDescent="0.25">
      <c r="C261" s="18" t="s">
        <v>472</v>
      </c>
      <c r="D261" s="18" t="s">
        <v>636</v>
      </c>
      <c r="E261" s="82"/>
      <c r="F261" s="82"/>
      <c r="G261" s="82"/>
      <c r="H261" s="82"/>
      <c r="I261" s="82"/>
      <c r="J261" s="82"/>
      <c r="K261" s="82"/>
      <c r="L261" s="82"/>
      <c r="M261" s="82"/>
      <c r="N261" s="82"/>
      <c r="O261" s="82"/>
      <c r="P261" s="82"/>
      <c r="Q261" s="82">
        <f t="shared" si="85"/>
        <v>0</v>
      </c>
    </row>
    <row r="262" spans="3:17" x14ac:dyDescent="0.25">
      <c r="C262" s="18" t="s">
        <v>637</v>
      </c>
      <c r="D262" s="18" t="s">
        <v>628</v>
      </c>
      <c r="E262" s="82"/>
      <c r="F262" s="82"/>
      <c r="G262" s="82"/>
      <c r="H262" s="82"/>
      <c r="I262" s="82"/>
      <c r="J262" s="82"/>
      <c r="K262" s="82"/>
      <c r="L262" s="82"/>
      <c r="M262" s="82"/>
      <c r="N262" s="82"/>
      <c r="O262" s="82"/>
      <c r="P262" s="82"/>
      <c r="Q262" s="82">
        <f t="shared" si="85"/>
        <v>0</v>
      </c>
    </row>
    <row r="263" spans="3:17" x14ac:dyDescent="0.25">
      <c r="C263" s="18" t="s">
        <v>259</v>
      </c>
      <c r="D263" s="18" t="s">
        <v>259</v>
      </c>
      <c r="E263" s="82"/>
      <c r="F263" s="82"/>
      <c r="G263" s="82"/>
      <c r="H263" s="82"/>
      <c r="I263" s="82"/>
      <c r="J263" s="82"/>
      <c r="K263" s="82"/>
      <c r="L263" s="82"/>
      <c r="M263" s="82"/>
      <c r="N263" s="82"/>
      <c r="O263" s="82"/>
      <c r="P263" s="82"/>
      <c r="Q263" s="82">
        <f t="shared" si="85"/>
        <v>0</v>
      </c>
    </row>
    <row r="264" spans="3:17" x14ac:dyDescent="0.25">
      <c r="C264" s="439" t="s">
        <v>225</v>
      </c>
      <c r="D264" s="441"/>
      <c r="E264" s="123">
        <f t="shared" ref="E264:P264" si="86">SUM(E254:E263)</f>
        <v>0</v>
      </c>
      <c r="F264" s="123">
        <f t="shared" si="86"/>
        <v>0</v>
      </c>
      <c r="G264" s="123">
        <f t="shared" si="86"/>
        <v>0</v>
      </c>
      <c r="H264" s="123">
        <f t="shared" si="86"/>
        <v>0</v>
      </c>
      <c r="I264" s="123">
        <f t="shared" si="86"/>
        <v>0</v>
      </c>
      <c r="J264" s="123">
        <f t="shared" si="86"/>
        <v>0</v>
      </c>
      <c r="K264" s="123">
        <f t="shared" si="86"/>
        <v>0</v>
      </c>
      <c r="L264" s="123">
        <f t="shared" si="86"/>
        <v>0</v>
      </c>
      <c r="M264" s="123">
        <f t="shared" si="86"/>
        <v>0</v>
      </c>
      <c r="N264" s="123">
        <f t="shared" si="86"/>
        <v>0</v>
      </c>
      <c r="O264" s="123">
        <f t="shared" si="86"/>
        <v>0</v>
      </c>
      <c r="P264" s="123">
        <f t="shared" si="86"/>
        <v>0</v>
      </c>
      <c r="Q264" s="123">
        <f>SUM(E264:P264)</f>
        <v>0</v>
      </c>
    </row>
    <row r="265" spans="3:17" x14ac:dyDescent="0.25">
      <c r="C265" s="428" t="s">
        <v>260</v>
      </c>
      <c r="D265" s="429"/>
      <c r="E265" s="82"/>
      <c r="F265" s="82"/>
      <c r="G265" s="82"/>
      <c r="H265" s="82"/>
      <c r="I265" s="82"/>
      <c r="J265" s="82"/>
      <c r="K265" s="82"/>
      <c r="L265" s="82"/>
      <c r="M265" s="82"/>
      <c r="N265" s="82"/>
      <c r="O265" s="82"/>
      <c r="P265" s="82"/>
      <c r="Q265" s="82"/>
    </row>
    <row r="266" spans="3:17" x14ac:dyDescent="0.25">
      <c r="C266" s="18" t="s">
        <v>252</v>
      </c>
      <c r="D266" s="18" t="s">
        <v>253</v>
      </c>
      <c r="E266" s="82"/>
      <c r="F266" s="82"/>
      <c r="G266" s="82"/>
      <c r="H266" s="82"/>
      <c r="I266" s="82"/>
      <c r="J266" s="82"/>
      <c r="K266" s="82"/>
      <c r="L266" s="82"/>
      <c r="M266" s="82"/>
      <c r="N266" s="82"/>
      <c r="O266" s="82"/>
      <c r="P266" s="82"/>
      <c r="Q266" s="82">
        <f t="shared" ref="Q266:Q276" si="87">SUM(E266:P266)</f>
        <v>0</v>
      </c>
    </row>
    <row r="267" spans="3:17" x14ac:dyDescent="0.25">
      <c r="C267" s="18" t="s">
        <v>254</v>
      </c>
      <c r="D267" s="18" t="s">
        <v>255</v>
      </c>
      <c r="E267" s="82"/>
      <c r="F267" s="82"/>
      <c r="G267" s="82"/>
      <c r="H267" s="82"/>
      <c r="I267" s="82"/>
      <c r="J267" s="82"/>
      <c r="K267" s="82"/>
      <c r="L267" s="82"/>
      <c r="M267" s="82"/>
      <c r="N267" s="82"/>
      <c r="O267" s="82"/>
      <c r="P267" s="82"/>
      <c r="Q267" s="82">
        <f t="shared" si="87"/>
        <v>0</v>
      </c>
    </row>
    <row r="268" spans="3:17" x14ac:dyDescent="0.25">
      <c r="C268" s="18" t="s">
        <v>640</v>
      </c>
      <c r="D268" s="18" t="s">
        <v>64</v>
      </c>
      <c r="E268" s="82"/>
      <c r="F268" s="82"/>
      <c r="G268" s="82"/>
      <c r="H268" s="82"/>
      <c r="I268" s="82"/>
      <c r="J268" s="82"/>
      <c r="K268" s="82"/>
      <c r="L268" s="82"/>
      <c r="M268" s="82"/>
      <c r="N268" s="82"/>
      <c r="O268" s="82"/>
      <c r="P268" s="82"/>
      <c r="Q268" s="82">
        <f t="shared" si="87"/>
        <v>0</v>
      </c>
    </row>
    <row r="269" spans="3:17" x14ac:dyDescent="0.25">
      <c r="C269" s="18" t="s">
        <v>630</v>
      </c>
      <c r="D269" s="18" t="s">
        <v>631</v>
      </c>
      <c r="E269" s="82"/>
      <c r="F269" s="82"/>
      <c r="G269" s="82"/>
      <c r="H269" s="82"/>
      <c r="I269" s="82"/>
      <c r="J269" s="82"/>
      <c r="K269" s="82"/>
      <c r="L269" s="82"/>
      <c r="M269" s="82"/>
      <c r="N269" s="82"/>
      <c r="O269" s="82"/>
      <c r="P269" s="82"/>
      <c r="Q269" s="82">
        <f t="shared" si="87"/>
        <v>0</v>
      </c>
    </row>
    <row r="270" spans="3:17" x14ac:dyDescent="0.25">
      <c r="C270" s="18" t="s">
        <v>632</v>
      </c>
      <c r="D270" s="18" t="s">
        <v>633</v>
      </c>
      <c r="E270" s="82"/>
      <c r="F270" s="82"/>
      <c r="G270" s="82"/>
      <c r="H270" s="82"/>
      <c r="I270" s="82"/>
      <c r="J270" s="82"/>
      <c r="K270" s="82"/>
      <c r="L270" s="82"/>
      <c r="M270" s="82"/>
      <c r="N270" s="82"/>
      <c r="O270" s="82"/>
      <c r="P270" s="82"/>
      <c r="Q270" s="82">
        <f t="shared" si="87"/>
        <v>0</v>
      </c>
    </row>
    <row r="271" spans="3:17" x14ac:dyDescent="0.25">
      <c r="C271" s="18" t="s">
        <v>638</v>
      </c>
      <c r="D271" s="18" t="s">
        <v>639</v>
      </c>
      <c r="E271" s="82"/>
      <c r="F271" s="82"/>
      <c r="G271" s="82"/>
      <c r="H271" s="82"/>
      <c r="I271" s="82"/>
      <c r="J271" s="82"/>
      <c r="K271" s="82"/>
      <c r="L271" s="82"/>
      <c r="M271" s="82"/>
      <c r="N271" s="82"/>
      <c r="O271" s="82"/>
      <c r="P271" s="82"/>
      <c r="Q271" s="82">
        <f t="shared" si="87"/>
        <v>0</v>
      </c>
    </row>
    <row r="272" spans="3:17" x14ac:dyDescent="0.25">
      <c r="C272" s="18" t="s">
        <v>634</v>
      </c>
      <c r="D272" s="18" t="s">
        <v>635</v>
      </c>
      <c r="E272" s="82"/>
      <c r="F272" s="82"/>
      <c r="G272" s="82"/>
      <c r="H272" s="82"/>
      <c r="I272" s="82"/>
      <c r="J272" s="82"/>
      <c r="K272" s="82"/>
      <c r="L272" s="82"/>
      <c r="M272" s="82"/>
      <c r="N272" s="82"/>
      <c r="O272" s="82"/>
      <c r="P272" s="82"/>
      <c r="Q272" s="82">
        <f t="shared" si="87"/>
        <v>0</v>
      </c>
    </row>
    <row r="273" spans="3:17" x14ac:dyDescent="0.25">
      <c r="C273" s="18" t="s">
        <v>472</v>
      </c>
      <c r="D273" s="18" t="s">
        <v>626</v>
      </c>
      <c r="E273" s="82"/>
      <c r="F273" s="82"/>
      <c r="G273" s="82"/>
      <c r="H273" s="82"/>
      <c r="I273" s="82"/>
      <c r="J273" s="82"/>
      <c r="K273" s="82"/>
      <c r="L273" s="82"/>
      <c r="M273" s="82"/>
      <c r="N273" s="82"/>
      <c r="O273" s="82"/>
      <c r="P273" s="82"/>
      <c r="Q273" s="82">
        <f t="shared" si="87"/>
        <v>0</v>
      </c>
    </row>
    <row r="274" spans="3:17" x14ac:dyDescent="0.25">
      <c r="C274" s="18" t="s">
        <v>472</v>
      </c>
      <c r="D274" s="18" t="s">
        <v>636</v>
      </c>
      <c r="E274" s="82"/>
      <c r="F274" s="82"/>
      <c r="G274" s="82"/>
      <c r="H274" s="82"/>
      <c r="I274" s="82"/>
      <c r="J274" s="82"/>
      <c r="K274" s="82"/>
      <c r="L274" s="82"/>
      <c r="M274" s="82"/>
      <c r="N274" s="82"/>
      <c r="O274" s="82"/>
      <c r="P274" s="82"/>
      <c r="Q274" s="82">
        <f t="shared" si="87"/>
        <v>0</v>
      </c>
    </row>
    <row r="275" spans="3:17" x14ac:dyDescent="0.25">
      <c r="C275" s="18" t="s">
        <v>637</v>
      </c>
      <c r="D275" s="18" t="s">
        <v>628</v>
      </c>
      <c r="E275" s="82"/>
      <c r="F275" s="82"/>
      <c r="G275" s="82"/>
      <c r="H275" s="82"/>
      <c r="I275" s="82"/>
      <c r="J275" s="82"/>
      <c r="K275" s="82"/>
      <c r="L275" s="82"/>
      <c r="M275" s="82"/>
      <c r="N275" s="82"/>
      <c r="O275" s="82"/>
      <c r="P275" s="82"/>
      <c r="Q275" s="82">
        <f t="shared" si="87"/>
        <v>0</v>
      </c>
    </row>
    <row r="276" spans="3:17" x14ac:dyDescent="0.25">
      <c r="C276" s="18" t="s">
        <v>259</v>
      </c>
      <c r="D276" s="18" t="s">
        <v>259</v>
      </c>
      <c r="E276" s="82"/>
      <c r="F276" s="82"/>
      <c r="G276" s="82"/>
      <c r="H276" s="82"/>
      <c r="I276" s="82"/>
      <c r="J276" s="82"/>
      <c r="K276" s="82"/>
      <c r="L276" s="82"/>
      <c r="M276" s="82"/>
      <c r="N276" s="82"/>
      <c r="O276" s="82"/>
      <c r="P276" s="82"/>
      <c r="Q276" s="82">
        <f t="shared" si="87"/>
        <v>0</v>
      </c>
    </row>
    <row r="277" spans="3:17" x14ac:dyDescent="0.25">
      <c r="C277" s="439" t="s">
        <v>225</v>
      </c>
      <c r="D277" s="441"/>
      <c r="E277" s="123">
        <f t="shared" ref="E277:P277" si="88">SUM(E266:E276)</f>
        <v>0</v>
      </c>
      <c r="F277" s="123">
        <f t="shared" si="88"/>
        <v>0</v>
      </c>
      <c r="G277" s="123">
        <f t="shared" si="88"/>
        <v>0</v>
      </c>
      <c r="H277" s="123">
        <f t="shared" si="88"/>
        <v>0</v>
      </c>
      <c r="I277" s="123">
        <f t="shared" si="88"/>
        <v>0</v>
      </c>
      <c r="J277" s="123">
        <f t="shared" si="88"/>
        <v>0</v>
      </c>
      <c r="K277" s="123">
        <f t="shared" si="88"/>
        <v>0</v>
      </c>
      <c r="L277" s="123">
        <f t="shared" si="88"/>
        <v>0</v>
      </c>
      <c r="M277" s="123">
        <f t="shared" si="88"/>
        <v>0</v>
      </c>
      <c r="N277" s="123">
        <f t="shared" si="88"/>
        <v>0</v>
      </c>
      <c r="O277" s="123">
        <f t="shared" si="88"/>
        <v>0</v>
      </c>
      <c r="P277" s="123">
        <f t="shared" si="88"/>
        <v>0</v>
      </c>
      <c r="Q277" s="123">
        <f>SUM(E277:P277)</f>
        <v>0</v>
      </c>
    </row>
    <row r="278" spans="3:17" x14ac:dyDescent="0.25">
      <c r="C278" s="439" t="s">
        <v>256</v>
      </c>
      <c r="D278" s="441"/>
      <c r="E278" s="123">
        <f t="shared" ref="E278:P278" si="89">E277+E264+E252</f>
        <v>0</v>
      </c>
      <c r="F278" s="123">
        <f t="shared" si="89"/>
        <v>0</v>
      </c>
      <c r="G278" s="123">
        <f t="shared" si="89"/>
        <v>0</v>
      </c>
      <c r="H278" s="123">
        <f t="shared" si="89"/>
        <v>0</v>
      </c>
      <c r="I278" s="123">
        <f t="shared" si="89"/>
        <v>0</v>
      </c>
      <c r="J278" s="123">
        <f t="shared" si="89"/>
        <v>0</v>
      </c>
      <c r="K278" s="123">
        <f t="shared" si="89"/>
        <v>0</v>
      </c>
      <c r="L278" s="123">
        <f t="shared" si="89"/>
        <v>0</v>
      </c>
      <c r="M278" s="123">
        <f t="shared" si="89"/>
        <v>0</v>
      </c>
      <c r="N278" s="123">
        <f t="shared" si="89"/>
        <v>0</v>
      </c>
      <c r="O278" s="123">
        <f t="shared" si="89"/>
        <v>0</v>
      </c>
      <c r="P278" s="123">
        <f t="shared" si="89"/>
        <v>0</v>
      </c>
      <c r="Q278" s="123">
        <f>SUM(E278:P278)</f>
        <v>0</v>
      </c>
    </row>
    <row r="279" spans="3:17" x14ac:dyDescent="0.25">
      <c r="C279" s="439" t="s">
        <v>261</v>
      </c>
      <c r="D279" s="441"/>
      <c r="E279" s="123">
        <f t="shared" ref="E279:P279" si="90">E278+E240</f>
        <v>0</v>
      </c>
      <c r="F279" s="123">
        <f t="shared" si="90"/>
        <v>0</v>
      </c>
      <c r="G279" s="123">
        <f t="shared" si="90"/>
        <v>0</v>
      </c>
      <c r="H279" s="123">
        <f t="shared" si="90"/>
        <v>0</v>
      </c>
      <c r="I279" s="123">
        <f t="shared" si="90"/>
        <v>0</v>
      </c>
      <c r="J279" s="123">
        <f t="shared" si="90"/>
        <v>0</v>
      </c>
      <c r="K279" s="123">
        <f t="shared" si="90"/>
        <v>0</v>
      </c>
      <c r="L279" s="123">
        <f t="shared" si="90"/>
        <v>0</v>
      </c>
      <c r="M279" s="123">
        <f t="shared" si="90"/>
        <v>0</v>
      </c>
      <c r="N279" s="123">
        <f t="shared" si="90"/>
        <v>0</v>
      </c>
      <c r="O279" s="123">
        <f t="shared" si="90"/>
        <v>0</v>
      </c>
      <c r="P279" s="123">
        <f t="shared" si="90"/>
        <v>0</v>
      </c>
      <c r="Q279" s="123">
        <f>SUM(E279:P279)</f>
        <v>0</v>
      </c>
    </row>
    <row r="280" spans="3:17" x14ac:dyDescent="0.25">
      <c r="C280" s="27"/>
      <c r="D280" s="27"/>
      <c r="E280" s="79"/>
      <c r="F280" s="79"/>
      <c r="G280" s="79"/>
      <c r="H280" s="79"/>
      <c r="I280" s="79"/>
      <c r="J280" s="79"/>
      <c r="K280" s="79"/>
      <c r="L280" s="79"/>
      <c r="M280" s="79"/>
      <c r="N280" s="79"/>
      <c r="O280" s="79"/>
      <c r="P280" s="79"/>
      <c r="Q280" s="79"/>
    </row>
    <row r="281" spans="3:17" x14ac:dyDescent="0.25">
      <c r="C281" s="15"/>
      <c r="Q281" s="27" t="s">
        <v>109</v>
      </c>
    </row>
    <row r="282" spans="3:17" x14ac:dyDescent="0.25">
      <c r="C282" s="431" t="s">
        <v>244</v>
      </c>
      <c r="D282" s="432"/>
      <c r="E282" s="421" t="s">
        <v>641</v>
      </c>
      <c r="F282" s="421"/>
      <c r="G282" s="421"/>
      <c r="H282" s="421"/>
      <c r="I282" s="421"/>
      <c r="J282" s="421"/>
      <c r="K282" s="421"/>
      <c r="L282" s="421"/>
      <c r="M282" s="421"/>
      <c r="N282" s="421"/>
      <c r="O282" s="421"/>
      <c r="P282" s="421"/>
      <c r="Q282" s="421"/>
    </row>
    <row r="283" spans="3:17" x14ac:dyDescent="0.25">
      <c r="C283" s="433"/>
      <c r="D283" s="434"/>
      <c r="E283" s="14" t="s">
        <v>110</v>
      </c>
      <c r="F283" s="14" t="s">
        <v>111</v>
      </c>
      <c r="G283" s="14" t="s">
        <v>112</v>
      </c>
      <c r="H283" s="14" t="s">
        <v>113</v>
      </c>
      <c r="I283" s="14" t="s">
        <v>114</v>
      </c>
      <c r="J283" s="14" t="s">
        <v>115</v>
      </c>
      <c r="K283" s="14" t="s">
        <v>116</v>
      </c>
      <c r="L283" s="14" t="s">
        <v>117</v>
      </c>
      <c r="M283" s="14" t="s">
        <v>118</v>
      </c>
      <c r="N283" s="14" t="s">
        <v>119</v>
      </c>
      <c r="O283" s="14" t="s">
        <v>120</v>
      </c>
      <c r="P283" s="14" t="s">
        <v>121</v>
      </c>
      <c r="Q283" s="14" t="s">
        <v>108</v>
      </c>
    </row>
    <row r="284" spans="3:17" x14ac:dyDescent="0.25">
      <c r="C284" s="435"/>
      <c r="D284" s="436"/>
      <c r="E284" s="14" t="s">
        <v>3</v>
      </c>
      <c r="F284" s="14" t="s">
        <v>3</v>
      </c>
      <c r="G284" s="14" t="s">
        <v>3</v>
      </c>
      <c r="H284" s="14" t="s">
        <v>3</v>
      </c>
      <c r="I284" s="14" t="s">
        <v>3</v>
      </c>
      <c r="J284" s="14" t="s">
        <v>3</v>
      </c>
      <c r="K284" s="14" t="s">
        <v>5</v>
      </c>
      <c r="L284" s="14" t="s">
        <v>5</v>
      </c>
      <c r="M284" s="14" t="s">
        <v>5</v>
      </c>
      <c r="N284" s="14" t="s">
        <v>5</v>
      </c>
      <c r="O284" s="14" t="s">
        <v>5</v>
      </c>
      <c r="P284" s="14" t="s">
        <v>5</v>
      </c>
      <c r="Q284" s="14" t="s">
        <v>5</v>
      </c>
    </row>
    <row r="285" spans="3:17" x14ac:dyDescent="0.25">
      <c r="C285" s="428" t="s">
        <v>246</v>
      </c>
      <c r="D285" s="429"/>
      <c r="E285" s="82"/>
      <c r="F285" s="82"/>
      <c r="G285" s="82"/>
      <c r="H285" s="82"/>
      <c r="I285" s="82"/>
      <c r="J285" s="82"/>
      <c r="K285" s="82"/>
      <c r="L285" s="82"/>
      <c r="M285" s="82"/>
      <c r="N285" s="82"/>
      <c r="O285" s="82"/>
      <c r="P285" s="82"/>
      <c r="Q285" s="82"/>
    </row>
    <row r="286" spans="3:17" x14ac:dyDescent="0.25">
      <c r="C286" s="73" t="s">
        <v>247</v>
      </c>
      <c r="D286" s="73" t="s">
        <v>248</v>
      </c>
      <c r="E286" s="82"/>
      <c r="F286" s="82"/>
      <c r="G286" s="82"/>
      <c r="H286" s="82"/>
      <c r="I286" s="82"/>
      <c r="J286" s="82"/>
      <c r="K286" s="82"/>
      <c r="L286" s="82"/>
      <c r="M286" s="82"/>
      <c r="N286" s="82"/>
      <c r="O286" s="82"/>
      <c r="P286" s="82"/>
      <c r="Q286" s="82">
        <f t="shared" ref="Q286:Q295" si="91">SUM(E286:P286)</f>
        <v>0</v>
      </c>
    </row>
    <row r="287" spans="3:17" x14ac:dyDescent="0.25">
      <c r="C287" s="18" t="s">
        <v>249</v>
      </c>
      <c r="D287" s="18" t="s">
        <v>250</v>
      </c>
      <c r="E287" s="82"/>
      <c r="F287" s="82"/>
      <c r="G287" s="82"/>
      <c r="H287" s="82"/>
      <c r="I287" s="82"/>
      <c r="J287" s="82"/>
      <c r="K287" s="82"/>
      <c r="L287" s="82"/>
      <c r="M287" s="82"/>
      <c r="N287" s="82"/>
      <c r="O287" s="82"/>
      <c r="P287" s="82"/>
      <c r="Q287" s="82">
        <f t="shared" si="91"/>
        <v>0</v>
      </c>
    </row>
    <row r="288" spans="3:17" x14ac:dyDescent="0.25">
      <c r="C288" s="18" t="s">
        <v>615</v>
      </c>
      <c r="D288" s="18" t="s">
        <v>616</v>
      </c>
      <c r="E288" s="82"/>
      <c r="F288" s="82"/>
      <c r="G288" s="82"/>
      <c r="H288" s="82"/>
      <c r="I288" s="82"/>
      <c r="J288" s="82"/>
      <c r="K288" s="82"/>
      <c r="L288" s="82"/>
      <c r="M288" s="82"/>
      <c r="N288" s="82"/>
      <c r="O288" s="82"/>
      <c r="P288" s="82"/>
      <c r="Q288" s="82">
        <f t="shared" si="91"/>
        <v>0</v>
      </c>
    </row>
    <row r="289" spans="3:17" x14ac:dyDescent="0.25">
      <c r="C289" s="18" t="s">
        <v>617</v>
      </c>
      <c r="D289" s="18" t="s">
        <v>618</v>
      </c>
      <c r="E289" s="82"/>
      <c r="F289" s="82"/>
      <c r="G289" s="82"/>
      <c r="H289" s="82"/>
      <c r="I289" s="82"/>
      <c r="J289" s="82"/>
      <c r="K289" s="82"/>
      <c r="L289" s="82"/>
      <c r="M289" s="82"/>
      <c r="N289" s="82"/>
      <c r="O289" s="82"/>
      <c r="P289" s="82"/>
      <c r="Q289" s="82">
        <f t="shared" si="91"/>
        <v>0</v>
      </c>
    </row>
    <row r="290" spans="3:17" x14ac:dyDescent="0.25">
      <c r="C290" s="18" t="s">
        <v>619</v>
      </c>
      <c r="D290" s="18" t="s">
        <v>620</v>
      </c>
      <c r="E290" s="82"/>
      <c r="F290" s="82"/>
      <c r="G290" s="82"/>
      <c r="H290" s="82"/>
      <c r="I290" s="82"/>
      <c r="J290" s="82"/>
      <c r="K290" s="82"/>
      <c r="L290" s="82"/>
      <c r="M290" s="82"/>
      <c r="N290" s="82"/>
      <c r="O290" s="82"/>
      <c r="P290" s="82"/>
      <c r="Q290" s="82">
        <f t="shared" si="91"/>
        <v>0</v>
      </c>
    </row>
    <row r="291" spans="3:17" x14ac:dyDescent="0.25">
      <c r="C291" s="18" t="s">
        <v>621</v>
      </c>
      <c r="D291" s="18" t="s">
        <v>622</v>
      </c>
      <c r="E291" s="82"/>
      <c r="F291" s="82"/>
      <c r="G291" s="82"/>
      <c r="H291" s="82"/>
      <c r="I291" s="82"/>
      <c r="J291" s="82"/>
      <c r="K291" s="82"/>
      <c r="L291" s="82"/>
      <c r="M291" s="82"/>
      <c r="N291" s="82"/>
      <c r="O291" s="82"/>
      <c r="P291" s="82"/>
      <c r="Q291" s="82">
        <f t="shared" si="91"/>
        <v>0</v>
      </c>
    </row>
    <row r="292" spans="3:17" x14ac:dyDescent="0.25">
      <c r="C292" s="18" t="s">
        <v>623</v>
      </c>
      <c r="D292" s="18" t="s">
        <v>624</v>
      </c>
      <c r="E292" s="82"/>
      <c r="F292" s="82"/>
      <c r="G292" s="82"/>
      <c r="H292" s="82"/>
      <c r="I292" s="82"/>
      <c r="J292" s="82"/>
      <c r="K292" s="82"/>
      <c r="L292" s="82"/>
      <c r="M292" s="82"/>
      <c r="N292" s="82"/>
      <c r="O292" s="82"/>
      <c r="P292" s="82"/>
      <c r="Q292" s="82">
        <f t="shared" si="91"/>
        <v>0</v>
      </c>
    </row>
    <row r="293" spans="3:17" x14ac:dyDescent="0.25">
      <c r="C293" s="18" t="s">
        <v>625</v>
      </c>
      <c r="D293" s="18" t="s">
        <v>626</v>
      </c>
      <c r="E293" s="82"/>
      <c r="F293" s="82"/>
      <c r="G293" s="82"/>
      <c r="H293" s="82"/>
      <c r="I293" s="82"/>
      <c r="J293" s="82"/>
      <c r="K293" s="82"/>
      <c r="L293" s="82"/>
      <c r="M293" s="82"/>
      <c r="N293" s="82"/>
      <c r="O293" s="82"/>
      <c r="P293" s="82"/>
      <c r="Q293" s="82">
        <f t="shared" si="91"/>
        <v>0</v>
      </c>
    </row>
    <row r="294" spans="3:17" x14ac:dyDescent="0.25">
      <c r="C294" s="18" t="s">
        <v>627</v>
      </c>
      <c r="D294" s="18" t="s">
        <v>628</v>
      </c>
      <c r="E294" s="82"/>
      <c r="F294" s="82"/>
      <c r="G294" s="82"/>
      <c r="H294" s="82"/>
      <c r="I294" s="82"/>
      <c r="J294" s="82"/>
      <c r="K294" s="82"/>
      <c r="L294" s="82"/>
      <c r="M294" s="82"/>
      <c r="N294" s="82"/>
      <c r="O294" s="82"/>
      <c r="P294" s="82"/>
      <c r="Q294" s="82">
        <f t="shared" si="91"/>
        <v>0</v>
      </c>
    </row>
    <row r="295" spans="3:17" x14ac:dyDescent="0.25">
      <c r="C295" s="18" t="s">
        <v>259</v>
      </c>
      <c r="D295" s="18" t="s">
        <v>259</v>
      </c>
      <c r="E295" s="82"/>
      <c r="F295" s="82"/>
      <c r="G295" s="82"/>
      <c r="H295" s="82"/>
      <c r="I295" s="82"/>
      <c r="J295" s="82"/>
      <c r="K295" s="82"/>
      <c r="L295" s="82"/>
      <c r="M295" s="82"/>
      <c r="N295" s="82"/>
      <c r="O295" s="82"/>
      <c r="P295" s="82"/>
      <c r="Q295" s="82">
        <f t="shared" si="91"/>
        <v>0</v>
      </c>
    </row>
    <row r="296" spans="3:17" x14ac:dyDescent="0.25">
      <c r="C296" s="439" t="s">
        <v>251</v>
      </c>
      <c r="D296" s="441"/>
      <c r="E296" s="123">
        <f t="shared" ref="E296:P296" si="92">SUM(E286:E295)</f>
        <v>0</v>
      </c>
      <c r="F296" s="123">
        <f t="shared" si="92"/>
        <v>0</v>
      </c>
      <c r="G296" s="123">
        <f t="shared" si="92"/>
        <v>0</v>
      </c>
      <c r="H296" s="123">
        <f t="shared" si="92"/>
        <v>0</v>
      </c>
      <c r="I296" s="123">
        <f t="shared" si="92"/>
        <v>0</v>
      </c>
      <c r="J296" s="123">
        <f t="shared" si="92"/>
        <v>0</v>
      </c>
      <c r="K296" s="123">
        <f t="shared" si="92"/>
        <v>0</v>
      </c>
      <c r="L296" s="123">
        <f t="shared" si="92"/>
        <v>0</v>
      </c>
      <c r="M296" s="123">
        <f t="shared" si="92"/>
        <v>0</v>
      </c>
      <c r="N296" s="123">
        <f t="shared" si="92"/>
        <v>0</v>
      </c>
      <c r="O296" s="123">
        <f t="shared" si="92"/>
        <v>0</v>
      </c>
      <c r="P296" s="123">
        <f t="shared" si="92"/>
        <v>0</v>
      </c>
      <c r="Q296" s="123">
        <f>SUM(E296:P296)</f>
        <v>0</v>
      </c>
    </row>
    <row r="297" spans="3:17" x14ac:dyDescent="0.25">
      <c r="C297" s="428" t="s">
        <v>257</v>
      </c>
      <c r="D297" s="429"/>
      <c r="E297" s="82"/>
      <c r="F297" s="82"/>
      <c r="G297" s="82"/>
      <c r="H297" s="82"/>
      <c r="I297" s="82"/>
      <c r="J297" s="82"/>
      <c r="K297" s="82"/>
      <c r="L297" s="82"/>
      <c r="M297" s="82"/>
      <c r="N297" s="82"/>
      <c r="O297" s="82"/>
      <c r="P297" s="82"/>
      <c r="Q297" s="82"/>
    </row>
    <row r="298" spans="3:17" x14ac:dyDescent="0.25">
      <c r="C298" s="18" t="s">
        <v>252</v>
      </c>
      <c r="D298" s="18" t="s">
        <v>253</v>
      </c>
      <c r="E298" s="82"/>
      <c r="F298" s="82"/>
      <c r="G298" s="82"/>
      <c r="H298" s="82"/>
      <c r="I298" s="82"/>
      <c r="J298" s="82"/>
      <c r="K298" s="82"/>
      <c r="L298" s="82"/>
      <c r="M298" s="82"/>
      <c r="N298" s="82"/>
      <c r="O298" s="82"/>
      <c r="P298" s="82"/>
      <c r="Q298" s="82">
        <f t="shared" ref="Q298:Q307" si="93">SUM(E298:P298)</f>
        <v>0</v>
      </c>
    </row>
    <row r="299" spans="3:17" x14ac:dyDescent="0.25">
      <c r="C299" s="18" t="s">
        <v>254</v>
      </c>
      <c r="D299" s="18" t="s">
        <v>255</v>
      </c>
      <c r="E299" s="82"/>
      <c r="F299" s="82"/>
      <c r="G299" s="82"/>
      <c r="H299" s="82"/>
      <c r="I299" s="82"/>
      <c r="J299" s="82"/>
      <c r="K299" s="82"/>
      <c r="L299" s="82"/>
      <c r="M299" s="82"/>
      <c r="N299" s="82"/>
      <c r="O299" s="82"/>
      <c r="P299" s="82"/>
      <c r="Q299" s="82">
        <f t="shared" si="93"/>
        <v>0</v>
      </c>
    </row>
    <row r="300" spans="3:17" x14ac:dyDescent="0.25">
      <c r="C300" s="18" t="s">
        <v>629</v>
      </c>
      <c r="D300" s="18" t="s">
        <v>64</v>
      </c>
      <c r="E300" s="82"/>
      <c r="F300" s="82"/>
      <c r="G300" s="82"/>
      <c r="H300" s="82"/>
      <c r="I300" s="82"/>
      <c r="J300" s="82"/>
      <c r="K300" s="82"/>
      <c r="L300" s="82"/>
      <c r="M300" s="82"/>
      <c r="N300" s="82"/>
      <c r="O300" s="82"/>
      <c r="P300" s="82"/>
      <c r="Q300" s="82">
        <f t="shared" si="93"/>
        <v>0</v>
      </c>
    </row>
    <row r="301" spans="3:17" x14ac:dyDescent="0.25">
      <c r="C301" s="18" t="s">
        <v>630</v>
      </c>
      <c r="D301" s="18" t="s">
        <v>631</v>
      </c>
      <c r="E301" s="82"/>
      <c r="F301" s="82"/>
      <c r="G301" s="82"/>
      <c r="H301" s="82"/>
      <c r="I301" s="82"/>
      <c r="J301" s="82"/>
      <c r="K301" s="82"/>
      <c r="L301" s="82"/>
      <c r="M301" s="82"/>
      <c r="N301" s="82"/>
      <c r="O301" s="82"/>
      <c r="P301" s="82"/>
      <c r="Q301" s="82">
        <f t="shared" si="93"/>
        <v>0</v>
      </c>
    </row>
    <row r="302" spans="3:17" x14ac:dyDescent="0.25">
      <c r="C302" s="18" t="s">
        <v>632</v>
      </c>
      <c r="D302" s="18" t="s">
        <v>633</v>
      </c>
      <c r="E302" s="82"/>
      <c r="F302" s="82"/>
      <c r="G302" s="82"/>
      <c r="H302" s="82"/>
      <c r="I302" s="82"/>
      <c r="J302" s="82"/>
      <c r="K302" s="82"/>
      <c r="L302" s="82"/>
      <c r="M302" s="82"/>
      <c r="N302" s="82"/>
      <c r="O302" s="82"/>
      <c r="P302" s="82"/>
      <c r="Q302" s="82">
        <f t="shared" si="93"/>
        <v>0</v>
      </c>
    </row>
    <row r="303" spans="3:17" x14ac:dyDescent="0.25">
      <c r="C303" s="18" t="s">
        <v>634</v>
      </c>
      <c r="D303" s="18" t="s">
        <v>635</v>
      </c>
      <c r="E303" s="82"/>
      <c r="F303" s="82"/>
      <c r="G303" s="82"/>
      <c r="H303" s="82"/>
      <c r="I303" s="82"/>
      <c r="J303" s="82"/>
      <c r="K303" s="82"/>
      <c r="L303" s="82"/>
      <c r="M303" s="82"/>
      <c r="N303" s="82"/>
      <c r="O303" s="82"/>
      <c r="P303" s="82"/>
      <c r="Q303" s="82">
        <f t="shared" si="93"/>
        <v>0</v>
      </c>
    </row>
    <row r="304" spans="3:17" x14ac:dyDescent="0.25">
      <c r="C304" s="18" t="s">
        <v>472</v>
      </c>
      <c r="D304" s="18" t="s">
        <v>626</v>
      </c>
      <c r="E304" s="82"/>
      <c r="F304" s="82"/>
      <c r="G304" s="82"/>
      <c r="H304" s="82"/>
      <c r="I304" s="82"/>
      <c r="J304" s="82"/>
      <c r="K304" s="82"/>
      <c r="L304" s="82"/>
      <c r="M304" s="82"/>
      <c r="N304" s="82"/>
      <c r="O304" s="82"/>
      <c r="P304" s="82"/>
      <c r="Q304" s="82">
        <f t="shared" si="93"/>
        <v>0</v>
      </c>
    </row>
    <row r="305" spans="3:17" x14ac:dyDescent="0.25">
      <c r="C305" s="18" t="s">
        <v>472</v>
      </c>
      <c r="D305" s="18" t="s">
        <v>636</v>
      </c>
      <c r="E305" s="82"/>
      <c r="F305" s="82"/>
      <c r="G305" s="82"/>
      <c r="H305" s="82"/>
      <c r="I305" s="82"/>
      <c r="J305" s="82"/>
      <c r="K305" s="82"/>
      <c r="L305" s="82"/>
      <c r="M305" s="82"/>
      <c r="N305" s="82"/>
      <c r="O305" s="82"/>
      <c r="P305" s="82"/>
      <c r="Q305" s="82">
        <f t="shared" si="93"/>
        <v>0</v>
      </c>
    </row>
    <row r="306" spans="3:17" x14ac:dyDescent="0.25">
      <c r="C306" s="18" t="s">
        <v>637</v>
      </c>
      <c r="D306" s="18" t="s">
        <v>628</v>
      </c>
      <c r="E306" s="82"/>
      <c r="F306" s="82"/>
      <c r="G306" s="82"/>
      <c r="H306" s="82"/>
      <c r="I306" s="82"/>
      <c r="J306" s="82"/>
      <c r="K306" s="82"/>
      <c r="L306" s="82"/>
      <c r="M306" s="82"/>
      <c r="N306" s="82"/>
      <c r="O306" s="82"/>
      <c r="P306" s="82"/>
      <c r="Q306" s="82">
        <f t="shared" si="93"/>
        <v>0</v>
      </c>
    </row>
    <row r="307" spans="3:17" x14ac:dyDescent="0.25">
      <c r="C307" s="18" t="s">
        <v>259</v>
      </c>
      <c r="D307" s="18" t="s">
        <v>259</v>
      </c>
      <c r="E307" s="82"/>
      <c r="F307" s="82"/>
      <c r="G307" s="82"/>
      <c r="H307" s="82"/>
      <c r="I307" s="82"/>
      <c r="J307" s="82"/>
      <c r="K307" s="82"/>
      <c r="L307" s="82"/>
      <c r="M307" s="82"/>
      <c r="N307" s="82"/>
      <c r="O307" s="82"/>
      <c r="P307" s="82"/>
      <c r="Q307" s="82">
        <f t="shared" si="93"/>
        <v>0</v>
      </c>
    </row>
    <row r="308" spans="3:17" x14ac:dyDescent="0.25">
      <c r="C308" s="439" t="s">
        <v>225</v>
      </c>
      <c r="D308" s="441"/>
      <c r="E308" s="123">
        <f t="shared" ref="E308:P308" si="94">SUM(E298:E307)</f>
        <v>0</v>
      </c>
      <c r="F308" s="123">
        <f t="shared" si="94"/>
        <v>0</v>
      </c>
      <c r="G308" s="123">
        <f t="shared" si="94"/>
        <v>0</v>
      </c>
      <c r="H308" s="123">
        <f t="shared" si="94"/>
        <v>0</v>
      </c>
      <c r="I308" s="123">
        <f t="shared" si="94"/>
        <v>0</v>
      </c>
      <c r="J308" s="123">
        <f t="shared" si="94"/>
        <v>0</v>
      </c>
      <c r="K308" s="123">
        <f t="shared" si="94"/>
        <v>0</v>
      </c>
      <c r="L308" s="123">
        <f t="shared" si="94"/>
        <v>0</v>
      </c>
      <c r="M308" s="123">
        <f t="shared" si="94"/>
        <v>0</v>
      </c>
      <c r="N308" s="123">
        <f t="shared" si="94"/>
        <v>0</v>
      </c>
      <c r="O308" s="123">
        <f t="shared" si="94"/>
        <v>0</v>
      </c>
      <c r="P308" s="123">
        <f t="shared" si="94"/>
        <v>0</v>
      </c>
      <c r="Q308" s="123">
        <f>SUM(E308:P308)</f>
        <v>0</v>
      </c>
    </row>
    <row r="309" spans="3:17" x14ac:dyDescent="0.25">
      <c r="C309" s="428" t="s">
        <v>258</v>
      </c>
      <c r="D309" s="429"/>
      <c r="E309" s="82"/>
      <c r="F309" s="82"/>
      <c r="G309" s="82"/>
      <c r="H309" s="82"/>
      <c r="I309" s="82"/>
      <c r="J309" s="82"/>
      <c r="K309" s="82"/>
      <c r="L309" s="82"/>
      <c r="M309" s="82"/>
      <c r="N309" s="82"/>
      <c r="O309" s="82"/>
      <c r="P309" s="82"/>
      <c r="Q309" s="82"/>
    </row>
    <row r="310" spans="3:17" x14ac:dyDescent="0.25">
      <c r="C310" s="18" t="s">
        <v>252</v>
      </c>
      <c r="D310" s="18" t="s">
        <v>253</v>
      </c>
      <c r="E310" s="82"/>
      <c r="F310" s="82"/>
      <c r="G310" s="82"/>
      <c r="H310" s="82"/>
      <c r="I310" s="82"/>
      <c r="J310" s="82"/>
      <c r="K310" s="82"/>
      <c r="L310" s="82"/>
      <c r="M310" s="82"/>
      <c r="N310" s="82"/>
      <c r="O310" s="82"/>
      <c r="P310" s="82"/>
      <c r="Q310" s="82">
        <f t="shared" ref="Q310:Q319" si="95">SUM(E310:P310)</f>
        <v>0</v>
      </c>
    </row>
    <row r="311" spans="3:17" x14ac:dyDescent="0.25">
      <c r="C311" s="18" t="s">
        <v>254</v>
      </c>
      <c r="D311" s="18" t="s">
        <v>255</v>
      </c>
      <c r="E311" s="82"/>
      <c r="F311" s="82"/>
      <c r="G311" s="82"/>
      <c r="H311" s="82"/>
      <c r="I311" s="82"/>
      <c r="J311" s="82"/>
      <c r="K311" s="82"/>
      <c r="L311" s="82"/>
      <c r="M311" s="82"/>
      <c r="N311" s="82"/>
      <c r="O311" s="82"/>
      <c r="P311" s="82"/>
      <c r="Q311" s="82">
        <f t="shared" si="95"/>
        <v>0</v>
      </c>
    </row>
    <row r="312" spans="3:17" x14ac:dyDescent="0.25">
      <c r="C312" s="18" t="s">
        <v>629</v>
      </c>
      <c r="D312" s="18" t="s">
        <v>64</v>
      </c>
      <c r="E312" s="82"/>
      <c r="F312" s="82"/>
      <c r="G312" s="82"/>
      <c r="H312" s="82"/>
      <c r="I312" s="82"/>
      <c r="J312" s="82"/>
      <c r="K312" s="82"/>
      <c r="L312" s="82"/>
      <c r="M312" s="82"/>
      <c r="N312" s="82"/>
      <c r="O312" s="82"/>
      <c r="P312" s="82"/>
      <c r="Q312" s="82">
        <f t="shared" si="95"/>
        <v>0</v>
      </c>
    </row>
    <row r="313" spans="3:17" x14ac:dyDescent="0.25">
      <c r="C313" s="18" t="s">
        <v>630</v>
      </c>
      <c r="D313" s="18" t="s">
        <v>631</v>
      </c>
      <c r="E313" s="82"/>
      <c r="F313" s="82"/>
      <c r="G313" s="82"/>
      <c r="H313" s="82"/>
      <c r="I313" s="82"/>
      <c r="J313" s="82"/>
      <c r="K313" s="82"/>
      <c r="L313" s="82"/>
      <c r="M313" s="82"/>
      <c r="N313" s="82"/>
      <c r="O313" s="82"/>
      <c r="P313" s="82"/>
      <c r="Q313" s="82">
        <f t="shared" si="95"/>
        <v>0</v>
      </c>
    </row>
    <row r="314" spans="3:17" x14ac:dyDescent="0.25">
      <c r="C314" s="18" t="s">
        <v>632</v>
      </c>
      <c r="D314" s="18" t="s">
        <v>633</v>
      </c>
      <c r="E314" s="82"/>
      <c r="F314" s="82"/>
      <c r="G314" s="82"/>
      <c r="H314" s="82"/>
      <c r="I314" s="82"/>
      <c r="J314" s="82"/>
      <c r="K314" s="82"/>
      <c r="L314" s="82"/>
      <c r="M314" s="82"/>
      <c r="N314" s="82"/>
      <c r="O314" s="82"/>
      <c r="P314" s="82"/>
      <c r="Q314" s="82">
        <f t="shared" si="95"/>
        <v>0</v>
      </c>
    </row>
    <row r="315" spans="3:17" x14ac:dyDescent="0.25">
      <c r="C315" s="18" t="s">
        <v>634</v>
      </c>
      <c r="D315" s="18" t="s">
        <v>635</v>
      </c>
      <c r="E315" s="82"/>
      <c r="F315" s="82"/>
      <c r="G315" s="82"/>
      <c r="H315" s="82"/>
      <c r="I315" s="82"/>
      <c r="J315" s="82"/>
      <c r="K315" s="82"/>
      <c r="L315" s="82"/>
      <c r="M315" s="82"/>
      <c r="N315" s="82"/>
      <c r="O315" s="82"/>
      <c r="P315" s="82"/>
      <c r="Q315" s="82">
        <f t="shared" si="95"/>
        <v>0</v>
      </c>
    </row>
    <row r="316" spans="3:17" x14ac:dyDescent="0.25">
      <c r="C316" s="18" t="s">
        <v>472</v>
      </c>
      <c r="D316" s="18" t="s">
        <v>626</v>
      </c>
      <c r="E316" s="82"/>
      <c r="F316" s="82"/>
      <c r="G316" s="82"/>
      <c r="H316" s="82"/>
      <c r="I316" s="82"/>
      <c r="J316" s="82"/>
      <c r="K316" s="82"/>
      <c r="L316" s="82"/>
      <c r="M316" s="82"/>
      <c r="N316" s="82"/>
      <c r="O316" s="82"/>
      <c r="P316" s="82"/>
      <c r="Q316" s="82">
        <f t="shared" si="95"/>
        <v>0</v>
      </c>
    </row>
    <row r="317" spans="3:17" x14ac:dyDescent="0.25">
      <c r="C317" s="18" t="s">
        <v>472</v>
      </c>
      <c r="D317" s="18" t="s">
        <v>636</v>
      </c>
      <c r="E317" s="82"/>
      <c r="F317" s="82"/>
      <c r="G317" s="82"/>
      <c r="H317" s="82"/>
      <c r="I317" s="82"/>
      <c r="J317" s="82"/>
      <c r="K317" s="82"/>
      <c r="L317" s="82"/>
      <c r="M317" s="82"/>
      <c r="N317" s="82"/>
      <c r="O317" s="82"/>
      <c r="P317" s="82"/>
      <c r="Q317" s="82">
        <f t="shared" si="95"/>
        <v>0</v>
      </c>
    </row>
    <row r="318" spans="3:17" x14ac:dyDescent="0.25">
      <c r="C318" s="18" t="s">
        <v>637</v>
      </c>
      <c r="D318" s="18" t="s">
        <v>628</v>
      </c>
      <c r="E318" s="82"/>
      <c r="F318" s="82"/>
      <c r="G318" s="82"/>
      <c r="H318" s="82"/>
      <c r="I318" s="82"/>
      <c r="J318" s="82"/>
      <c r="K318" s="82"/>
      <c r="L318" s="82"/>
      <c r="M318" s="82"/>
      <c r="N318" s="82"/>
      <c r="O318" s="82"/>
      <c r="P318" s="82"/>
      <c r="Q318" s="82">
        <f t="shared" si="95"/>
        <v>0</v>
      </c>
    </row>
    <row r="319" spans="3:17" x14ac:dyDescent="0.25">
      <c r="C319" s="18" t="s">
        <v>259</v>
      </c>
      <c r="D319" s="18" t="s">
        <v>259</v>
      </c>
      <c r="E319" s="82"/>
      <c r="F319" s="82"/>
      <c r="G319" s="82"/>
      <c r="H319" s="82"/>
      <c r="I319" s="82"/>
      <c r="J319" s="82"/>
      <c r="K319" s="82"/>
      <c r="L319" s="82"/>
      <c r="M319" s="82"/>
      <c r="N319" s="82"/>
      <c r="O319" s="82"/>
      <c r="P319" s="82"/>
      <c r="Q319" s="82">
        <f t="shared" si="95"/>
        <v>0</v>
      </c>
    </row>
    <row r="320" spans="3:17" x14ac:dyDescent="0.25">
      <c r="C320" s="439" t="s">
        <v>225</v>
      </c>
      <c r="D320" s="441"/>
      <c r="E320" s="123">
        <f t="shared" ref="E320:P320" si="96">SUM(E310:E319)</f>
        <v>0</v>
      </c>
      <c r="F320" s="123">
        <f t="shared" si="96"/>
        <v>0</v>
      </c>
      <c r="G320" s="123">
        <f t="shared" si="96"/>
        <v>0</v>
      </c>
      <c r="H320" s="123">
        <f t="shared" si="96"/>
        <v>0</v>
      </c>
      <c r="I320" s="123">
        <f t="shared" si="96"/>
        <v>0</v>
      </c>
      <c r="J320" s="123">
        <f t="shared" si="96"/>
        <v>0</v>
      </c>
      <c r="K320" s="123">
        <f t="shared" si="96"/>
        <v>0</v>
      </c>
      <c r="L320" s="123">
        <f t="shared" si="96"/>
        <v>0</v>
      </c>
      <c r="M320" s="123">
        <f t="shared" si="96"/>
        <v>0</v>
      </c>
      <c r="N320" s="123">
        <f t="shared" si="96"/>
        <v>0</v>
      </c>
      <c r="O320" s="123">
        <f t="shared" si="96"/>
        <v>0</v>
      </c>
      <c r="P320" s="123">
        <f t="shared" si="96"/>
        <v>0</v>
      </c>
      <c r="Q320" s="123">
        <f>SUM(E320:P320)</f>
        <v>0</v>
      </c>
    </row>
    <row r="321" spans="3:17" x14ac:dyDescent="0.25">
      <c r="C321" s="428" t="s">
        <v>260</v>
      </c>
      <c r="D321" s="429"/>
      <c r="E321" s="82"/>
      <c r="F321" s="82"/>
      <c r="G321" s="82"/>
      <c r="H321" s="82"/>
      <c r="I321" s="82"/>
      <c r="J321" s="82"/>
      <c r="K321" s="82"/>
      <c r="L321" s="82"/>
      <c r="M321" s="82"/>
      <c r="N321" s="82"/>
      <c r="O321" s="82"/>
      <c r="P321" s="82"/>
      <c r="Q321" s="82"/>
    </row>
    <row r="322" spans="3:17" x14ac:dyDescent="0.25">
      <c r="C322" s="18" t="s">
        <v>252</v>
      </c>
      <c r="D322" s="18" t="s">
        <v>253</v>
      </c>
      <c r="E322" s="82"/>
      <c r="F322" s="82"/>
      <c r="G322" s="82"/>
      <c r="H322" s="82"/>
      <c r="I322" s="82"/>
      <c r="J322" s="82"/>
      <c r="K322" s="82"/>
      <c r="L322" s="82"/>
      <c r="M322" s="82"/>
      <c r="N322" s="82"/>
      <c r="O322" s="82"/>
      <c r="P322" s="82"/>
      <c r="Q322" s="82">
        <f t="shared" ref="Q322:Q332" si="97">SUM(E322:P322)</f>
        <v>0</v>
      </c>
    </row>
    <row r="323" spans="3:17" x14ac:dyDescent="0.25">
      <c r="C323" s="18" t="s">
        <v>254</v>
      </c>
      <c r="D323" s="18" t="s">
        <v>255</v>
      </c>
      <c r="E323" s="82"/>
      <c r="F323" s="82"/>
      <c r="G323" s="82"/>
      <c r="H323" s="82"/>
      <c r="I323" s="82"/>
      <c r="J323" s="82"/>
      <c r="K323" s="82"/>
      <c r="L323" s="82"/>
      <c r="M323" s="82"/>
      <c r="N323" s="82"/>
      <c r="O323" s="82"/>
      <c r="P323" s="82"/>
      <c r="Q323" s="82">
        <f t="shared" si="97"/>
        <v>0</v>
      </c>
    </row>
    <row r="324" spans="3:17" x14ac:dyDescent="0.25">
      <c r="C324" s="18" t="s">
        <v>640</v>
      </c>
      <c r="D324" s="18" t="s">
        <v>64</v>
      </c>
      <c r="E324" s="82"/>
      <c r="F324" s="82"/>
      <c r="G324" s="82"/>
      <c r="H324" s="82"/>
      <c r="I324" s="82"/>
      <c r="J324" s="82"/>
      <c r="K324" s="82"/>
      <c r="L324" s="82"/>
      <c r="M324" s="82"/>
      <c r="N324" s="82"/>
      <c r="O324" s="82"/>
      <c r="P324" s="82"/>
      <c r="Q324" s="82">
        <f t="shared" si="97"/>
        <v>0</v>
      </c>
    </row>
    <row r="325" spans="3:17" x14ac:dyDescent="0.25">
      <c r="C325" s="18" t="s">
        <v>630</v>
      </c>
      <c r="D325" s="18" t="s">
        <v>631</v>
      </c>
      <c r="E325" s="82"/>
      <c r="F325" s="82"/>
      <c r="G325" s="82"/>
      <c r="H325" s="82"/>
      <c r="I325" s="82"/>
      <c r="J325" s="82"/>
      <c r="K325" s="82"/>
      <c r="L325" s="82"/>
      <c r="M325" s="82"/>
      <c r="N325" s="82"/>
      <c r="O325" s="82"/>
      <c r="P325" s="82"/>
      <c r="Q325" s="82">
        <f t="shared" si="97"/>
        <v>0</v>
      </c>
    </row>
    <row r="326" spans="3:17" x14ac:dyDescent="0.25">
      <c r="C326" s="18" t="s">
        <v>632</v>
      </c>
      <c r="D326" s="18" t="s">
        <v>633</v>
      </c>
      <c r="E326" s="82"/>
      <c r="F326" s="82"/>
      <c r="G326" s="82"/>
      <c r="H326" s="82"/>
      <c r="I326" s="82"/>
      <c r="J326" s="82"/>
      <c r="K326" s="82"/>
      <c r="L326" s="82"/>
      <c r="M326" s="82"/>
      <c r="N326" s="82"/>
      <c r="O326" s="82"/>
      <c r="P326" s="82"/>
      <c r="Q326" s="82">
        <f t="shared" si="97"/>
        <v>0</v>
      </c>
    </row>
    <row r="327" spans="3:17" x14ac:dyDescent="0.25">
      <c r="C327" s="18" t="s">
        <v>638</v>
      </c>
      <c r="D327" s="18" t="s">
        <v>639</v>
      </c>
      <c r="E327" s="82"/>
      <c r="F327" s="82"/>
      <c r="G327" s="82"/>
      <c r="H327" s="82"/>
      <c r="I327" s="82"/>
      <c r="J327" s="82"/>
      <c r="K327" s="82"/>
      <c r="L327" s="82"/>
      <c r="M327" s="82"/>
      <c r="N327" s="82"/>
      <c r="O327" s="82"/>
      <c r="P327" s="82"/>
      <c r="Q327" s="82">
        <f t="shared" si="97"/>
        <v>0</v>
      </c>
    </row>
    <row r="328" spans="3:17" x14ac:dyDescent="0.25">
      <c r="C328" s="18" t="s">
        <v>634</v>
      </c>
      <c r="D328" s="18" t="s">
        <v>635</v>
      </c>
      <c r="E328" s="82"/>
      <c r="F328" s="82"/>
      <c r="G328" s="82"/>
      <c r="H328" s="82"/>
      <c r="I328" s="82"/>
      <c r="J328" s="82"/>
      <c r="K328" s="82"/>
      <c r="L328" s="82"/>
      <c r="M328" s="82"/>
      <c r="N328" s="82"/>
      <c r="O328" s="82"/>
      <c r="P328" s="82"/>
      <c r="Q328" s="82">
        <f t="shared" si="97"/>
        <v>0</v>
      </c>
    </row>
    <row r="329" spans="3:17" x14ac:dyDescent="0.25">
      <c r="C329" s="18" t="s">
        <v>472</v>
      </c>
      <c r="D329" s="18" t="s">
        <v>626</v>
      </c>
      <c r="E329" s="82"/>
      <c r="F329" s="82"/>
      <c r="G329" s="82"/>
      <c r="H329" s="82"/>
      <c r="I329" s="82"/>
      <c r="J329" s="82"/>
      <c r="K329" s="82"/>
      <c r="L329" s="82"/>
      <c r="M329" s="82"/>
      <c r="N329" s="82"/>
      <c r="O329" s="82"/>
      <c r="P329" s="82"/>
      <c r="Q329" s="82">
        <f t="shared" si="97"/>
        <v>0</v>
      </c>
    </row>
    <row r="330" spans="3:17" x14ac:dyDescent="0.25">
      <c r="C330" s="18" t="s">
        <v>472</v>
      </c>
      <c r="D330" s="18" t="s">
        <v>636</v>
      </c>
      <c r="E330" s="82"/>
      <c r="F330" s="82"/>
      <c r="G330" s="82"/>
      <c r="H330" s="82"/>
      <c r="I330" s="82"/>
      <c r="J330" s="82"/>
      <c r="K330" s="82"/>
      <c r="L330" s="82"/>
      <c r="M330" s="82"/>
      <c r="N330" s="82"/>
      <c r="O330" s="82"/>
      <c r="P330" s="82"/>
      <c r="Q330" s="82">
        <f t="shared" si="97"/>
        <v>0</v>
      </c>
    </row>
    <row r="331" spans="3:17" x14ac:dyDescent="0.25">
      <c r="C331" s="18" t="s">
        <v>637</v>
      </c>
      <c r="D331" s="18" t="s">
        <v>628</v>
      </c>
      <c r="E331" s="82"/>
      <c r="F331" s="82"/>
      <c r="G331" s="82"/>
      <c r="H331" s="82"/>
      <c r="I331" s="82"/>
      <c r="J331" s="82"/>
      <c r="K331" s="82"/>
      <c r="L331" s="82"/>
      <c r="M331" s="82"/>
      <c r="N331" s="82"/>
      <c r="O331" s="82"/>
      <c r="P331" s="82"/>
      <c r="Q331" s="82">
        <f t="shared" si="97"/>
        <v>0</v>
      </c>
    </row>
    <row r="332" spans="3:17" x14ac:dyDescent="0.25">
      <c r="C332" s="18" t="s">
        <v>259</v>
      </c>
      <c r="D332" s="18" t="s">
        <v>259</v>
      </c>
      <c r="E332" s="82"/>
      <c r="F332" s="82"/>
      <c r="G332" s="82"/>
      <c r="H332" s="82"/>
      <c r="I332" s="82"/>
      <c r="J332" s="82"/>
      <c r="K332" s="82"/>
      <c r="L332" s="82"/>
      <c r="M332" s="82"/>
      <c r="N332" s="82"/>
      <c r="O332" s="82"/>
      <c r="P332" s="82"/>
      <c r="Q332" s="82">
        <f t="shared" si="97"/>
        <v>0</v>
      </c>
    </row>
    <row r="333" spans="3:17" x14ac:dyDescent="0.25">
      <c r="C333" s="439" t="s">
        <v>225</v>
      </c>
      <c r="D333" s="441"/>
      <c r="E333" s="123">
        <f t="shared" ref="E333:P333" si="98">SUM(E322:E332)</f>
        <v>0</v>
      </c>
      <c r="F333" s="123">
        <f t="shared" si="98"/>
        <v>0</v>
      </c>
      <c r="G333" s="123">
        <f t="shared" si="98"/>
        <v>0</v>
      </c>
      <c r="H333" s="123">
        <f t="shared" si="98"/>
        <v>0</v>
      </c>
      <c r="I333" s="123">
        <f t="shared" si="98"/>
        <v>0</v>
      </c>
      <c r="J333" s="123">
        <f t="shared" si="98"/>
        <v>0</v>
      </c>
      <c r="K333" s="123">
        <f t="shared" si="98"/>
        <v>0</v>
      </c>
      <c r="L333" s="123">
        <f t="shared" si="98"/>
        <v>0</v>
      </c>
      <c r="M333" s="123">
        <f t="shared" si="98"/>
        <v>0</v>
      </c>
      <c r="N333" s="123">
        <f t="shared" si="98"/>
        <v>0</v>
      </c>
      <c r="O333" s="123">
        <f t="shared" si="98"/>
        <v>0</v>
      </c>
      <c r="P333" s="123">
        <f t="shared" si="98"/>
        <v>0</v>
      </c>
      <c r="Q333" s="123">
        <f>SUM(E333:P333)</f>
        <v>0</v>
      </c>
    </row>
    <row r="334" spans="3:17" x14ac:dyDescent="0.25">
      <c r="C334" s="439" t="s">
        <v>256</v>
      </c>
      <c r="D334" s="441"/>
      <c r="E334" s="123">
        <f t="shared" ref="E334:P334" si="99">E333+E320+E308</f>
        <v>0</v>
      </c>
      <c r="F334" s="123">
        <f t="shared" si="99"/>
        <v>0</v>
      </c>
      <c r="G334" s="123">
        <f t="shared" si="99"/>
        <v>0</v>
      </c>
      <c r="H334" s="123">
        <f t="shared" si="99"/>
        <v>0</v>
      </c>
      <c r="I334" s="123">
        <f t="shared" si="99"/>
        <v>0</v>
      </c>
      <c r="J334" s="123">
        <f t="shared" si="99"/>
        <v>0</v>
      </c>
      <c r="K334" s="123">
        <f t="shared" si="99"/>
        <v>0</v>
      </c>
      <c r="L334" s="123">
        <f t="shared" si="99"/>
        <v>0</v>
      </c>
      <c r="M334" s="123">
        <f t="shared" si="99"/>
        <v>0</v>
      </c>
      <c r="N334" s="123">
        <f t="shared" si="99"/>
        <v>0</v>
      </c>
      <c r="O334" s="123">
        <f t="shared" si="99"/>
        <v>0</v>
      </c>
      <c r="P334" s="123">
        <f t="shared" si="99"/>
        <v>0</v>
      </c>
      <c r="Q334" s="123">
        <f>SUM(E334:P334)</f>
        <v>0</v>
      </c>
    </row>
    <row r="335" spans="3:17" x14ac:dyDescent="0.25">
      <c r="C335" s="439" t="s">
        <v>261</v>
      </c>
      <c r="D335" s="441"/>
      <c r="E335" s="123">
        <f t="shared" ref="E335:P335" si="100">E334+E296</f>
        <v>0</v>
      </c>
      <c r="F335" s="123">
        <f t="shared" si="100"/>
        <v>0</v>
      </c>
      <c r="G335" s="123">
        <f t="shared" si="100"/>
        <v>0</v>
      </c>
      <c r="H335" s="123">
        <f t="shared" si="100"/>
        <v>0</v>
      </c>
      <c r="I335" s="123">
        <f t="shared" si="100"/>
        <v>0</v>
      </c>
      <c r="J335" s="123">
        <f t="shared" si="100"/>
        <v>0</v>
      </c>
      <c r="K335" s="123">
        <f t="shared" si="100"/>
        <v>0</v>
      </c>
      <c r="L335" s="123">
        <f t="shared" si="100"/>
        <v>0</v>
      </c>
      <c r="M335" s="123">
        <f t="shared" si="100"/>
        <v>0</v>
      </c>
      <c r="N335" s="123">
        <f t="shared" si="100"/>
        <v>0</v>
      </c>
      <c r="O335" s="123">
        <f t="shared" si="100"/>
        <v>0</v>
      </c>
      <c r="P335" s="123">
        <f t="shared" si="100"/>
        <v>0</v>
      </c>
      <c r="Q335" s="123">
        <f>SUM(E335:P335)</f>
        <v>0</v>
      </c>
    </row>
    <row r="337" spans="3:17" x14ac:dyDescent="0.25">
      <c r="C337" s="15"/>
      <c r="Q337" s="27" t="s">
        <v>109</v>
      </c>
    </row>
    <row r="338" spans="3:17" x14ac:dyDescent="0.25">
      <c r="C338" s="416" t="s">
        <v>244</v>
      </c>
      <c r="D338" s="416"/>
      <c r="E338" s="421" t="s">
        <v>322</v>
      </c>
      <c r="F338" s="421"/>
      <c r="G338" s="421"/>
      <c r="H338" s="421"/>
      <c r="I338" s="421"/>
      <c r="J338" s="421"/>
      <c r="K338" s="421"/>
      <c r="L338" s="421"/>
      <c r="M338" s="421"/>
      <c r="N338" s="421"/>
      <c r="O338" s="421"/>
      <c r="P338" s="421"/>
      <c r="Q338" s="421"/>
    </row>
    <row r="339" spans="3:17" x14ac:dyDescent="0.25">
      <c r="C339" s="416"/>
      <c r="D339" s="416"/>
      <c r="E339" s="14" t="s">
        <v>110</v>
      </c>
      <c r="F339" s="14" t="s">
        <v>111</v>
      </c>
      <c r="G339" s="14" t="s">
        <v>112</v>
      </c>
      <c r="H339" s="14" t="s">
        <v>113</v>
      </c>
      <c r="I339" s="14" t="s">
        <v>114</v>
      </c>
      <c r="J339" s="14" t="s">
        <v>115</v>
      </c>
      <c r="K339" s="14" t="s">
        <v>116</v>
      </c>
      <c r="L339" s="14" t="s">
        <v>117</v>
      </c>
      <c r="M339" s="14" t="s">
        <v>118</v>
      </c>
      <c r="N339" s="14" t="s">
        <v>119</v>
      </c>
      <c r="O339" s="14" t="s">
        <v>120</v>
      </c>
      <c r="P339" s="14" t="s">
        <v>121</v>
      </c>
      <c r="Q339" s="14" t="s">
        <v>108</v>
      </c>
    </row>
    <row r="340" spans="3:17" x14ac:dyDescent="0.25">
      <c r="C340" s="428" t="s">
        <v>246</v>
      </c>
      <c r="D340" s="429"/>
      <c r="E340" s="82"/>
      <c r="F340" s="82"/>
      <c r="G340" s="82"/>
      <c r="H340" s="82"/>
      <c r="I340" s="82"/>
      <c r="J340" s="82"/>
      <c r="K340" s="82"/>
      <c r="L340" s="82"/>
      <c r="M340" s="82"/>
      <c r="N340" s="82"/>
      <c r="O340" s="82"/>
      <c r="P340" s="82"/>
      <c r="Q340" s="82"/>
    </row>
    <row r="341" spans="3:17" x14ac:dyDescent="0.25">
      <c r="C341" s="73" t="s">
        <v>247</v>
      </c>
      <c r="D341" s="73" t="s">
        <v>248</v>
      </c>
      <c r="E341" s="82"/>
      <c r="F341" s="82"/>
      <c r="G341" s="82"/>
      <c r="H341" s="82"/>
      <c r="I341" s="82"/>
      <c r="J341" s="82"/>
      <c r="K341" s="82"/>
      <c r="L341" s="82"/>
      <c r="M341" s="82"/>
      <c r="N341" s="82"/>
      <c r="O341" s="82"/>
      <c r="P341" s="82"/>
      <c r="Q341" s="82">
        <f t="shared" ref="Q341:Q350" si="101">SUM(E341:P341)</f>
        <v>0</v>
      </c>
    </row>
    <row r="342" spans="3:17" x14ac:dyDescent="0.25">
      <c r="C342" s="18" t="s">
        <v>249</v>
      </c>
      <c r="D342" s="18" t="s">
        <v>250</v>
      </c>
      <c r="E342" s="82"/>
      <c r="F342" s="82"/>
      <c r="G342" s="82"/>
      <c r="H342" s="82"/>
      <c r="I342" s="82"/>
      <c r="J342" s="82"/>
      <c r="K342" s="82"/>
      <c r="L342" s="82"/>
      <c r="M342" s="82"/>
      <c r="N342" s="82"/>
      <c r="O342" s="82"/>
      <c r="P342" s="82"/>
      <c r="Q342" s="82">
        <f t="shared" si="101"/>
        <v>0</v>
      </c>
    </row>
    <row r="343" spans="3:17" x14ac:dyDescent="0.25">
      <c r="C343" s="18" t="s">
        <v>615</v>
      </c>
      <c r="D343" s="18" t="s">
        <v>616</v>
      </c>
      <c r="E343" s="82"/>
      <c r="F343" s="82"/>
      <c r="G343" s="82"/>
      <c r="H343" s="82"/>
      <c r="I343" s="82"/>
      <c r="J343" s="82"/>
      <c r="K343" s="82"/>
      <c r="L343" s="82"/>
      <c r="M343" s="82"/>
      <c r="N343" s="82"/>
      <c r="O343" s="82"/>
      <c r="P343" s="82"/>
      <c r="Q343" s="82">
        <f t="shared" si="101"/>
        <v>0</v>
      </c>
    </row>
    <row r="344" spans="3:17" x14ac:dyDescent="0.25">
      <c r="C344" s="18" t="s">
        <v>617</v>
      </c>
      <c r="D344" s="18" t="s">
        <v>618</v>
      </c>
      <c r="E344" s="82"/>
      <c r="F344" s="82"/>
      <c r="G344" s="82"/>
      <c r="H344" s="82"/>
      <c r="I344" s="82"/>
      <c r="J344" s="82"/>
      <c r="K344" s="82"/>
      <c r="L344" s="82"/>
      <c r="M344" s="82"/>
      <c r="N344" s="82"/>
      <c r="O344" s="82"/>
      <c r="P344" s="82"/>
      <c r="Q344" s="82">
        <f t="shared" si="101"/>
        <v>0</v>
      </c>
    </row>
    <row r="345" spans="3:17" x14ac:dyDescent="0.25">
      <c r="C345" s="18" t="s">
        <v>619</v>
      </c>
      <c r="D345" s="18" t="s">
        <v>620</v>
      </c>
      <c r="E345" s="82"/>
      <c r="F345" s="82"/>
      <c r="G345" s="82"/>
      <c r="H345" s="82"/>
      <c r="I345" s="82"/>
      <c r="J345" s="82"/>
      <c r="K345" s="82"/>
      <c r="L345" s="82"/>
      <c r="M345" s="82"/>
      <c r="N345" s="82"/>
      <c r="O345" s="82"/>
      <c r="P345" s="82"/>
      <c r="Q345" s="82">
        <f t="shared" si="101"/>
        <v>0</v>
      </c>
    </row>
    <row r="346" spans="3:17" x14ac:dyDescent="0.25">
      <c r="C346" s="18" t="s">
        <v>621</v>
      </c>
      <c r="D346" s="18" t="s">
        <v>622</v>
      </c>
      <c r="E346" s="82"/>
      <c r="F346" s="82"/>
      <c r="G346" s="82"/>
      <c r="H346" s="82"/>
      <c r="I346" s="82"/>
      <c r="J346" s="82"/>
      <c r="K346" s="82"/>
      <c r="L346" s="82"/>
      <c r="M346" s="82"/>
      <c r="N346" s="82"/>
      <c r="O346" s="82"/>
      <c r="P346" s="82"/>
      <c r="Q346" s="82">
        <f t="shared" si="101"/>
        <v>0</v>
      </c>
    </row>
    <row r="347" spans="3:17" x14ac:dyDescent="0.25">
      <c r="C347" s="18" t="s">
        <v>623</v>
      </c>
      <c r="D347" s="18" t="s">
        <v>624</v>
      </c>
      <c r="E347" s="82"/>
      <c r="F347" s="82"/>
      <c r="G347" s="82"/>
      <c r="H347" s="82"/>
      <c r="I347" s="82"/>
      <c r="J347" s="82"/>
      <c r="K347" s="82"/>
      <c r="L347" s="82"/>
      <c r="M347" s="82"/>
      <c r="N347" s="82"/>
      <c r="O347" s="82"/>
      <c r="P347" s="82"/>
      <c r="Q347" s="82">
        <f t="shared" si="101"/>
        <v>0</v>
      </c>
    </row>
    <row r="348" spans="3:17" x14ac:dyDescent="0.25">
      <c r="C348" s="18" t="s">
        <v>625</v>
      </c>
      <c r="D348" s="18" t="s">
        <v>626</v>
      </c>
      <c r="E348" s="82"/>
      <c r="F348" s="82"/>
      <c r="G348" s="82"/>
      <c r="H348" s="82"/>
      <c r="I348" s="82"/>
      <c r="J348" s="82"/>
      <c r="K348" s="82"/>
      <c r="L348" s="82"/>
      <c r="M348" s="82"/>
      <c r="N348" s="82"/>
      <c r="O348" s="82"/>
      <c r="P348" s="82"/>
      <c r="Q348" s="82">
        <f t="shared" si="101"/>
        <v>0</v>
      </c>
    </row>
    <row r="349" spans="3:17" x14ac:dyDescent="0.25">
      <c r="C349" s="18" t="s">
        <v>627</v>
      </c>
      <c r="D349" s="18" t="s">
        <v>628</v>
      </c>
      <c r="E349" s="82"/>
      <c r="F349" s="82"/>
      <c r="G349" s="82"/>
      <c r="H349" s="82"/>
      <c r="I349" s="82"/>
      <c r="J349" s="82"/>
      <c r="K349" s="82"/>
      <c r="L349" s="82"/>
      <c r="M349" s="82"/>
      <c r="N349" s="82"/>
      <c r="O349" s="82"/>
      <c r="P349" s="82"/>
      <c r="Q349" s="82">
        <f t="shared" si="101"/>
        <v>0</v>
      </c>
    </row>
    <row r="350" spans="3:17" x14ac:dyDescent="0.25">
      <c r="C350" s="18" t="s">
        <v>259</v>
      </c>
      <c r="D350" s="18" t="s">
        <v>259</v>
      </c>
      <c r="E350" s="82"/>
      <c r="F350" s="82"/>
      <c r="G350" s="82"/>
      <c r="H350" s="82"/>
      <c r="I350" s="82"/>
      <c r="J350" s="82"/>
      <c r="K350" s="82"/>
      <c r="L350" s="82"/>
      <c r="M350" s="82"/>
      <c r="N350" s="82"/>
      <c r="O350" s="82"/>
      <c r="P350" s="82"/>
      <c r="Q350" s="82">
        <f t="shared" si="101"/>
        <v>0</v>
      </c>
    </row>
    <row r="351" spans="3:17" x14ac:dyDescent="0.25">
      <c r="C351" s="439" t="s">
        <v>251</v>
      </c>
      <c r="D351" s="441"/>
      <c r="E351" s="123">
        <f t="shared" ref="E351:P351" si="102">SUM(E341:E350)</f>
        <v>0</v>
      </c>
      <c r="F351" s="123">
        <f t="shared" si="102"/>
        <v>0</v>
      </c>
      <c r="G351" s="123">
        <f t="shared" si="102"/>
        <v>0</v>
      </c>
      <c r="H351" s="123">
        <f t="shared" si="102"/>
        <v>0</v>
      </c>
      <c r="I351" s="123">
        <f t="shared" si="102"/>
        <v>0</v>
      </c>
      <c r="J351" s="123">
        <f t="shared" si="102"/>
        <v>0</v>
      </c>
      <c r="K351" s="123">
        <f t="shared" si="102"/>
        <v>0</v>
      </c>
      <c r="L351" s="123">
        <f t="shared" si="102"/>
        <v>0</v>
      </c>
      <c r="M351" s="123">
        <f t="shared" si="102"/>
        <v>0</v>
      </c>
      <c r="N351" s="123">
        <f t="shared" si="102"/>
        <v>0</v>
      </c>
      <c r="O351" s="123">
        <f t="shared" si="102"/>
        <v>0</v>
      </c>
      <c r="P351" s="123">
        <f t="shared" si="102"/>
        <v>0</v>
      </c>
      <c r="Q351" s="123">
        <f>SUM(E351:P351)</f>
        <v>0</v>
      </c>
    </row>
    <row r="352" spans="3:17" x14ac:dyDescent="0.25">
      <c r="C352" s="428" t="s">
        <v>257</v>
      </c>
      <c r="D352" s="429"/>
      <c r="E352" s="82"/>
      <c r="F352" s="82"/>
      <c r="G352" s="82"/>
      <c r="H352" s="82"/>
      <c r="I352" s="82"/>
      <c r="J352" s="82"/>
      <c r="K352" s="82"/>
      <c r="L352" s="82"/>
      <c r="M352" s="82"/>
      <c r="N352" s="82"/>
      <c r="O352" s="82"/>
      <c r="P352" s="82"/>
      <c r="Q352" s="82"/>
    </row>
    <row r="353" spans="3:17" x14ac:dyDescent="0.25">
      <c r="C353" s="18" t="s">
        <v>252</v>
      </c>
      <c r="D353" s="18" t="s">
        <v>253</v>
      </c>
      <c r="E353" s="82"/>
      <c r="F353" s="82"/>
      <c r="G353" s="82"/>
      <c r="H353" s="82"/>
      <c r="I353" s="82"/>
      <c r="J353" s="82"/>
      <c r="K353" s="82"/>
      <c r="L353" s="82"/>
      <c r="M353" s="82"/>
      <c r="N353" s="82"/>
      <c r="O353" s="82"/>
      <c r="P353" s="82"/>
      <c r="Q353" s="82">
        <f t="shared" ref="Q353:Q362" si="103">SUM(E353:P353)</f>
        <v>0</v>
      </c>
    </row>
    <row r="354" spans="3:17" x14ac:dyDescent="0.25">
      <c r="C354" s="18" t="s">
        <v>254</v>
      </c>
      <c r="D354" s="18" t="s">
        <v>255</v>
      </c>
      <c r="E354" s="82"/>
      <c r="F354" s="82"/>
      <c r="G354" s="82"/>
      <c r="H354" s="82"/>
      <c r="I354" s="82"/>
      <c r="J354" s="82"/>
      <c r="K354" s="82"/>
      <c r="L354" s="82"/>
      <c r="M354" s="82"/>
      <c r="N354" s="82"/>
      <c r="O354" s="82"/>
      <c r="P354" s="82"/>
      <c r="Q354" s="82">
        <f t="shared" si="103"/>
        <v>0</v>
      </c>
    </row>
    <row r="355" spans="3:17" x14ac:dyDescent="0.25">
      <c r="C355" s="18" t="s">
        <v>629</v>
      </c>
      <c r="D355" s="18" t="s">
        <v>64</v>
      </c>
      <c r="E355" s="82"/>
      <c r="F355" s="82"/>
      <c r="G355" s="82"/>
      <c r="H355" s="82"/>
      <c r="I355" s="82"/>
      <c r="J355" s="82"/>
      <c r="K355" s="82"/>
      <c r="L355" s="82"/>
      <c r="M355" s="82"/>
      <c r="N355" s="82"/>
      <c r="O355" s="82"/>
      <c r="P355" s="82"/>
      <c r="Q355" s="82">
        <f t="shared" si="103"/>
        <v>0</v>
      </c>
    </row>
    <row r="356" spans="3:17" x14ac:dyDescent="0.25">
      <c r="C356" s="18" t="s">
        <v>630</v>
      </c>
      <c r="D356" s="18" t="s">
        <v>631</v>
      </c>
      <c r="E356" s="82"/>
      <c r="F356" s="82"/>
      <c r="G356" s="82"/>
      <c r="H356" s="82"/>
      <c r="I356" s="82"/>
      <c r="J356" s="82"/>
      <c r="K356" s="82"/>
      <c r="L356" s="82"/>
      <c r="M356" s="82"/>
      <c r="N356" s="82"/>
      <c r="O356" s="82"/>
      <c r="P356" s="82"/>
      <c r="Q356" s="82">
        <f t="shared" si="103"/>
        <v>0</v>
      </c>
    </row>
    <row r="357" spans="3:17" x14ac:dyDescent="0.25">
      <c r="C357" s="18" t="s">
        <v>632</v>
      </c>
      <c r="D357" s="18" t="s">
        <v>633</v>
      </c>
      <c r="E357" s="82"/>
      <c r="F357" s="82"/>
      <c r="G357" s="82"/>
      <c r="H357" s="82"/>
      <c r="I357" s="82"/>
      <c r="J357" s="82"/>
      <c r="K357" s="82"/>
      <c r="L357" s="82"/>
      <c r="M357" s="82"/>
      <c r="N357" s="82"/>
      <c r="O357" s="82"/>
      <c r="P357" s="82"/>
      <c r="Q357" s="82">
        <f t="shared" si="103"/>
        <v>0</v>
      </c>
    </row>
    <row r="358" spans="3:17" x14ac:dyDescent="0.25">
      <c r="C358" s="18" t="s">
        <v>634</v>
      </c>
      <c r="D358" s="18" t="s">
        <v>635</v>
      </c>
      <c r="E358" s="82"/>
      <c r="F358" s="82"/>
      <c r="G358" s="82"/>
      <c r="H358" s="82"/>
      <c r="I358" s="82"/>
      <c r="J358" s="82"/>
      <c r="K358" s="82"/>
      <c r="L358" s="82"/>
      <c r="M358" s="82"/>
      <c r="N358" s="82"/>
      <c r="O358" s="82"/>
      <c r="P358" s="82"/>
      <c r="Q358" s="82">
        <f t="shared" si="103"/>
        <v>0</v>
      </c>
    </row>
    <row r="359" spans="3:17" x14ac:dyDescent="0.25">
      <c r="C359" s="18" t="s">
        <v>472</v>
      </c>
      <c r="D359" s="18" t="s">
        <v>626</v>
      </c>
      <c r="E359" s="82"/>
      <c r="F359" s="82"/>
      <c r="G359" s="82"/>
      <c r="H359" s="82"/>
      <c r="I359" s="82"/>
      <c r="J359" s="82"/>
      <c r="K359" s="82"/>
      <c r="L359" s="82"/>
      <c r="M359" s="82"/>
      <c r="N359" s="82"/>
      <c r="O359" s="82"/>
      <c r="P359" s="82"/>
      <c r="Q359" s="82">
        <f t="shared" si="103"/>
        <v>0</v>
      </c>
    </row>
    <row r="360" spans="3:17" x14ac:dyDescent="0.25">
      <c r="C360" s="18" t="s">
        <v>472</v>
      </c>
      <c r="D360" s="18" t="s">
        <v>636</v>
      </c>
      <c r="E360" s="82"/>
      <c r="F360" s="82"/>
      <c r="G360" s="82"/>
      <c r="H360" s="82"/>
      <c r="I360" s="82"/>
      <c r="J360" s="82"/>
      <c r="K360" s="82"/>
      <c r="L360" s="82"/>
      <c r="M360" s="82"/>
      <c r="N360" s="82"/>
      <c r="O360" s="82"/>
      <c r="P360" s="82"/>
      <c r="Q360" s="82">
        <f t="shared" si="103"/>
        <v>0</v>
      </c>
    </row>
    <row r="361" spans="3:17" x14ac:dyDescent="0.25">
      <c r="C361" s="18" t="s">
        <v>637</v>
      </c>
      <c r="D361" s="18" t="s">
        <v>628</v>
      </c>
      <c r="E361" s="82"/>
      <c r="F361" s="82"/>
      <c r="G361" s="82"/>
      <c r="H361" s="82"/>
      <c r="I361" s="82"/>
      <c r="J361" s="82"/>
      <c r="K361" s="82"/>
      <c r="L361" s="82"/>
      <c r="M361" s="82"/>
      <c r="N361" s="82"/>
      <c r="O361" s="82"/>
      <c r="P361" s="82"/>
      <c r="Q361" s="82">
        <f t="shared" si="103"/>
        <v>0</v>
      </c>
    </row>
    <row r="362" spans="3:17" x14ac:dyDescent="0.25">
      <c r="C362" s="18" t="s">
        <v>259</v>
      </c>
      <c r="D362" s="18" t="s">
        <v>259</v>
      </c>
      <c r="E362" s="82"/>
      <c r="F362" s="82"/>
      <c r="G362" s="82"/>
      <c r="H362" s="82"/>
      <c r="I362" s="82"/>
      <c r="J362" s="82"/>
      <c r="K362" s="82"/>
      <c r="L362" s="82"/>
      <c r="M362" s="82"/>
      <c r="N362" s="82"/>
      <c r="O362" s="82"/>
      <c r="P362" s="82"/>
      <c r="Q362" s="82">
        <f t="shared" si="103"/>
        <v>0</v>
      </c>
    </row>
    <row r="363" spans="3:17" x14ac:dyDescent="0.25">
      <c r="C363" s="439" t="s">
        <v>225</v>
      </c>
      <c r="D363" s="441"/>
      <c r="E363" s="123">
        <f t="shared" ref="E363:P363" si="104">SUM(E353:E362)</f>
        <v>0</v>
      </c>
      <c r="F363" s="123">
        <f t="shared" si="104"/>
        <v>0</v>
      </c>
      <c r="G363" s="123">
        <f t="shared" si="104"/>
        <v>0</v>
      </c>
      <c r="H363" s="123">
        <f t="shared" si="104"/>
        <v>0</v>
      </c>
      <c r="I363" s="123">
        <f t="shared" si="104"/>
        <v>0</v>
      </c>
      <c r="J363" s="123">
        <f t="shared" si="104"/>
        <v>0</v>
      </c>
      <c r="K363" s="123">
        <f t="shared" si="104"/>
        <v>0</v>
      </c>
      <c r="L363" s="123">
        <f t="shared" si="104"/>
        <v>0</v>
      </c>
      <c r="M363" s="123">
        <f t="shared" si="104"/>
        <v>0</v>
      </c>
      <c r="N363" s="123">
        <f t="shared" si="104"/>
        <v>0</v>
      </c>
      <c r="O363" s="123">
        <f t="shared" si="104"/>
        <v>0</v>
      </c>
      <c r="P363" s="123">
        <f t="shared" si="104"/>
        <v>0</v>
      </c>
      <c r="Q363" s="123">
        <f>SUM(E363:P363)</f>
        <v>0</v>
      </c>
    </row>
    <row r="364" spans="3:17" x14ac:dyDescent="0.25">
      <c r="C364" s="428" t="s">
        <v>258</v>
      </c>
      <c r="D364" s="429"/>
      <c r="E364" s="82"/>
      <c r="F364" s="82"/>
      <c r="G364" s="82"/>
      <c r="H364" s="82"/>
      <c r="I364" s="82"/>
      <c r="J364" s="82"/>
      <c r="K364" s="82"/>
      <c r="L364" s="82"/>
      <c r="M364" s="82"/>
      <c r="N364" s="82"/>
      <c r="O364" s="82"/>
      <c r="P364" s="82"/>
      <c r="Q364" s="82"/>
    </row>
    <row r="365" spans="3:17" x14ac:dyDescent="0.25">
      <c r="C365" s="18" t="s">
        <v>252</v>
      </c>
      <c r="D365" s="18" t="s">
        <v>253</v>
      </c>
      <c r="E365" s="82"/>
      <c r="F365" s="82"/>
      <c r="G365" s="82"/>
      <c r="H365" s="82"/>
      <c r="I365" s="82"/>
      <c r="J365" s="82"/>
      <c r="K365" s="82"/>
      <c r="L365" s="82"/>
      <c r="M365" s="82"/>
      <c r="N365" s="82"/>
      <c r="O365" s="82"/>
      <c r="P365" s="82"/>
      <c r="Q365" s="82">
        <f t="shared" ref="Q365:Q374" si="105">SUM(E365:P365)</f>
        <v>0</v>
      </c>
    </row>
    <row r="366" spans="3:17" x14ac:dyDescent="0.25">
      <c r="C366" s="18" t="s">
        <v>254</v>
      </c>
      <c r="D366" s="18" t="s">
        <v>255</v>
      </c>
      <c r="E366" s="82"/>
      <c r="F366" s="82"/>
      <c r="G366" s="82"/>
      <c r="H366" s="82"/>
      <c r="I366" s="82"/>
      <c r="J366" s="82"/>
      <c r="K366" s="82"/>
      <c r="L366" s="82"/>
      <c r="M366" s="82"/>
      <c r="N366" s="82"/>
      <c r="O366" s="82"/>
      <c r="P366" s="82"/>
      <c r="Q366" s="82">
        <f t="shared" si="105"/>
        <v>0</v>
      </c>
    </row>
    <row r="367" spans="3:17" x14ac:dyDescent="0.25">
      <c r="C367" s="18" t="s">
        <v>629</v>
      </c>
      <c r="D367" s="18" t="s">
        <v>64</v>
      </c>
      <c r="E367" s="82"/>
      <c r="F367" s="82"/>
      <c r="G367" s="82"/>
      <c r="H367" s="82"/>
      <c r="I367" s="82"/>
      <c r="J367" s="82"/>
      <c r="K367" s="82"/>
      <c r="L367" s="82"/>
      <c r="M367" s="82"/>
      <c r="N367" s="82"/>
      <c r="O367" s="82"/>
      <c r="P367" s="82"/>
      <c r="Q367" s="82">
        <f t="shared" si="105"/>
        <v>0</v>
      </c>
    </row>
    <row r="368" spans="3:17" x14ac:dyDescent="0.25">
      <c r="C368" s="18" t="s">
        <v>630</v>
      </c>
      <c r="D368" s="18" t="s">
        <v>631</v>
      </c>
      <c r="E368" s="82"/>
      <c r="F368" s="82"/>
      <c r="G368" s="82"/>
      <c r="H368" s="82"/>
      <c r="I368" s="82"/>
      <c r="J368" s="82"/>
      <c r="K368" s="82"/>
      <c r="L368" s="82"/>
      <c r="M368" s="82"/>
      <c r="N368" s="82"/>
      <c r="O368" s="82"/>
      <c r="P368" s="82"/>
      <c r="Q368" s="82">
        <f t="shared" si="105"/>
        <v>0</v>
      </c>
    </row>
    <row r="369" spans="3:17" x14ac:dyDescent="0.25">
      <c r="C369" s="18" t="s">
        <v>632</v>
      </c>
      <c r="D369" s="18" t="s">
        <v>633</v>
      </c>
      <c r="E369" s="82"/>
      <c r="F369" s="82"/>
      <c r="G369" s="82"/>
      <c r="H369" s="82"/>
      <c r="I369" s="82"/>
      <c r="J369" s="82"/>
      <c r="K369" s="82"/>
      <c r="L369" s="82"/>
      <c r="M369" s="82"/>
      <c r="N369" s="82"/>
      <c r="O369" s="82"/>
      <c r="P369" s="82"/>
      <c r="Q369" s="82">
        <f t="shared" si="105"/>
        <v>0</v>
      </c>
    </row>
    <row r="370" spans="3:17" x14ac:dyDescent="0.25">
      <c r="C370" s="18" t="s">
        <v>634</v>
      </c>
      <c r="D370" s="18" t="s">
        <v>635</v>
      </c>
      <c r="E370" s="82"/>
      <c r="F370" s="82"/>
      <c r="G370" s="82"/>
      <c r="H370" s="82"/>
      <c r="I370" s="82"/>
      <c r="J370" s="82"/>
      <c r="K370" s="82"/>
      <c r="L370" s="82"/>
      <c r="M370" s="82"/>
      <c r="N370" s="82"/>
      <c r="O370" s="82"/>
      <c r="P370" s="82"/>
      <c r="Q370" s="82">
        <f t="shared" si="105"/>
        <v>0</v>
      </c>
    </row>
    <row r="371" spans="3:17" x14ac:dyDescent="0.25">
      <c r="C371" s="18" t="s">
        <v>472</v>
      </c>
      <c r="D371" s="18" t="s">
        <v>626</v>
      </c>
      <c r="E371" s="82"/>
      <c r="F371" s="82"/>
      <c r="G371" s="82"/>
      <c r="H371" s="82"/>
      <c r="I371" s="82"/>
      <c r="J371" s="82"/>
      <c r="K371" s="82"/>
      <c r="L371" s="82"/>
      <c r="M371" s="82"/>
      <c r="N371" s="82"/>
      <c r="O371" s="82"/>
      <c r="P371" s="82"/>
      <c r="Q371" s="82">
        <f t="shared" si="105"/>
        <v>0</v>
      </c>
    </row>
    <row r="372" spans="3:17" x14ac:dyDescent="0.25">
      <c r="C372" s="18" t="s">
        <v>472</v>
      </c>
      <c r="D372" s="18" t="s">
        <v>636</v>
      </c>
      <c r="E372" s="82"/>
      <c r="F372" s="82"/>
      <c r="G372" s="82"/>
      <c r="H372" s="82"/>
      <c r="I372" s="82"/>
      <c r="J372" s="82"/>
      <c r="K372" s="82"/>
      <c r="L372" s="82"/>
      <c r="M372" s="82"/>
      <c r="N372" s="82"/>
      <c r="O372" s="82"/>
      <c r="P372" s="82"/>
      <c r="Q372" s="82">
        <f t="shared" si="105"/>
        <v>0</v>
      </c>
    </row>
    <row r="373" spans="3:17" x14ac:dyDescent="0.25">
      <c r="C373" s="18" t="s">
        <v>637</v>
      </c>
      <c r="D373" s="18" t="s">
        <v>628</v>
      </c>
      <c r="E373" s="82"/>
      <c r="F373" s="82"/>
      <c r="G373" s="82"/>
      <c r="H373" s="82"/>
      <c r="I373" s="82"/>
      <c r="J373" s="82"/>
      <c r="K373" s="82"/>
      <c r="L373" s="82"/>
      <c r="M373" s="82"/>
      <c r="N373" s="82"/>
      <c r="O373" s="82"/>
      <c r="P373" s="82"/>
      <c r="Q373" s="82">
        <f t="shared" si="105"/>
        <v>0</v>
      </c>
    </row>
    <row r="374" spans="3:17" x14ac:dyDescent="0.25">
      <c r="C374" s="18" t="s">
        <v>259</v>
      </c>
      <c r="D374" s="18" t="s">
        <v>259</v>
      </c>
      <c r="E374" s="82"/>
      <c r="F374" s="82"/>
      <c r="G374" s="82"/>
      <c r="H374" s="82"/>
      <c r="I374" s="82"/>
      <c r="J374" s="82"/>
      <c r="K374" s="82"/>
      <c r="L374" s="82"/>
      <c r="M374" s="82"/>
      <c r="N374" s="82"/>
      <c r="O374" s="82"/>
      <c r="P374" s="82"/>
      <c r="Q374" s="82">
        <f t="shared" si="105"/>
        <v>0</v>
      </c>
    </row>
    <row r="375" spans="3:17" x14ac:dyDescent="0.25">
      <c r="C375" s="439" t="s">
        <v>225</v>
      </c>
      <c r="D375" s="441"/>
      <c r="E375" s="123">
        <f t="shared" ref="E375:P375" si="106">SUM(E365:E374)</f>
        <v>0</v>
      </c>
      <c r="F375" s="123">
        <f t="shared" si="106"/>
        <v>0</v>
      </c>
      <c r="G375" s="123">
        <f t="shared" si="106"/>
        <v>0</v>
      </c>
      <c r="H375" s="123">
        <f t="shared" si="106"/>
        <v>0</v>
      </c>
      <c r="I375" s="123">
        <f t="shared" si="106"/>
        <v>0</v>
      </c>
      <c r="J375" s="123">
        <f t="shared" si="106"/>
        <v>0</v>
      </c>
      <c r="K375" s="123">
        <f t="shared" si="106"/>
        <v>0</v>
      </c>
      <c r="L375" s="123">
        <f t="shared" si="106"/>
        <v>0</v>
      </c>
      <c r="M375" s="123">
        <f t="shared" si="106"/>
        <v>0</v>
      </c>
      <c r="N375" s="123">
        <f t="shared" si="106"/>
        <v>0</v>
      </c>
      <c r="O375" s="123">
        <f t="shared" si="106"/>
        <v>0</v>
      </c>
      <c r="P375" s="123">
        <f t="shared" si="106"/>
        <v>0</v>
      </c>
      <c r="Q375" s="123">
        <f>SUM(E375:P375)</f>
        <v>0</v>
      </c>
    </row>
    <row r="376" spans="3:17" x14ac:dyDescent="0.25">
      <c r="C376" s="428" t="s">
        <v>260</v>
      </c>
      <c r="D376" s="429"/>
      <c r="E376" s="82"/>
      <c r="F376" s="82"/>
      <c r="G376" s="82"/>
      <c r="H376" s="82"/>
      <c r="I376" s="82"/>
      <c r="J376" s="82"/>
      <c r="K376" s="82"/>
      <c r="L376" s="82"/>
      <c r="M376" s="82"/>
      <c r="N376" s="82"/>
      <c r="O376" s="82"/>
      <c r="P376" s="82"/>
      <c r="Q376" s="82"/>
    </row>
    <row r="377" spans="3:17" x14ac:dyDescent="0.25">
      <c r="C377" s="18" t="s">
        <v>252</v>
      </c>
      <c r="D377" s="18" t="s">
        <v>253</v>
      </c>
      <c r="E377" s="82"/>
      <c r="F377" s="82"/>
      <c r="G377" s="82"/>
      <c r="H377" s="82"/>
      <c r="I377" s="82"/>
      <c r="J377" s="82"/>
      <c r="K377" s="82"/>
      <c r="L377" s="82"/>
      <c r="M377" s="82"/>
      <c r="N377" s="82"/>
      <c r="O377" s="82"/>
      <c r="P377" s="82"/>
      <c r="Q377" s="82">
        <f t="shared" ref="Q377:Q387" si="107">SUM(E377:P377)</f>
        <v>0</v>
      </c>
    </row>
    <row r="378" spans="3:17" x14ac:dyDescent="0.25">
      <c r="C378" s="18" t="s">
        <v>254</v>
      </c>
      <c r="D378" s="18" t="s">
        <v>255</v>
      </c>
      <c r="E378" s="82"/>
      <c r="F378" s="82"/>
      <c r="G378" s="82"/>
      <c r="H378" s="82"/>
      <c r="I378" s="82"/>
      <c r="J378" s="82"/>
      <c r="K378" s="82"/>
      <c r="L378" s="82"/>
      <c r="M378" s="82"/>
      <c r="N378" s="82"/>
      <c r="O378" s="82"/>
      <c r="P378" s="82"/>
      <c r="Q378" s="82">
        <f t="shared" si="107"/>
        <v>0</v>
      </c>
    </row>
    <row r="379" spans="3:17" x14ac:dyDescent="0.25">
      <c r="C379" s="18" t="s">
        <v>640</v>
      </c>
      <c r="D379" s="18" t="s">
        <v>64</v>
      </c>
      <c r="E379" s="82"/>
      <c r="F379" s="82"/>
      <c r="G379" s="82"/>
      <c r="H379" s="82"/>
      <c r="I379" s="82"/>
      <c r="J379" s="82"/>
      <c r="K379" s="82"/>
      <c r="L379" s="82"/>
      <c r="M379" s="82"/>
      <c r="N379" s="82"/>
      <c r="O379" s="82"/>
      <c r="P379" s="82"/>
      <c r="Q379" s="82">
        <f t="shared" si="107"/>
        <v>0</v>
      </c>
    </row>
    <row r="380" spans="3:17" x14ac:dyDescent="0.25">
      <c r="C380" s="18" t="s">
        <v>630</v>
      </c>
      <c r="D380" s="18" t="s">
        <v>631</v>
      </c>
      <c r="E380" s="82"/>
      <c r="F380" s="82"/>
      <c r="G380" s="82"/>
      <c r="H380" s="82"/>
      <c r="I380" s="82"/>
      <c r="J380" s="82"/>
      <c r="K380" s="82"/>
      <c r="L380" s="82"/>
      <c r="M380" s="82"/>
      <c r="N380" s="82"/>
      <c r="O380" s="82"/>
      <c r="P380" s="82"/>
      <c r="Q380" s="82">
        <f t="shared" si="107"/>
        <v>0</v>
      </c>
    </row>
    <row r="381" spans="3:17" x14ac:dyDescent="0.25">
      <c r="C381" s="18" t="s">
        <v>632</v>
      </c>
      <c r="D381" s="18" t="s">
        <v>633</v>
      </c>
      <c r="E381" s="82"/>
      <c r="F381" s="82"/>
      <c r="G381" s="82"/>
      <c r="H381" s="82"/>
      <c r="I381" s="82"/>
      <c r="J381" s="82"/>
      <c r="K381" s="82"/>
      <c r="L381" s="82"/>
      <c r="M381" s="82"/>
      <c r="N381" s="82"/>
      <c r="O381" s="82"/>
      <c r="P381" s="82"/>
      <c r="Q381" s="82">
        <f t="shared" si="107"/>
        <v>0</v>
      </c>
    </row>
    <row r="382" spans="3:17" x14ac:dyDescent="0.25">
      <c r="C382" s="18" t="s">
        <v>638</v>
      </c>
      <c r="D382" s="18" t="s">
        <v>639</v>
      </c>
      <c r="E382" s="82"/>
      <c r="F382" s="82"/>
      <c r="G382" s="82"/>
      <c r="H382" s="82"/>
      <c r="I382" s="82"/>
      <c r="J382" s="82"/>
      <c r="K382" s="82"/>
      <c r="L382" s="82"/>
      <c r="M382" s="82"/>
      <c r="N382" s="82"/>
      <c r="O382" s="82"/>
      <c r="P382" s="82"/>
      <c r="Q382" s="82">
        <f t="shared" si="107"/>
        <v>0</v>
      </c>
    </row>
    <row r="383" spans="3:17" x14ac:dyDescent="0.25">
      <c r="C383" s="18" t="s">
        <v>634</v>
      </c>
      <c r="D383" s="18" t="s">
        <v>635</v>
      </c>
      <c r="E383" s="82"/>
      <c r="F383" s="82"/>
      <c r="G383" s="82"/>
      <c r="H383" s="82"/>
      <c r="I383" s="82"/>
      <c r="J383" s="82"/>
      <c r="K383" s="82"/>
      <c r="L383" s="82"/>
      <c r="M383" s="82"/>
      <c r="N383" s="82"/>
      <c r="O383" s="82"/>
      <c r="P383" s="82"/>
      <c r="Q383" s="82">
        <f t="shared" si="107"/>
        <v>0</v>
      </c>
    </row>
    <row r="384" spans="3:17" x14ac:dyDescent="0.25">
      <c r="C384" s="18" t="s">
        <v>472</v>
      </c>
      <c r="D384" s="18" t="s">
        <v>626</v>
      </c>
      <c r="E384" s="82"/>
      <c r="F384" s="82"/>
      <c r="G384" s="82"/>
      <c r="H384" s="82"/>
      <c r="I384" s="82"/>
      <c r="J384" s="82"/>
      <c r="K384" s="82"/>
      <c r="L384" s="82"/>
      <c r="M384" s="82"/>
      <c r="N384" s="82"/>
      <c r="O384" s="82"/>
      <c r="P384" s="82"/>
      <c r="Q384" s="82">
        <f t="shared" si="107"/>
        <v>0</v>
      </c>
    </row>
    <row r="385" spans="3:17" x14ac:dyDescent="0.25">
      <c r="C385" s="18" t="s">
        <v>472</v>
      </c>
      <c r="D385" s="18" t="s">
        <v>636</v>
      </c>
      <c r="E385" s="82"/>
      <c r="F385" s="82"/>
      <c r="G385" s="82"/>
      <c r="H385" s="82"/>
      <c r="I385" s="82"/>
      <c r="J385" s="82"/>
      <c r="K385" s="82"/>
      <c r="L385" s="82"/>
      <c r="M385" s="82"/>
      <c r="N385" s="82"/>
      <c r="O385" s="82"/>
      <c r="P385" s="82"/>
      <c r="Q385" s="82">
        <f t="shared" si="107"/>
        <v>0</v>
      </c>
    </row>
    <row r="386" spans="3:17" x14ac:dyDescent="0.25">
      <c r="C386" s="18" t="s">
        <v>637</v>
      </c>
      <c r="D386" s="18" t="s">
        <v>628</v>
      </c>
      <c r="E386" s="82"/>
      <c r="F386" s="82"/>
      <c r="G386" s="82"/>
      <c r="H386" s="82"/>
      <c r="I386" s="82"/>
      <c r="J386" s="82"/>
      <c r="K386" s="82"/>
      <c r="L386" s="82"/>
      <c r="M386" s="82"/>
      <c r="N386" s="82"/>
      <c r="O386" s="82"/>
      <c r="P386" s="82"/>
      <c r="Q386" s="82">
        <f t="shared" si="107"/>
        <v>0</v>
      </c>
    </row>
    <row r="387" spans="3:17" x14ac:dyDescent="0.25">
      <c r="C387" s="18" t="s">
        <v>259</v>
      </c>
      <c r="D387" s="18" t="s">
        <v>259</v>
      </c>
      <c r="E387" s="82"/>
      <c r="F387" s="82"/>
      <c r="G387" s="82"/>
      <c r="H387" s="82"/>
      <c r="I387" s="82"/>
      <c r="J387" s="82"/>
      <c r="K387" s="82"/>
      <c r="L387" s="82"/>
      <c r="M387" s="82"/>
      <c r="N387" s="82"/>
      <c r="O387" s="82"/>
      <c r="P387" s="82"/>
      <c r="Q387" s="82">
        <f t="shared" si="107"/>
        <v>0</v>
      </c>
    </row>
    <row r="388" spans="3:17" x14ac:dyDescent="0.25">
      <c r="C388" s="439" t="s">
        <v>225</v>
      </c>
      <c r="D388" s="441"/>
      <c r="E388" s="123">
        <f t="shared" ref="E388:P388" si="108">SUM(E377:E387)</f>
        <v>0</v>
      </c>
      <c r="F388" s="123">
        <f t="shared" si="108"/>
        <v>0</v>
      </c>
      <c r="G388" s="123">
        <f t="shared" si="108"/>
        <v>0</v>
      </c>
      <c r="H388" s="123">
        <f t="shared" si="108"/>
        <v>0</v>
      </c>
      <c r="I388" s="123">
        <f t="shared" si="108"/>
        <v>0</v>
      </c>
      <c r="J388" s="123">
        <f t="shared" si="108"/>
        <v>0</v>
      </c>
      <c r="K388" s="123">
        <f t="shared" si="108"/>
        <v>0</v>
      </c>
      <c r="L388" s="123">
        <f t="shared" si="108"/>
        <v>0</v>
      </c>
      <c r="M388" s="123">
        <f t="shared" si="108"/>
        <v>0</v>
      </c>
      <c r="N388" s="123">
        <f t="shared" si="108"/>
        <v>0</v>
      </c>
      <c r="O388" s="123">
        <f t="shared" si="108"/>
        <v>0</v>
      </c>
      <c r="P388" s="123">
        <f t="shared" si="108"/>
        <v>0</v>
      </c>
      <c r="Q388" s="123">
        <f>SUM(E388:P388)</f>
        <v>0</v>
      </c>
    </row>
    <row r="389" spans="3:17" x14ac:dyDescent="0.25">
      <c r="C389" s="439" t="s">
        <v>256</v>
      </c>
      <c r="D389" s="441"/>
      <c r="E389" s="123">
        <f t="shared" ref="E389:P389" si="109">E388+E375+E363</f>
        <v>0</v>
      </c>
      <c r="F389" s="123">
        <f t="shared" si="109"/>
        <v>0</v>
      </c>
      <c r="G389" s="123">
        <f t="shared" si="109"/>
        <v>0</v>
      </c>
      <c r="H389" s="123">
        <f t="shared" si="109"/>
        <v>0</v>
      </c>
      <c r="I389" s="123">
        <f t="shared" si="109"/>
        <v>0</v>
      </c>
      <c r="J389" s="123">
        <f t="shared" si="109"/>
        <v>0</v>
      </c>
      <c r="K389" s="123">
        <f t="shared" si="109"/>
        <v>0</v>
      </c>
      <c r="L389" s="123">
        <f t="shared" si="109"/>
        <v>0</v>
      </c>
      <c r="M389" s="123">
        <f t="shared" si="109"/>
        <v>0</v>
      </c>
      <c r="N389" s="123">
        <f t="shared" si="109"/>
        <v>0</v>
      </c>
      <c r="O389" s="123">
        <f t="shared" si="109"/>
        <v>0</v>
      </c>
      <c r="P389" s="123">
        <f t="shared" si="109"/>
        <v>0</v>
      </c>
      <c r="Q389" s="123">
        <f>SUM(E389:P389)</f>
        <v>0</v>
      </c>
    </row>
    <row r="390" spans="3:17" x14ac:dyDescent="0.25">
      <c r="C390" s="439" t="s">
        <v>261</v>
      </c>
      <c r="D390" s="441"/>
      <c r="E390" s="123">
        <f t="shared" ref="E390:P390" si="110">E389+E351</f>
        <v>0</v>
      </c>
      <c r="F390" s="123">
        <f t="shared" si="110"/>
        <v>0</v>
      </c>
      <c r="G390" s="123">
        <f t="shared" si="110"/>
        <v>0</v>
      </c>
      <c r="H390" s="123">
        <f t="shared" si="110"/>
        <v>0</v>
      </c>
      <c r="I390" s="123">
        <f t="shared" si="110"/>
        <v>0</v>
      </c>
      <c r="J390" s="123">
        <f t="shared" si="110"/>
        <v>0</v>
      </c>
      <c r="K390" s="123">
        <f t="shared" si="110"/>
        <v>0</v>
      </c>
      <c r="L390" s="123">
        <f t="shared" si="110"/>
        <v>0</v>
      </c>
      <c r="M390" s="123">
        <f t="shared" si="110"/>
        <v>0</v>
      </c>
      <c r="N390" s="123">
        <f t="shared" si="110"/>
        <v>0</v>
      </c>
      <c r="O390" s="123">
        <f t="shared" si="110"/>
        <v>0</v>
      </c>
      <c r="P390" s="123">
        <f t="shared" si="110"/>
        <v>0</v>
      </c>
      <c r="Q390" s="123">
        <f>SUM(E390:P390)</f>
        <v>0</v>
      </c>
    </row>
    <row r="392" spans="3:17" x14ac:dyDescent="0.25">
      <c r="C392" s="15"/>
      <c r="Q392" s="27" t="s">
        <v>109</v>
      </c>
    </row>
    <row r="393" spans="3:17" x14ac:dyDescent="0.25">
      <c r="C393" s="416" t="s">
        <v>244</v>
      </c>
      <c r="D393" s="416"/>
      <c r="E393" s="421" t="s">
        <v>323</v>
      </c>
      <c r="F393" s="421"/>
      <c r="G393" s="421"/>
      <c r="H393" s="421"/>
      <c r="I393" s="421"/>
      <c r="J393" s="421"/>
      <c r="K393" s="421"/>
      <c r="L393" s="421"/>
      <c r="M393" s="421"/>
      <c r="N393" s="421"/>
      <c r="O393" s="421"/>
      <c r="P393" s="421"/>
      <c r="Q393" s="421"/>
    </row>
    <row r="394" spans="3:17" x14ac:dyDescent="0.25">
      <c r="C394" s="416"/>
      <c r="D394" s="416"/>
      <c r="E394" s="14" t="s">
        <v>110</v>
      </c>
      <c r="F394" s="14" t="s">
        <v>111</v>
      </c>
      <c r="G394" s="14" t="s">
        <v>112</v>
      </c>
      <c r="H394" s="14" t="s">
        <v>113</v>
      </c>
      <c r="I394" s="14" t="s">
        <v>114</v>
      </c>
      <c r="J394" s="14" t="s">
        <v>115</v>
      </c>
      <c r="K394" s="14" t="s">
        <v>116</v>
      </c>
      <c r="L394" s="14" t="s">
        <v>117</v>
      </c>
      <c r="M394" s="14" t="s">
        <v>118</v>
      </c>
      <c r="N394" s="14" t="s">
        <v>119</v>
      </c>
      <c r="O394" s="14" t="s">
        <v>120</v>
      </c>
      <c r="P394" s="14" t="s">
        <v>121</v>
      </c>
      <c r="Q394" s="14" t="s">
        <v>108</v>
      </c>
    </row>
    <row r="395" spans="3:17" x14ac:dyDescent="0.25">
      <c r="C395" s="428" t="s">
        <v>246</v>
      </c>
      <c r="D395" s="429"/>
      <c r="E395" s="82"/>
      <c r="F395" s="82"/>
      <c r="G395" s="82"/>
      <c r="H395" s="82"/>
      <c r="I395" s="82"/>
      <c r="J395" s="82"/>
      <c r="K395" s="82"/>
      <c r="L395" s="82"/>
      <c r="M395" s="82"/>
      <c r="N395" s="82"/>
      <c r="O395" s="82"/>
      <c r="P395" s="82"/>
      <c r="Q395" s="82"/>
    </row>
    <row r="396" spans="3:17" x14ac:dyDescent="0.25">
      <c r="C396" s="73" t="s">
        <v>247</v>
      </c>
      <c r="D396" s="73" t="s">
        <v>248</v>
      </c>
      <c r="E396" s="82"/>
      <c r="F396" s="82"/>
      <c r="G396" s="82"/>
      <c r="H396" s="82"/>
      <c r="I396" s="82"/>
      <c r="J396" s="82"/>
      <c r="K396" s="82"/>
      <c r="L396" s="82"/>
      <c r="M396" s="82"/>
      <c r="N396" s="82"/>
      <c r="O396" s="82"/>
      <c r="P396" s="82"/>
      <c r="Q396" s="82">
        <f t="shared" ref="Q396:Q405" si="111">SUM(E396:P396)</f>
        <v>0</v>
      </c>
    </row>
    <row r="397" spans="3:17" x14ac:dyDescent="0.25">
      <c r="C397" s="18" t="s">
        <v>249</v>
      </c>
      <c r="D397" s="18" t="s">
        <v>250</v>
      </c>
      <c r="E397" s="82"/>
      <c r="F397" s="82"/>
      <c r="G397" s="82"/>
      <c r="H397" s="82"/>
      <c r="I397" s="82"/>
      <c r="J397" s="82"/>
      <c r="K397" s="82"/>
      <c r="L397" s="82"/>
      <c r="M397" s="82"/>
      <c r="N397" s="82"/>
      <c r="O397" s="82"/>
      <c r="P397" s="82"/>
      <c r="Q397" s="82">
        <f t="shared" si="111"/>
        <v>0</v>
      </c>
    </row>
    <row r="398" spans="3:17" x14ac:dyDescent="0.25">
      <c r="C398" s="18" t="s">
        <v>615</v>
      </c>
      <c r="D398" s="18" t="s">
        <v>616</v>
      </c>
      <c r="E398" s="82"/>
      <c r="F398" s="82"/>
      <c r="G398" s="82"/>
      <c r="H398" s="82"/>
      <c r="I398" s="82"/>
      <c r="J398" s="82"/>
      <c r="K398" s="82"/>
      <c r="L398" s="82"/>
      <c r="M398" s="82"/>
      <c r="N398" s="82"/>
      <c r="O398" s="82"/>
      <c r="P398" s="82"/>
      <c r="Q398" s="82">
        <f t="shared" si="111"/>
        <v>0</v>
      </c>
    </row>
    <row r="399" spans="3:17" x14ac:dyDescent="0.25">
      <c r="C399" s="18" t="s">
        <v>617</v>
      </c>
      <c r="D399" s="18" t="s">
        <v>618</v>
      </c>
      <c r="E399" s="82"/>
      <c r="F399" s="82"/>
      <c r="G399" s="82"/>
      <c r="H399" s="82"/>
      <c r="I399" s="82"/>
      <c r="J399" s="82"/>
      <c r="K399" s="82"/>
      <c r="L399" s="82"/>
      <c r="M399" s="82"/>
      <c r="N399" s="82"/>
      <c r="O399" s="82"/>
      <c r="P399" s="82"/>
      <c r="Q399" s="82">
        <f t="shared" si="111"/>
        <v>0</v>
      </c>
    </row>
    <row r="400" spans="3:17" x14ac:dyDescent="0.25">
      <c r="C400" s="18" t="s">
        <v>619</v>
      </c>
      <c r="D400" s="18" t="s">
        <v>620</v>
      </c>
      <c r="E400" s="82"/>
      <c r="F400" s="82"/>
      <c r="G400" s="82"/>
      <c r="H400" s="82"/>
      <c r="I400" s="82"/>
      <c r="J400" s="82"/>
      <c r="K400" s="82"/>
      <c r="L400" s="82"/>
      <c r="M400" s="82"/>
      <c r="N400" s="82"/>
      <c r="O400" s="82"/>
      <c r="P400" s="82"/>
      <c r="Q400" s="82">
        <f t="shared" si="111"/>
        <v>0</v>
      </c>
    </row>
    <row r="401" spans="3:17" x14ac:dyDescent="0.25">
      <c r="C401" s="18" t="s">
        <v>621</v>
      </c>
      <c r="D401" s="18" t="s">
        <v>622</v>
      </c>
      <c r="E401" s="82"/>
      <c r="F401" s="82"/>
      <c r="G401" s="82"/>
      <c r="H401" s="82"/>
      <c r="I401" s="82"/>
      <c r="J401" s="82"/>
      <c r="K401" s="82"/>
      <c r="L401" s="82"/>
      <c r="M401" s="82"/>
      <c r="N401" s="82"/>
      <c r="O401" s="82"/>
      <c r="P401" s="82"/>
      <c r="Q401" s="82">
        <f t="shared" si="111"/>
        <v>0</v>
      </c>
    </row>
    <row r="402" spans="3:17" x14ac:dyDescent="0.25">
      <c r="C402" s="18" t="s">
        <v>623</v>
      </c>
      <c r="D402" s="18" t="s">
        <v>624</v>
      </c>
      <c r="E402" s="82"/>
      <c r="F402" s="82"/>
      <c r="G402" s="82"/>
      <c r="H402" s="82"/>
      <c r="I402" s="82"/>
      <c r="J402" s="82"/>
      <c r="K402" s="82"/>
      <c r="L402" s="82"/>
      <c r="M402" s="82"/>
      <c r="N402" s="82"/>
      <c r="O402" s="82"/>
      <c r="P402" s="82"/>
      <c r="Q402" s="82">
        <f t="shared" si="111"/>
        <v>0</v>
      </c>
    </row>
    <row r="403" spans="3:17" x14ac:dyDescent="0.25">
      <c r="C403" s="18" t="s">
        <v>625</v>
      </c>
      <c r="D403" s="18" t="s">
        <v>626</v>
      </c>
      <c r="E403" s="82"/>
      <c r="F403" s="82"/>
      <c r="G403" s="82"/>
      <c r="H403" s="82"/>
      <c r="I403" s="82"/>
      <c r="J403" s="82"/>
      <c r="K403" s="82"/>
      <c r="L403" s="82"/>
      <c r="M403" s="82"/>
      <c r="N403" s="82"/>
      <c r="O403" s="82"/>
      <c r="P403" s="82"/>
      <c r="Q403" s="82">
        <f t="shared" si="111"/>
        <v>0</v>
      </c>
    </row>
    <row r="404" spans="3:17" x14ac:dyDescent="0.25">
      <c r="C404" s="18" t="s">
        <v>627</v>
      </c>
      <c r="D404" s="18" t="s">
        <v>628</v>
      </c>
      <c r="E404" s="82"/>
      <c r="F404" s="82"/>
      <c r="G404" s="82"/>
      <c r="H404" s="82"/>
      <c r="I404" s="82"/>
      <c r="J404" s="82"/>
      <c r="K404" s="82"/>
      <c r="L404" s="82"/>
      <c r="M404" s="82"/>
      <c r="N404" s="82"/>
      <c r="O404" s="82"/>
      <c r="P404" s="82"/>
      <c r="Q404" s="82">
        <f t="shared" si="111"/>
        <v>0</v>
      </c>
    </row>
    <row r="405" spans="3:17" x14ac:dyDescent="0.25">
      <c r="C405" s="18" t="s">
        <v>259</v>
      </c>
      <c r="D405" s="18" t="s">
        <v>259</v>
      </c>
      <c r="E405" s="82"/>
      <c r="F405" s="82"/>
      <c r="G405" s="82"/>
      <c r="H405" s="82"/>
      <c r="I405" s="82"/>
      <c r="J405" s="82"/>
      <c r="K405" s="82"/>
      <c r="L405" s="82"/>
      <c r="M405" s="82"/>
      <c r="N405" s="82"/>
      <c r="O405" s="82"/>
      <c r="P405" s="82"/>
      <c r="Q405" s="82">
        <f t="shared" si="111"/>
        <v>0</v>
      </c>
    </row>
    <row r="406" spans="3:17" x14ac:dyDescent="0.25">
      <c r="C406" s="439" t="s">
        <v>251</v>
      </c>
      <c r="D406" s="441"/>
      <c r="E406" s="123">
        <f t="shared" ref="E406:P406" si="112">SUM(E396:E405)</f>
        <v>0</v>
      </c>
      <c r="F406" s="123">
        <f t="shared" si="112"/>
        <v>0</v>
      </c>
      <c r="G406" s="123">
        <f t="shared" si="112"/>
        <v>0</v>
      </c>
      <c r="H406" s="123">
        <f t="shared" si="112"/>
        <v>0</v>
      </c>
      <c r="I406" s="123">
        <f t="shared" si="112"/>
        <v>0</v>
      </c>
      <c r="J406" s="123">
        <f t="shared" si="112"/>
        <v>0</v>
      </c>
      <c r="K406" s="123">
        <f t="shared" si="112"/>
        <v>0</v>
      </c>
      <c r="L406" s="123">
        <f t="shared" si="112"/>
        <v>0</v>
      </c>
      <c r="M406" s="123">
        <f t="shared" si="112"/>
        <v>0</v>
      </c>
      <c r="N406" s="123">
        <f t="shared" si="112"/>
        <v>0</v>
      </c>
      <c r="O406" s="123">
        <f t="shared" si="112"/>
        <v>0</v>
      </c>
      <c r="P406" s="123">
        <f t="shared" si="112"/>
        <v>0</v>
      </c>
      <c r="Q406" s="123">
        <f>SUM(E406:P406)</f>
        <v>0</v>
      </c>
    </row>
    <row r="407" spans="3:17" x14ac:dyDescent="0.25">
      <c r="C407" s="428" t="s">
        <v>257</v>
      </c>
      <c r="D407" s="429"/>
      <c r="E407" s="82"/>
      <c r="F407" s="82"/>
      <c r="G407" s="82"/>
      <c r="H407" s="82"/>
      <c r="I407" s="82"/>
      <c r="J407" s="82"/>
      <c r="K407" s="82"/>
      <c r="L407" s="82"/>
      <c r="M407" s="82"/>
      <c r="N407" s="82"/>
      <c r="O407" s="82"/>
      <c r="P407" s="82"/>
      <c r="Q407" s="82"/>
    </row>
    <row r="408" spans="3:17" x14ac:dyDescent="0.25">
      <c r="C408" s="18" t="s">
        <v>252</v>
      </c>
      <c r="D408" s="18" t="s">
        <v>253</v>
      </c>
      <c r="E408" s="82"/>
      <c r="F408" s="82"/>
      <c r="G408" s="82"/>
      <c r="H408" s="82"/>
      <c r="I408" s="82"/>
      <c r="J408" s="82"/>
      <c r="K408" s="82"/>
      <c r="L408" s="82"/>
      <c r="M408" s="82"/>
      <c r="N408" s="82"/>
      <c r="O408" s="82"/>
      <c r="P408" s="82"/>
      <c r="Q408" s="82">
        <f t="shared" ref="Q408:Q417" si="113">SUM(E408:P408)</f>
        <v>0</v>
      </c>
    </row>
    <row r="409" spans="3:17" x14ac:dyDescent="0.25">
      <c r="C409" s="18" t="s">
        <v>254</v>
      </c>
      <c r="D409" s="18" t="s">
        <v>255</v>
      </c>
      <c r="E409" s="82"/>
      <c r="F409" s="82"/>
      <c r="G409" s="82"/>
      <c r="H409" s="82"/>
      <c r="I409" s="82"/>
      <c r="J409" s="82"/>
      <c r="K409" s="82"/>
      <c r="L409" s="82"/>
      <c r="M409" s="82"/>
      <c r="N409" s="82"/>
      <c r="O409" s="82"/>
      <c r="P409" s="82"/>
      <c r="Q409" s="82">
        <f t="shared" si="113"/>
        <v>0</v>
      </c>
    </row>
    <row r="410" spans="3:17" x14ac:dyDescent="0.25">
      <c r="C410" s="18" t="s">
        <v>629</v>
      </c>
      <c r="D410" s="18" t="s">
        <v>64</v>
      </c>
      <c r="E410" s="82"/>
      <c r="F410" s="82"/>
      <c r="G410" s="82"/>
      <c r="H410" s="82"/>
      <c r="I410" s="82"/>
      <c r="J410" s="82"/>
      <c r="K410" s="82"/>
      <c r="L410" s="82"/>
      <c r="M410" s="82"/>
      <c r="N410" s="82"/>
      <c r="O410" s="82"/>
      <c r="P410" s="82"/>
      <c r="Q410" s="82">
        <f t="shared" si="113"/>
        <v>0</v>
      </c>
    </row>
    <row r="411" spans="3:17" x14ac:dyDescent="0.25">
      <c r="C411" s="18" t="s">
        <v>630</v>
      </c>
      <c r="D411" s="18" t="s">
        <v>631</v>
      </c>
      <c r="E411" s="82"/>
      <c r="F411" s="82"/>
      <c r="G411" s="82"/>
      <c r="H411" s="82"/>
      <c r="I411" s="82"/>
      <c r="J411" s="82"/>
      <c r="K411" s="82"/>
      <c r="L411" s="82"/>
      <c r="M411" s="82"/>
      <c r="N411" s="82"/>
      <c r="O411" s="82"/>
      <c r="P411" s="82"/>
      <c r="Q411" s="82">
        <f t="shared" si="113"/>
        <v>0</v>
      </c>
    </row>
    <row r="412" spans="3:17" x14ac:dyDescent="0.25">
      <c r="C412" s="18" t="s">
        <v>632</v>
      </c>
      <c r="D412" s="18" t="s">
        <v>633</v>
      </c>
      <c r="E412" s="82"/>
      <c r="F412" s="82"/>
      <c r="G412" s="82"/>
      <c r="H412" s="82"/>
      <c r="I412" s="82"/>
      <c r="J412" s="82"/>
      <c r="K412" s="82"/>
      <c r="L412" s="82"/>
      <c r="M412" s="82"/>
      <c r="N412" s="82"/>
      <c r="O412" s="82"/>
      <c r="P412" s="82"/>
      <c r="Q412" s="82">
        <f t="shared" si="113"/>
        <v>0</v>
      </c>
    </row>
    <row r="413" spans="3:17" x14ac:dyDescent="0.25">
      <c r="C413" s="18" t="s">
        <v>634</v>
      </c>
      <c r="D413" s="18" t="s">
        <v>635</v>
      </c>
      <c r="E413" s="82"/>
      <c r="F413" s="82"/>
      <c r="G413" s="82"/>
      <c r="H413" s="82"/>
      <c r="I413" s="82"/>
      <c r="J413" s="82"/>
      <c r="K413" s="82"/>
      <c r="L413" s="82"/>
      <c r="M413" s="82"/>
      <c r="N413" s="82"/>
      <c r="O413" s="82"/>
      <c r="P413" s="82"/>
      <c r="Q413" s="82">
        <f t="shared" si="113"/>
        <v>0</v>
      </c>
    </row>
    <row r="414" spans="3:17" x14ac:dyDescent="0.25">
      <c r="C414" s="18" t="s">
        <v>472</v>
      </c>
      <c r="D414" s="18" t="s">
        <v>626</v>
      </c>
      <c r="E414" s="82"/>
      <c r="F414" s="82"/>
      <c r="G414" s="82"/>
      <c r="H414" s="82"/>
      <c r="I414" s="82"/>
      <c r="J414" s="82"/>
      <c r="K414" s="82"/>
      <c r="L414" s="82"/>
      <c r="M414" s="82"/>
      <c r="N414" s="82"/>
      <c r="O414" s="82"/>
      <c r="P414" s="82"/>
      <c r="Q414" s="82">
        <f t="shared" si="113"/>
        <v>0</v>
      </c>
    </row>
    <row r="415" spans="3:17" x14ac:dyDescent="0.25">
      <c r="C415" s="18" t="s">
        <v>472</v>
      </c>
      <c r="D415" s="18" t="s">
        <v>636</v>
      </c>
      <c r="E415" s="82"/>
      <c r="F415" s="82"/>
      <c r="G415" s="82"/>
      <c r="H415" s="82"/>
      <c r="I415" s="82"/>
      <c r="J415" s="82"/>
      <c r="K415" s="82"/>
      <c r="L415" s="82"/>
      <c r="M415" s="82"/>
      <c r="N415" s="82"/>
      <c r="O415" s="82"/>
      <c r="P415" s="82"/>
      <c r="Q415" s="82">
        <f t="shared" si="113"/>
        <v>0</v>
      </c>
    </row>
    <row r="416" spans="3:17" x14ac:dyDescent="0.25">
      <c r="C416" s="18" t="s">
        <v>637</v>
      </c>
      <c r="D416" s="18" t="s">
        <v>628</v>
      </c>
      <c r="E416" s="82"/>
      <c r="F416" s="82"/>
      <c r="G416" s="82"/>
      <c r="H416" s="82"/>
      <c r="I416" s="82"/>
      <c r="J416" s="82"/>
      <c r="K416" s="82"/>
      <c r="L416" s="82"/>
      <c r="M416" s="82"/>
      <c r="N416" s="82"/>
      <c r="O416" s="82"/>
      <c r="P416" s="82"/>
      <c r="Q416" s="82">
        <f t="shared" si="113"/>
        <v>0</v>
      </c>
    </row>
    <row r="417" spans="3:17" x14ac:dyDescent="0.25">
      <c r="C417" s="18" t="s">
        <v>259</v>
      </c>
      <c r="D417" s="18" t="s">
        <v>259</v>
      </c>
      <c r="E417" s="82"/>
      <c r="F417" s="82"/>
      <c r="G417" s="82"/>
      <c r="H417" s="82"/>
      <c r="I417" s="82"/>
      <c r="J417" s="82"/>
      <c r="K417" s="82"/>
      <c r="L417" s="82"/>
      <c r="M417" s="82"/>
      <c r="N417" s="82"/>
      <c r="O417" s="82"/>
      <c r="P417" s="82"/>
      <c r="Q417" s="82">
        <f t="shared" si="113"/>
        <v>0</v>
      </c>
    </row>
    <row r="418" spans="3:17" x14ac:dyDescent="0.25">
      <c r="C418" s="439" t="s">
        <v>225</v>
      </c>
      <c r="D418" s="441"/>
      <c r="E418" s="123">
        <f t="shared" ref="E418:P418" si="114">SUM(E408:E417)</f>
        <v>0</v>
      </c>
      <c r="F418" s="123">
        <f t="shared" si="114"/>
        <v>0</v>
      </c>
      <c r="G418" s="123">
        <f t="shared" si="114"/>
        <v>0</v>
      </c>
      <c r="H418" s="123">
        <f t="shared" si="114"/>
        <v>0</v>
      </c>
      <c r="I418" s="123">
        <f t="shared" si="114"/>
        <v>0</v>
      </c>
      <c r="J418" s="123">
        <f t="shared" si="114"/>
        <v>0</v>
      </c>
      <c r="K418" s="123">
        <f t="shared" si="114"/>
        <v>0</v>
      </c>
      <c r="L418" s="123">
        <f t="shared" si="114"/>
        <v>0</v>
      </c>
      <c r="M418" s="123">
        <f t="shared" si="114"/>
        <v>0</v>
      </c>
      <c r="N418" s="123">
        <f t="shared" si="114"/>
        <v>0</v>
      </c>
      <c r="O418" s="123">
        <f t="shared" si="114"/>
        <v>0</v>
      </c>
      <c r="P418" s="123">
        <f t="shared" si="114"/>
        <v>0</v>
      </c>
      <c r="Q418" s="123">
        <f>SUM(E418:P418)</f>
        <v>0</v>
      </c>
    </row>
    <row r="419" spans="3:17" x14ac:dyDescent="0.25">
      <c r="C419" s="428" t="s">
        <v>258</v>
      </c>
      <c r="D419" s="429"/>
      <c r="E419" s="82"/>
      <c r="F419" s="82"/>
      <c r="G419" s="82"/>
      <c r="H419" s="82"/>
      <c r="I419" s="82"/>
      <c r="J419" s="82"/>
      <c r="K419" s="82"/>
      <c r="L419" s="82"/>
      <c r="M419" s="82"/>
      <c r="N419" s="82"/>
      <c r="O419" s="82"/>
      <c r="P419" s="82"/>
      <c r="Q419" s="82"/>
    </row>
    <row r="420" spans="3:17" x14ac:dyDescent="0.25">
      <c r="C420" s="18" t="s">
        <v>252</v>
      </c>
      <c r="D420" s="18" t="s">
        <v>253</v>
      </c>
      <c r="E420" s="82"/>
      <c r="F420" s="82"/>
      <c r="G420" s="82"/>
      <c r="H420" s="82"/>
      <c r="I420" s="82"/>
      <c r="J420" s="82"/>
      <c r="K420" s="82"/>
      <c r="L420" s="82"/>
      <c r="M420" s="82"/>
      <c r="N420" s="82"/>
      <c r="O420" s="82"/>
      <c r="P420" s="82"/>
      <c r="Q420" s="82">
        <f t="shared" ref="Q420:Q429" si="115">SUM(E420:P420)</f>
        <v>0</v>
      </c>
    </row>
    <row r="421" spans="3:17" x14ac:dyDescent="0.25">
      <c r="C421" s="18" t="s">
        <v>254</v>
      </c>
      <c r="D421" s="18" t="s">
        <v>255</v>
      </c>
      <c r="E421" s="82"/>
      <c r="F421" s="82"/>
      <c r="G421" s="82"/>
      <c r="H421" s="82"/>
      <c r="I421" s="82"/>
      <c r="J421" s="82"/>
      <c r="K421" s="82"/>
      <c r="L421" s="82"/>
      <c r="M421" s="82"/>
      <c r="N421" s="82"/>
      <c r="O421" s="82"/>
      <c r="P421" s="82"/>
      <c r="Q421" s="82">
        <f t="shared" si="115"/>
        <v>0</v>
      </c>
    </row>
    <row r="422" spans="3:17" x14ac:dyDescent="0.25">
      <c r="C422" s="18" t="s">
        <v>629</v>
      </c>
      <c r="D422" s="18" t="s">
        <v>64</v>
      </c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>
        <f t="shared" si="115"/>
        <v>0</v>
      </c>
    </row>
    <row r="423" spans="3:17" x14ac:dyDescent="0.25">
      <c r="C423" s="18" t="s">
        <v>630</v>
      </c>
      <c r="D423" s="18" t="s">
        <v>631</v>
      </c>
      <c r="E423" s="82"/>
      <c r="F423" s="82"/>
      <c r="G423" s="82"/>
      <c r="H423" s="82"/>
      <c r="I423" s="82"/>
      <c r="J423" s="82"/>
      <c r="K423" s="82"/>
      <c r="L423" s="82"/>
      <c r="M423" s="82"/>
      <c r="N423" s="82"/>
      <c r="O423" s="82"/>
      <c r="P423" s="82"/>
      <c r="Q423" s="82">
        <f t="shared" si="115"/>
        <v>0</v>
      </c>
    </row>
    <row r="424" spans="3:17" x14ac:dyDescent="0.25">
      <c r="C424" s="18" t="s">
        <v>632</v>
      </c>
      <c r="D424" s="18" t="s">
        <v>633</v>
      </c>
      <c r="E424" s="82"/>
      <c r="F424" s="82"/>
      <c r="G424" s="82"/>
      <c r="H424" s="82"/>
      <c r="I424" s="82"/>
      <c r="J424" s="82"/>
      <c r="K424" s="82"/>
      <c r="L424" s="82"/>
      <c r="M424" s="82"/>
      <c r="N424" s="82"/>
      <c r="O424" s="82"/>
      <c r="P424" s="82"/>
      <c r="Q424" s="82">
        <f t="shared" si="115"/>
        <v>0</v>
      </c>
    </row>
    <row r="425" spans="3:17" x14ac:dyDescent="0.25">
      <c r="C425" s="18" t="s">
        <v>634</v>
      </c>
      <c r="D425" s="18" t="s">
        <v>635</v>
      </c>
      <c r="E425" s="82"/>
      <c r="F425" s="82"/>
      <c r="G425" s="82"/>
      <c r="H425" s="82"/>
      <c r="I425" s="82"/>
      <c r="J425" s="82"/>
      <c r="K425" s="82"/>
      <c r="L425" s="82"/>
      <c r="M425" s="82"/>
      <c r="N425" s="82"/>
      <c r="O425" s="82"/>
      <c r="P425" s="82"/>
      <c r="Q425" s="82">
        <f t="shared" si="115"/>
        <v>0</v>
      </c>
    </row>
    <row r="426" spans="3:17" x14ac:dyDescent="0.25">
      <c r="C426" s="18" t="s">
        <v>472</v>
      </c>
      <c r="D426" s="18" t="s">
        <v>626</v>
      </c>
      <c r="E426" s="82"/>
      <c r="F426" s="82"/>
      <c r="G426" s="82"/>
      <c r="H426" s="82"/>
      <c r="I426" s="82"/>
      <c r="J426" s="82"/>
      <c r="K426" s="82"/>
      <c r="L426" s="82"/>
      <c r="M426" s="82"/>
      <c r="N426" s="82"/>
      <c r="O426" s="82"/>
      <c r="P426" s="82"/>
      <c r="Q426" s="82">
        <f t="shared" si="115"/>
        <v>0</v>
      </c>
    </row>
    <row r="427" spans="3:17" x14ac:dyDescent="0.25">
      <c r="C427" s="18" t="s">
        <v>472</v>
      </c>
      <c r="D427" s="18" t="s">
        <v>636</v>
      </c>
      <c r="E427" s="82"/>
      <c r="F427" s="82"/>
      <c r="G427" s="82"/>
      <c r="H427" s="82"/>
      <c r="I427" s="82"/>
      <c r="J427" s="82"/>
      <c r="K427" s="82"/>
      <c r="L427" s="82"/>
      <c r="M427" s="82"/>
      <c r="N427" s="82"/>
      <c r="O427" s="82"/>
      <c r="P427" s="82"/>
      <c r="Q427" s="82">
        <f t="shared" si="115"/>
        <v>0</v>
      </c>
    </row>
    <row r="428" spans="3:17" x14ac:dyDescent="0.25">
      <c r="C428" s="18" t="s">
        <v>637</v>
      </c>
      <c r="D428" s="18" t="s">
        <v>628</v>
      </c>
      <c r="E428" s="82"/>
      <c r="F428" s="82"/>
      <c r="G428" s="82"/>
      <c r="H428" s="82"/>
      <c r="I428" s="82"/>
      <c r="J428" s="82"/>
      <c r="K428" s="82"/>
      <c r="L428" s="82"/>
      <c r="M428" s="82"/>
      <c r="N428" s="82"/>
      <c r="O428" s="82"/>
      <c r="P428" s="82"/>
      <c r="Q428" s="82">
        <f t="shared" si="115"/>
        <v>0</v>
      </c>
    </row>
    <row r="429" spans="3:17" x14ac:dyDescent="0.25">
      <c r="C429" s="18" t="s">
        <v>259</v>
      </c>
      <c r="D429" s="18" t="s">
        <v>259</v>
      </c>
      <c r="E429" s="82"/>
      <c r="F429" s="82"/>
      <c r="G429" s="82"/>
      <c r="H429" s="82"/>
      <c r="I429" s="82"/>
      <c r="J429" s="82"/>
      <c r="K429" s="82"/>
      <c r="L429" s="82"/>
      <c r="M429" s="82"/>
      <c r="N429" s="82"/>
      <c r="O429" s="82"/>
      <c r="P429" s="82"/>
      <c r="Q429" s="82">
        <f t="shared" si="115"/>
        <v>0</v>
      </c>
    </row>
    <row r="430" spans="3:17" x14ac:dyDescent="0.25">
      <c r="C430" s="439" t="s">
        <v>225</v>
      </c>
      <c r="D430" s="441"/>
      <c r="E430" s="123">
        <f t="shared" ref="E430:P430" si="116">SUM(E420:E429)</f>
        <v>0</v>
      </c>
      <c r="F430" s="123">
        <f t="shared" si="116"/>
        <v>0</v>
      </c>
      <c r="G430" s="123">
        <f t="shared" si="116"/>
        <v>0</v>
      </c>
      <c r="H430" s="123">
        <f t="shared" si="116"/>
        <v>0</v>
      </c>
      <c r="I430" s="123">
        <f t="shared" si="116"/>
        <v>0</v>
      </c>
      <c r="J430" s="123">
        <f t="shared" si="116"/>
        <v>0</v>
      </c>
      <c r="K430" s="123">
        <f t="shared" si="116"/>
        <v>0</v>
      </c>
      <c r="L430" s="123">
        <f t="shared" si="116"/>
        <v>0</v>
      </c>
      <c r="M430" s="123">
        <f t="shared" si="116"/>
        <v>0</v>
      </c>
      <c r="N430" s="123">
        <f t="shared" si="116"/>
        <v>0</v>
      </c>
      <c r="O430" s="123">
        <f t="shared" si="116"/>
        <v>0</v>
      </c>
      <c r="P430" s="123">
        <f t="shared" si="116"/>
        <v>0</v>
      </c>
      <c r="Q430" s="123">
        <f>SUM(E430:P430)</f>
        <v>0</v>
      </c>
    </row>
    <row r="431" spans="3:17" x14ac:dyDescent="0.25">
      <c r="C431" s="428" t="s">
        <v>260</v>
      </c>
      <c r="D431" s="429"/>
      <c r="E431" s="82"/>
      <c r="F431" s="82"/>
      <c r="G431" s="82"/>
      <c r="H431" s="82"/>
      <c r="I431" s="82"/>
      <c r="J431" s="82"/>
      <c r="K431" s="82"/>
      <c r="L431" s="82"/>
      <c r="M431" s="82"/>
      <c r="N431" s="82"/>
      <c r="O431" s="82"/>
      <c r="P431" s="82"/>
      <c r="Q431" s="82"/>
    </row>
    <row r="432" spans="3:17" x14ac:dyDescent="0.25">
      <c r="C432" s="18" t="s">
        <v>252</v>
      </c>
      <c r="D432" s="18" t="s">
        <v>253</v>
      </c>
      <c r="E432" s="82"/>
      <c r="F432" s="82"/>
      <c r="G432" s="82"/>
      <c r="H432" s="82"/>
      <c r="I432" s="82"/>
      <c r="J432" s="82"/>
      <c r="K432" s="82"/>
      <c r="L432" s="82"/>
      <c r="M432" s="82"/>
      <c r="N432" s="82"/>
      <c r="O432" s="82"/>
      <c r="P432" s="82"/>
      <c r="Q432" s="82">
        <f t="shared" ref="Q432:Q442" si="117">SUM(E432:P432)</f>
        <v>0</v>
      </c>
    </row>
    <row r="433" spans="3:17" x14ac:dyDescent="0.25">
      <c r="C433" s="18" t="s">
        <v>254</v>
      </c>
      <c r="D433" s="18" t="s">
        <v>255</v>
      </c>
      <c r="E433" s="82"/>
      <c r="F433" s="82"/>
      <c r="G433" s="82"/>
      <c r="H433" s="82"/>
      <c r="I433" s="82"/>
      <c r="J433" s="82"/>
      <c r="K433" s="82"/>
      <c r="L433" s="82"/>
      <c r="M433" s="82"/>
      <c r="N433" s="82"/>
      <c r="O433" s="82"/>
      <c r="P433" s="82"/>
      <c r="Q433" s="82">
        <f t="shared" si="117"/>
        <v>0</v>
      </c>
    </row>
    <row r="434" spans="3:17" x14ac:dyDescent="0.25">
      <c r="C434" s="18" t="s">
        <v>640</v>
      </c>
      <c r="D434" s="18" t="s">
        <v>64</v>
      </c>
      <c r="E434" s="82"/>
      <c r="F434" s="82"/>
      <c r="G434" s="82"/>
      <c r="H434" s="82"/>
      <c r="I434" s="82"/>
      <c r="J434" s="82"/>
      <c r="K434" s="82"/>
      <c r="L434" s="82"/>
      <c r="M434" s="82"/>
      <c r="N434" s="82"/>
      <c r="O434" s="82"/>
      <c r="P434" s="82"/>
      <c r="Q434" s="82">
        <f t="shared" si="117"/>
        <v>0</v>
      </c>
    </row>
    <row r="435" spans="3:17" x14ac:dyDescent="0.25">
      <c r="C435" s="18" t="s">
        <v>630</v>
      </c>
      <c r="D435" s="18" t="s">
        <v>631</v>
      </c>
      <c r="E435" s="82"/>
      <c r="F435" s="82"/>
      <c r="G435" s="82"/>
      <c r="H435" s="82"/>
      <c r="I435" s="82"/>
      <c r="J435" s="82"/>
      <c r="K435" s="82"/>
      <c r="L435" s="82"/>
      <c r="M435" s="82"/>
      <c r="N435" s="82"/>
      <c r="O435" s="82"/>
      <c r="P435" s="82"/>
      <c r="Q435" s="82">
        <f t="shared" si="117"/>
        <v>0</v>
      </c>
    </row>
    <row r="436" spans="3:17" x14ac:dyDescent="0.25">
      <c r="C436" s="18" t="s">
        <v>632</v>
      </c>
      <c r="D436" s="18" t="s">
        <v>633</v>
      </c>
      <c r="E436" s="82"/>
      <c r="F436" s="82"/>
      <c r="G436" s="82"/>
      <c r="H436" s="82"/>
      <c r="I436" s="82"/>
      <c r="J436" s="82"/>
      <c r="K436" s="82"/>
      <c r="L436" s="82"/>
      <c r="M436" s="82"/>
      <c r="N436" s="82"/>
      <c r="O436" s="82"/>
      <c r="P436" s="82"/>
      <c r="Q436" s="82">
        <f t="shared" si="117"/>
        <v>0</v>
      </c>
    </row>
    <row r="437" spans="3:17" x14ac:dyDescent="0.25">
      <c r="C437" s="18" t="s">
        <v>638</v>
      </c>
      <c r="D437" s="18" t="s">
        <v>639</v>
      </c>
      <c r="E437" s="82"/>
      <c r="F437" s="82"/>
      <c r="G437" s="82"/>
      <c r="H437" s="82"/>
      <c r="I437" s="82"/>
      <c r="J437" s="82"/>
      <c r="K437" s="82"/>
      <c r="L437" s="82"/>
      <c r="M437" s="82"/>
      <c r="N437" s="82"/>
      <c r="O437" s="82"/>
      <c r="P437" s="82"/>
      <c r="Q437" s="82">
        <f t="shared" si="117"/>
        <v>0</v>
      </c>
    </row>
    <row r="438" spans="3:17" x14ac:dyDescent="0.25">
      <c r="C438" s="18" t="s">
        <v>634</v>
      </c>
      <c r="D438" s="18" t="s">
        <v>635</v>
      </c>
      <c r="E438" s="82"/>
      <c r="F438" s="82"/>
      <c r="G438" s="82"/>
      <c r="H438" s="82"/>
      <c r="I438" s="82"/>
      <c r="J438" s="82"/>
      <c r="K438" s="82"/>
      <c r="L438" s="82"/>
      <c r="M438" s="82"/>
      <c r="N438" s="82"/>
      <c r="O438" s="82"/>
      <c r="P438" s="82"/>
      <c r="Q438" s="82">
        <f t="shared" si="117"/>
        <v>0</v>
      </c>
    </row>
    <row r="439" spans="3:17" x14ac:dyDescent="0.25">
      <c r="C439" s="18" t="s">
        <v>472</v>
      </c>
      <c r="D439" s="18" t="s">
        <v>626</v>
      </c>
      <c r="E439" s="82"/>
      <c r="F439" s="82"/>
      <c r="G439" s="82"/>
      <c r="H439" s="82"/>
      <c r="I439" s="82"/>
      <c r="J439" s="82"/>
      <c r="K439" s="82"/>
      <c r="L439" s="82"/>
      <c r="M439" s="82"/>
      <c r="N439" s="82"/>
      <c r="O439" s="82"/>
      <c r="P439" s="82"/>
      <c r="Q439" s="82">
        <f t="shared" si="117"/>
        <v>0</v>
      </c>
    </row>
    <row r="440" spans="3:17" x14ac:dyDescent="0.25">
      <c r="C440" s="18" t="s">
        <v>472</v>
      </c>
      <c r="D440" s="18" t="s">
        <v>636</v>
      </c>
      <c r="E440" s="82"/>
      <c r="F440" s="82"/>
      <c r="G440" s="82"/>
      <c r="H440" s="82"/>
      <c r="I440" s="82"/>
      <c r="J440" s="82"/>
      <c r="K440" s="82"/>
      <c r="L440" s="82"/>
      <c r="M440" s="82"/>
      <c r="N440" s="82"/>
      <c r="O440" s="82"/>
      <c r="P440" s="82"/>
      <c r="Q440" s="82">
        <f t="shared" si="117"/>
        <v>0</v>
      </c>
    </row>
    <row r="441" spans="3:17" x14ac:dyDescent="0.25">
      <c r="C441" s="18" t="s">
        <v>637</v>
      </c>
      <c r="D441" s="18" t="s">
        <v>628</v>
      </c>
      <c r="E441" s="82"/>
      <c r="F441" s="82"/>
      <c r="G441" s="82"/>
      <c r="H441" s="82"/>
      <c r="I441" s="82"/>
      <c r="J441" s="82"/>
      <c r="K441" s="82"/>
      <c r="L441" s="82"/>
      <c r="M441" s="82"/>
      <c r="N441" s="82"/>
      <c r="O441" s="82"/>
      <c r="P441" s="82"/>
      <c r="Q441" s="82">
        <f t="shared" si="117"/>
        <v>0</v>
      </c>
    </row>
    <row r="442" spans="3:17" x14ac:dyDescent="0.25">
      <c r="C442" s="18" t="s">
        <v>259</v>
      </c>
      <c r="D442" s="18" t="s">
        <v>259</v>
      </c>
      <c r="E442" s="82"/>
      <c r="F442" s="82"/>
      <c r="G442" s="82"/>
      <c r="H442" s="82"/>
      <c r="I442" s="82"/>
      <c r="J442" s="82"/>
      <c r="K442" s="82"/>
      <c r="L442" s="82"/>
      <c r="M442" s="82"/>
      <c r="N442" s="82"/>
      <c r="O442" s="82"/>
      <c r="P442" s="82"/>
      <c r="Q442" s="82">
        <f t="shared" si="117"/>
        <v>0</v>
      </c>
    </row>
    <row r="443" spans="3:17" x14ac:dyDescent="0.25">
      <c r="C443" s="439" t="s">
        <v>225</v>
      </c>
      <c r="D443" s="441"/>
      <c r="E443" s="123">
        <f t="shared" ref="E443:P443" si="118">SUM(E432:E442)</f>
        <v>0</v>
      </c>
      <c r="F443" s="123">
        <f t="shared" si="118"/>
        <v>0</v>
      </c>
      <c r="G443" s="123">
        <f t="shared" si="118"/>
        <v>0</v>
      </c>
      <c r="H443" s="123">
        <f t="shared" si="118"/>
        <v>0</v>
      </c>
      <c r="I443" s="123">
        <f t="shared" si="118"/>
        <v>0</v>
      </c>
      <c r="J443" s="123">
        <f t="shared" si="118"/>
        <v>0</v>
      </c>
      <c r="K443" s="123">
        <f t="shared" si="118"/>
        <v>0</v>
      </c>
      <c r="L443" s="123">
        <f t="shared" si="118"/>
        <v>0</v>
      </c>
      <c r="M443" s="123">
        <f t="shared" si="118"/>
        <v>0</v>
      </c>
      <c r="N443" s="123">
        <f t="shared" si="118"/>
        <v>0</v>
      </c>
      <c r="O443" s="123">
        <f t="shared" si="118"/>
        <v>0</v>
      </c>
      <c r="P443" s="123">
        <f t="shared" si="118"/>
        <v>0</v>
      </c>
      <c r="Q443" s="123">
        <f>SUM(E443:P443)</f>
        <v>0</v>
      </c>
    </row>
    <row r="444" spans="3:17" x14ac:dyDescent="0.25">
      <c r="C444" s="439" t="s">
        <v>256</v>
      </c>
      <c r="D444" s="441"/>
      <c r="E444" s="123">
        <f t="shared" ref="E444:P444" si="119">E443+E430+E418</f>
        <v>0</v>
      </c>
      <c r="F444" s="123">
        <f t="shared" si="119"/>
        <v>0</v>
      </c>
      <c r="G444" s="123">
        <f t="shared" si="119"/>
        <v>0</v>
      </c>
      <c r="H444" s="123">
        <f t="shared" si="119"/>
        <v>0</v>
      </c>
      <c r="I444" s="123">
        <f t="shared" si="119"/>
        <v>0</v>
      </c>
      <c r="J444" s="123">
        <f t="shared" si="119"/>
        <v>0</v>
      </c>
      <c r="K444" s="123">
        <f t="shared" si="119"/>
        <v>0</v>
      </c>
      <c r="L444" s="123">
        <f t="shared" si="119"/>
        <v>0</v>
      </c>
      <c r="M444" s="123">
        <f t="shared" si="119"/>
        <v>0</v>
      </c>
      <c r="N444" s="123">
        <f t="shared" si="119"/>
        <v>0</v>
      </c>
      <c r="O444" s="123">
        <f t="shared" si="119"/>
        <v>0</v>
      </c>
      <c r="P444" s="123">
        <f t="shared" si="119"/>
        <v>0</v>
      </c>
      <c r="Q444" s="123">
        <f>SUM(E444:P444)</f>
        <v>0</v>
      </c>
    </row>
    <row r="445" spans="3:17" x14ac:dyDescent="0.25">
      <c r="C445" s="439" t="s">
        <v>261</v>
      </c>
      <c r="D445" s="441"/>
      <c r="E445" s="123">
        <f t="shared" ref="E445:P445" si="120">E444+E406</f>
        <v>0</v>
      </c>
      <c r="F445" s="123">
        <f t="shared" si="120"/>
        <v>0</v>
      </c>
      <c r="G445" s="123">
        <f t="shared" si="120"/>
        <v>0</v>
      </c>
      <c r="H445" s="123">
        <f t="shared" si="120"/>
        <v>0</v>
      </c>
      <c r="I445" s="123">
        <f t="shared" si="120"/>
        <v>0</v>
      </c>
      <c r="J445" s="123">
        <f t="shared" si="120"/>
        <v>0</v>
      </c>
      <c r="K445" s="123">
        <f t="shared" si="120"/>
        <v>0</v>
      </c>
      <c r="L445" s="123">
        <f t="shared" si="120"/>
        <v>0</v>
      </c>
      <c r="M445" s="123">
        <f t="shared" si="120"/>
        <v>0</v>
      </c>
      <c r="N445" s="123">
        <f t="shared" si="120"/>
        <v>0</v>
      </c>
      <c r="O445" s="123">
        <f t="shared" si="120"/>
        <v>0</v>
      </c>
      <c r="P445" s="123">
        <f t="shared" si="120"/>
        <v>0</v>
      </c>
      <c r="Q445" s="123">
        <f>SUM(E445:P445)</f>
        <v>0</v>
      </c>
    </row>
    <row r="447" spans="3:17" x14ac:dyDescent="0.25">
      <c r="C447" s="15"/>
      <c r="Q447" s="27" t="s">
        <v>109</v>
      </c>
    </row>
    <row r="448" spans="3:17" x14ac:dyDescent="0.25">
      <c r="C448" s="416" t="s">
        <v>244</v>
      </c>
      <c r="D448" s="416"/>
      <c r="E448" s="421" t="s">
        <v>324</v>
      </c>
      <c r="F448" s="421"/>
      <c r="G448" s="421"/>
      <c r="H448" s="421"/>
      <c r="I448" s="421"/>
      <c r="J448" s="421"/>
      <c r="K448" s="421"/>
      <c r="L448" s="421"/>
      <c r="M448" s="421"/>
      <c r="N448" s="421"/>
      <c r="O448" s="421"/>
      <c r="P448" s="421"/>
      <c r="Q448" s="421"/>
    </row>
    <row r="449" spans="3:17" x14ac:dyDescent="0.25">
      <c r="C449" s="416"/>
      <c r="D449" s="416"/>
      <c r="E449" s="14" t="s">
        <v>110</v>
      </c>
      <c r="F449" s="14" t="s">
        <v>111</v>
      </c>
      <c r="G449" s="14" t="s">
        <v>112</v>
      </c>
      <c r="H449" s="14" t="s">
        <v>113</v>
      </c>
      <c r="I449" s="14" t="s">
        <v>114</v>
      </c>
      <c r="J449" s="14" t="s">
        <v>115</v>
      </c>
      <c r="K449" s="14" t="s">
        <v>116</v>
      </c>
      <c r="L449" s="14" t="s">
        <v>117</v>
      </c>
      <c r="M449" s="14" t="s">
        <v>118</v>
      </c>
      <c r="N449" s="14" t="s">
        <v>119</v>
      </c>
      <c r="O449" s="14" t="s">
        <v>120</v>
      </c>
      <c r="P449" s="14" t="s">
        <v>121</v>
      </c>
      <c r="Q449" s="14" t="s">
        <v>108</v>
      </c>
    </row>
    <row r="450" spans="3:17" x14ac:dyDescent="0.25">
      <c r="C450" s="428" t="s">
        <v>246</v>
      </c>
      <c r="D450" s="429"/>
      <c r="E450" s="82"/>
      <c r="F450" s="82"/>
      <c r="G450" s="82"/>
      <c r="H450" s="82"/>
      <c r="I450" s="82"/>
      <c r="J450" s="82"/>
      <c r="K450" s="82"/>
      <c r="L450" s="82"/>
      <c r="M450" s="82"/>
      <c r="N450" s="82"/>
      <c r="O450" s="82"/>
      <c r="P450" s="82"/>
      <c r="Q450" s="82"/>
    </row>
    <row r="451" spans="3:17" x14ac:dyDescent="0.25">
      <c r="C451" s="73" t="s">
        <v>247</v>
      </c>
      <c r="D451" s="73" t="s">
        <v>248</v>
      </c>
      <c r="E451" s="82"/>
      <c r="F451" s="82"/>
      <c r="G451" s="82"/>
      <c r="H451" s="82"/>
      <c r="I451" s="82"/>
      <c r="J451" s="82"/>
      <c r="K451" s="82"/>
      <c r="L451" s="82"/>
      <c r="M451" s="82"/>
      <c r="N451" s="82"/>
      <c r="O451" s="82"/>
      <c r="P451" s="82"/>
      <c r="Q451" s="82">
        <f t="shared" ref="Q451:Q460" si="121">SUM(E451:P451)</f>
        <v>0</v>
      </c>
    </row>
    <row r="452" spans="3:17" x14ac:dyDescent="0.25">
      <c r="C452" s="18" t="s">
        <v>249</v>
      </c>
      <c r="D452" s="18" t="s">
        <v>250</v>
      </c>
      <c r="E452" s="82"/>
      <c r="F452" s="82"/>
      <c r="G452" s="82"/>
      <c r="H452" s="82"/>
      <c r="I452" s="82"/>
      <c r="J452" s="82"/>
      <c r="K452" s="82"/>
      <c r="L452" s="82"/>
      <c r="M452" s="82"/>
      <c r="N452" s="82"/>
      <c r="O452" s="82"/>
      <c r="P452" s="82"/>
      <c r="Q452" s="82">
        <f t="shared" si="121"/>
        <v>0</v>
      </c>
    </row>
    <row r="453" spans="3:17" x14ac:dyDescent="0.25">
      <c r="C453" s="18" t="s">
        <v>615</v>
      </c>
      <c r="D453" s="18" t="s">
        <v>616</v>
      </c>
      <c r="E453" s="82"/>
      <c r="F453" s="82"/>
      <c r="G453" s="82"/>
      <c r="H453" s="82"/>
      <c r="I453" s="82"/>
      <c r="J453" s="82"/>
      <c r="K453" s="82"/>
      <c r="L453" s="82"/>
      <c r="M453" s="82"/>
      <c r="N453" s="82"/>
      <c r="O453" s="82"/>
      <c r="P453" s="82"/>
      <c r="Q453" s="82">
        <f t="shared" si="121"/>
        <v>0</v>
      </c>
    </row>
    <row r="454" spans="3:17" x14ac:dyDescent="0.25">
      <c r="C454" s="18" t="s">
        <v>617</v>
      </c>
      <c r="D454" s="18" t="s">
        <v>618</v>
      </c>
      <c r="E454" s="82"/>
      <c r="F454" s="82"/>
      <c r="G454" s="82"/>
      <c r="H454" s="82"/>
      <c r="I454" s="82"/>
      <c r="J454" s="82"/>
      <c r="K454" s="82"/>
      <c r="L454" s="82"/>
      <c r="M454" s="82"/>
      <c r="N454" s="82"/>
      <c r="O454" s="82"/>
      <c r="P454" s="82"/>
      <c r="Q454" s="82">
        <f t="shared" si="121"/>
        <v>0</v>
      </c>
    </row>
    <row r="455" spans="3:17" x14ac:dyDescent="0.25">
      <c r="C455" s="18" t="s">
        <v>619</v>
      </c>
      <c r="D455" s="18" t="s">
        <v>620</v>
      </c>
      <c r="E455" s="82"/>
      <c r="F455" s="82"/>
      <c r="G455" s="82"/>
      <c r="H455" s="82"/>
      <c r="I455" s="82"/>
      <c r="J455" s="82"/>
      <c r="K455" s="82"/>
      <c r="L455" s="82"/>
      <c r="M455" s="82"/>
      <c r="N455" s="82"/>
      <c r="O455" s="82"/>
      <c r="P455" s="82"/>
      <c r="Q455" s="82">
        <f t="shared" si="121"/>
        <v>0</v>
      </c>
    </row>
    <row r="456" spans="3:17" x14ac:dyDescent="0.25">
      <c r="C456" s="18" t="s">
        <v>621</v>
      </c>
      <c r="D456" s="18" t="s">
        <v>622</v>
      </c>
      <c r="E456" s="82"/>
      <c r="F456" s="82"/>
      <c r="G456" s="82"/>
      <c r="H456" s="82"/>
      <c r="I456" s="82"/>
      <c r="J456" s="82"/>
      <c r="K456" s="82"/>
      <c r="L456" s="82"/>
      <c r="M456" s="82"/>
      <c r="N456" s="82"/>
      <c r="O456" s="82"/>
      <c r="P456" s="82"/>
      <c r="Q456" s="82">
        <f t="shared" si="121"/>
        <v>0</v>
      </c>
    </row>
    <row r="457" spans="3:17" x14ac:dyDescent="0.25">
      <c r="C457" s="18" t="s">
        <v>623</v>
      </c>
      <c r="D457" s="18" t="s">
        <v>624</v>
      </c>
      <c r="E457" s="82"/>
      <c r="F457" s="82"/>
      <c r="G457" s="82"/>
      <c r="H457" s="82"/>
      <c r="I457" s="82"/>
      <c r="J457" s="82"/>
      <c r="K457" s="82"/>
      <c r="L457" s="82"/>
      <c r="M457" s="82"/>
      <c r="N457" s="82"/>
      <c r="O457" s="82"/>
      <c r="P457" s="82"/>
      <c r="Q457" s="82">
        <f t="shared" si="121"/>
        <v>0</v>
      </c>
    </row>
    <row r="458" spans="3:17" x14ac:dyDescent="0.25">
      <c r="C458" s="18" t="s">
        <v>625</v>
      </c>
      <c r="D458" s="18" t="s">
        <v>626</v>
      </c>
      <c r="E458" s="82"/>
      <c r="F458" s="82"/>
      <c r="G458" s="82"/>
      <c r="H458" s="82"/>
      <c r="I458" s="82"/>
      <c r="J458" s="82"/>
      <c r="K458" s="82"/>
      <c r="L458" s="82"/>
      <c r="M458" s="82"/>
      <c r="N458" s="82"/>
      <c r="O458" s="82"/>
      <c r="P458" s="82"/>
      <c r="Q458" s="82">
        <f t="shared" si="121"/>
        <v>0</v>
      </c>
    </row>
    <row r="459" spans="3:17" x14ac:dyDescent="0.25">
      <c r="C459" s="18" t="s">
        <v>627</v>
      </c>
      <c r="D459" s="18" t="s">
        <v>628</v>
      </c>
      <c r="E459" s="82"/>
      <c r="F459" s="82"/>
      <c r="G459" s="82"/>
      <c r="H459" s="82"/>
      <c r="I459" s="82"/>
      <c r="J459" s="82"/>
      <c r="K459" s="82"/>
      <c r="L459" s="82"/>
      <c r="M459" s="82"/>
      <c r="N459" s="82"/>
      <c r="O459" s="82"/>
      <c r="P459" s="82"/>
      <c r="Q459" s="82">
        <f t="shared" si="121"/>
        <v>0</v>
      </c>
    </row>
    <row r="460" spans="3:17" x14ac:dyDescent="0.25">
      <c r="C460" s="18" t="s">
        <v>259</v>
      </c>
      <c r="D460" s="18" t="s">
        <v>259</v>
      </c>
      <c r="E460" s="82"/>
      <c r="F460" s="82"/>
      <c r="G460" s="82"/>
      <c r="H460" s="82"/>
      <c r="I460" s="82"/>
      <c r="J460" s="82"/>
      <c r="K460" s="82"/>
      <c r="L460" s="82"/>
      <c r="M460" s="82"/>
      <c r="N460" s="82"/>
      <c r="O460" s="82"/>
      <c r="P460" s="82"/>
      <c r="Q460" s="82">
        <f t="shared" si="121"/>
        <v>0</v>
      </c>
    </row>
    <row r="461" spans="3:17" x14ac:dyDescent="0.25">
      <c r="C461" s="439" t="s">
        <v>251</v>
      </c>
      <c r="D461" s="441"/>
      <c r="E461" s="123">
        <f t="shared" ref="E461:P461" si="122">SUM(E451:E460)</f>
        <v>0</v>
      </c>
      <c r="F461" s="123">
        <f t="shared" si="122"/>
        <v>0</v>
      </c>
      <c r="G461" s="123">
        <f t="shared" si="122"/>
        <v>0</v>
      </c>
      <c r="H461" s="123">
        <f t="shared" si="122"/>
        <v>0</v>
      </c>
      <c r="I461" s="123">
        <f t="shared" si="122"/>
        <v>0</v>
      </c>
      <c r="J461" s="123">
        <f t="shared" si="122"/>
        <v>0</v>
      </c>
      <c r="K461" s="123">
        <f t="shared" si="122"/>
        <v>0</v>
      </c>
      <c r="L461" s="123">
        <f t="shared" si="122"/>
        <v>0</v>
      </c>
      <c r="M461" s="123">
        <f t="shared" si="122"/>
        <v>0</v>
      </c>
      <c r="N461" s="123">
        <f t="shared" si="122"/>
        <v>0</v>
      </c>
      <c r="O461" s="123">
        <f t="shared" si="122"/>
        <v>0</v>
      </c>
      <c r="P461" s="123">
        <f t="shared" si="122"/>
        <v>0</v>
      </c>
      <c r="Q461" s="123">
        <f>SUM(E461:P461)</f>
        <v>0</v>
      </c>
    </row>
    <row r="462" spans="3:17" x14ac:dyDescent="0.25">
      <c r="C462" s="428" t="s">
        <v>257</v>
      </c>
      <c r="D462" s="429"/>
      <c r="E462" s="82"/>
      <c r="F462" s="82"/>
      <c r="G462" s="82"/>
      <c r="H462" s="82"/>
      <c r="I462" s="82"/>
      <c r="J462" s="82"/>
      <c r="K462" s="82"/>
      <c r="L462" s="82"/>
      <c r="M462" s="82"/>
      <c r="N462" s="82"/>
      <c r="O462" s="82"/>
      <c r="P462" s="82"/>
      <c r="Q462" s="82"/>
    </row>
    <row r="463" spans="3:17" x14ac:dyDescent="0.25">
      <c r="C463" s="18" t="s">
        <v>252</v>
      </c>
      <c r="D463" s="18" t="s">
        <v>253</v>
      </c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82">
        <f t="shared" ref="Q463:Q472" si="123">SUM(E463:P463)</f>
        <v>0</v>
      </c>
    </row>
    <row r="464" spans="3:17" x14ac:dyDescent="0.25">
      <c r="C464" s="18" t="s">
        <v>254</v>
      </c>
      <c r="D464" s="18" t="s">
        <v>255</v>
      </c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82">
        <f t="shared" si="123"/>
        <v>0</v>
      </c>
    </row>
    <row r="465" spans="3:17" x14ac:dyDescent="0.25">
      <c r="C465" s="18" t="s">
        <v>629</v>
      </c>
      <c r="D465" s="18" t="s">
        <v>64</v>
      </c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82">
        <f t="shared" si="123"/>
        <v>0</v>
      </c>
    </row>
    <row r="466" spans="3:17" x14ac:dyDescent="0.25">
      <c r="C466" s="18" t="s">
        <v>630</v>
      </c>
      <c r="D466" s="18" t="s">
        <v>631</v>
      </c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82">
        <f t="shared" si="123"/>
        <v>0</v>
      </c>
    </row>
    <row r="467" spans="3:17" x14ac:dyDescent="0.25">
      <c r="C467" s="18" t="s">
        <v>632</v>
      </c>
      <c r="D467" s="18" t="s">
        <v>633</v>
      </c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82">
        <f t="shared" si="123"/>
        <v>0</v>
      </c>
    </row>
    <row r="468" spans="3:17" x14ac:dyDescent="0.25">
      <c r="C468" s="18" t="s">
        <v>634</v>
      </c>
      <c r="D468" s="18" t="s">
        <v>635</v>
      </c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82">
        <f t="shared" si="123"/>
        <v>0</v>
      </c>
    </row>
    <row r="469" spans="3:17" x14ac:dyDescent="0.25">
      <c r="C469" s="18" t="s">
        <v>472</v>
      </c>
      <c r="D469" s="18" t="s">
        <v>626</v>
      </c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82">
        <f t="shared" si="123"/>
        <v>0</v>
      </c>
    </row>
    <row r="470" spans="3:17" x14ac:dyDescent="0.25">
      <c r="C470" s="18" t="s">
        <v>472</v>
      </c>
      <c r="D470" s="18" t="s">
        <v>636</v>
      </c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82">
        <f t="shared" si="123"/>
        <v>0</v>
      </c>
    </row>
    <row r="471" spans="3:17" x14ac:dyDescent="0.25">
      <c r="C471" s="18" t="s">
        <v>637</v>
      </c>
      <c r="D471" s="18" t="s">
        <v>628</v>
      </c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82">
        <f t="shared" si="123"/>
        <v>0</v>
      </c>
    </row>
    <row r="472" spans="3:17" x14ac:dyDescent="0.25">
      <c r="C472" s="18" t="s">
        <v>259</v>
      </c>
      <c r="D472" s="18" t="s">
        <v>259</v>
      </c>
      <c r="E472" s="82"/>
      <c r="F472" s="82"/>
      <c r="G472" s="82"/>
      <c r="H472" s="82"/>
      <c r="I472" s="82"/>
      <c r="J472" s="82"/>
      <c r="K472" s="82"/>
      <c r="L472" s="82"/>
      <c r="M472" s="82"/>
      <c r="N472" s="82"/>
      <c r="O472" s="82"/>
      <c r="P472" s="82"/>
      <c r="Q472" s="82">
        <f t="shared" si="123"/>
        <v>0</v>
      </c>
    </row>
    <row r="473" spans="3:17" x14ac:dyDescent="0.25">
      <c r="C473" s="439" t="s">
        <v>225</v>
      </c>
      <c r="D473" s="441"/>
      <c r="E473" s="123">
        <f t="shared" ref="E473:P473" si="124">SUM(E463:E472)</f>
        <v>0</v>
      </c>
      <c r="F473" s="123">
        <f t="shared" si="124"/>
        <v>0</v>
      </c>
      <c r="G473" s="123">
        <f t="shared" si="124"/>
        <v>0</v>
      </c>
      <c r="H473" s="123">
        <f t="shared" si="124"/>
        <v>0</v>
      </c>
      <c r="I473" s="123">
        <f t="shared" si="124"/>
        <v>0</v>
      </c>
      <c r="J473" s="123">
        <f t="shared" si="124"/>
        <v>0</v>
      </c>
      <c r="K473" s="123">
        <f t="shared" si="124"/>
        <v>0</v>
      </c>
      <c r="L473" s="123">
        <f t="shared" si="124"/>
        <v>0</v>
      </c>
      <c r="M473" s="123">
        <f t="shared" si="124"/>
        <v>0</v>
      </c>
      <c r="N473" s="123">
        <f t="shared" si="124"/>
        <v>0</v>
      </c>
      <c r="O473" s="123">
        <f t="shared" si="124"/>
        <v>0</v>
      </c>
      <c r="P473" s="123">
        <f t="shared" si="124"/>
        <v>0</v>
      </c>
      <c r="Q473" s="123">
        <f>SUM(E473:P473)</f>
        <v>0</v>
      </c>
    </row>
    <row r="474" spans="3:17" x14ac:dyDescent="0.25">
      <c r="C474" s="428" t="s">
        <v>258</v>
      </c>
      <c r="D474" s="429"/>
      <c r="E474" s="82"/>
      <c r="F474" s="82"/>
      <c r="G474" s="82"/>
      <c r="H474" s="82"/>
      <c r="I474" s="82"/>
      <c r="J474" s="82"/>
      <c r="K474" s="82"/>
      <c r="L474" s="82"/>
      <c r="M474" s="82"/>
      <c r="N474" s="82"/>
      <c r="O474" s="82"/>
      <c r="P474" s="82"/>
      <c r="Q474" s="82"/>
    </row>
    <row r="475" spans="3:17" x14ac:dyDescent="0.25">
      <c r="C475" s="18" t="s">
        <v>252</v>
      </c>
      <c r="D475" s="18" t="s">
        <v>253</v>
      </c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82">
        <f t="shared" ref="Q475:Q484" si="125">SUM(E475:P475)</f>
        <v>0</v>
      </c>
    </row>
    <row r="476" spans="3:17" x14ac:dyDescent="0.25">
      <c r="C476" s="18" t="s">
        <v>254</v>
      </c>
      <c r="D476" s="18" t="s">
        <v>255</v>
      </c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82">
        <f t="shared" si="125"/>
        <v>0</v>
      </c>
    </row>
    <row r="477" spans="3:17" x14ac:dyDescent="0.25">
      <c r="C477" s="18" t="s">
        <v>629</v>
      </c>
      <c r="D477" s="18" t="s">
        <v>64</v>
      </c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82">
        <f t="shared" si="125"/>
        <v>0</v>
      </c>
    </row>
    <row r="478" spans="3:17" x14ac:dyDescent="0.25">
      <c r="C478" s="18" t="s">
        <v>630</v>
      </c>
      <c r="D478" s="18" t="s">
        <v>631</v>
      </c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82">
        <f t="shared" si="125"/>
        <v>0</v>
      </c>
    </row>
    <row r="479" spans="3:17" x14ac:dyDescent="0.25">
      <c r="C479" s="18" t="s">
        <v>632</v>
      </c>
      <c r="D479" s="18" t="s">
        <v>633</v>
      </c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82">
        <f t="shared" si="125"/>
        <v>0</v>
      </c>
    </row>
    <row r="480" spans="3:17" x14ac:dyDescent="0.25">
      <c r="C480" s="18" t="s">
        <v>634</v>
      </c>
      <c r="D480" s="18" t="s">
        <v>635</v>
      </c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82">
        <f t="shared" si="125"/>
        <v>0</v>
      </c>
    </row>
    <row r="481" spans="3:17" x14ac:dyDescent="0.25">
      <c r="C481" s="18" t="s">
        <v>472</v>
      </c>
      <c r="D481" s="18" t="s">
        <v>626</v>
      </c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82">
        <f t="shared" si="125"/>
        <v>0</v>
      </c>
    </row>
    <row r="482" spans="3:17" x14ac:dyDescent="0.25">
      <c r="C482" s="18" t="s">
        <v>472</v>
      </c>
      <c r="D482" s="18" t="s">
        <v>636</v>
      </c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82">
        <f t="shared" si="125"/>
        <v>0</v>
      </c>
    </row>
    <row r="483" spans="3:17" x14ac:dyDescent="0.25">
      <c r="C483" s="18" t="s">
        <v>637</v>
      </c>
      <c r="D483" s="18" t="s">
        <v>628</v>
      </c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82">
        <f t="shared" si="125"/>
        <v>0</v>
      </c>
    </row>
    <row r="484" spans="3:17" x14ac:dyDescent="0.25">
      <c r="C484" s="18" t="s">
        <v>259</v>
      </c>
      <c r="D484" s="18" t="s">
        <v>259</v>
      </c>
      <c r="E484" s="82"/>
      <c r="F484" s="82"/>
      <c r="G484" s="82"/>
      <c r="H484" s="82"/>
      <c r="I484" s="82"/>
      <c r="J484" s="82"/>
      <c r="K484" s="82"/>
      <c r="L484" s="82"/>
      <c r="M484" s="82"/>
      <c r="N484" s="82"/>
      <c r="O484" s="82"/>
      <c r="P484" s="82"/>
      <c r="Q484" s="82">
        <f t="shared" si="125"/>
        <v>0</v>
      </c>
    </row>
    <row r="485" spans="3:17" x14ac:dyDescent="0.25">
      <c r="C485" s="439" t="s">
        <v>225</v>
      </c>
      <c r="D485" s="441"/>
      <c r="E485" s="123">
        <f t="shared" ref="E485:P485" si="126">SUM(E475:E484)</f>
        <v>0</v>
      </c>
      <c r="F485" s="123">
        <f t="shared" si="126"/>
        <v>0</v>
      </c>
      <c r="G485" s="123">
        <f t="shared" si="126"/>
        <v>0</v>
      </c>
      <c r="H485" s="123">
        <f t="shared" si="126"/>
        <v>0</v>
      </c>
      <c r="I485" s="123">
        <f t="shared" si="126"/>
        <v>0</v>
      </c>
      <c r="J485" s="123">
        <f t="shared" si="126"/>
        <v>0</v>
      </c>
      <c r="K485" s="123">
        <f t="shared" si="126"/>
        <v>0</v>
      </c>
      <c r="L485" s="123">
        <f t="shared" si="126"/>
        <v>0</v>
      </c>
      <c r="M485" s="123">
        <f t="shared" si="126"/>
        <v>0</v>
      </c>
      <c r="N485" s="123">
        <f t="shared" si="126"/>
        <v>0</v>
      </c>
      <c r="O485" s="123">
        <f t="shared" si="126"/>
        <v>0</v>
      </c>
      <c r="P485" s="123">
        <f t="shared" si="126"/>
        <v>0</v>
      </c>
      <c r="Q485" s="123">
        <f>SUM(E485:P485)</f>
        <v>0</v>
      </c>
    </row>
    <row r="486" spans="3:17" x14ac:dyDescent="0.25">
      <c r="C486" s="428" t="s">
        <v>260</v>
      </c>
      <c r="D486" s="429"/>
      <c r="E486" s="82"/>
      <c r="F486" s="82"/>
      <c r="G486" s="82"/>
      <c r="H486" s="82"/>
      <c r="I486" s="82"/>
      <c r="J486" s="82"/>
      <c r="K486" s="82"/>
      <c r="L486" s="82"/>
      <c r="M486" s="82"/>
      <c r="N486" s="82"/>
      <c r="O486" s="82"/>
      <c r="P486" s="82"/>
      <c r="Q486" s="82"/>
    </row>
    <row r="487" spans="3:17" x14ac:dyDescent="0.25">
      <c r="C487" s="18" t="s">
        <v>252</v>
      </c>
      <c r="D487" s="18" t="s">
        <v>253</v>
      </c>
      <c r="E487" s="82"/>
      <c r="F487" s="82"/>
      <c r="G487" s="82"/>
      <c r="H487" s="82"/>
      <c r="I487" s="82"/>
      <c r="J487" s="82"/>
      <c r="K487" s="82"/>
      <c r="L487" s="82"/>
      <c r="M487" s="82"/>
      <c r="N487" s="82"/>
      <c r="O487" s="82"/>
      <c r="P487" s="82"/>
      <c r="Q487" s="82">
        <f t="shared" ref="Q487:Q497" si="127">SUM(E487:P487)</f>
        <v>0</v>
      </c>
    </row>
    <row r="488" spans="3:17" x14ac:dyDescent="0.25">
      <c r="C488" s="18" t="s">
        <v>254</v>
      </c>
      <c r="D488" s="18" t="s">
        <v>255</v>
      </c>
      <c r="E488" s="82"/>
      <c r="F488" s="82"/>
      <c r="G488" s="82"/>
      <c r="H488" s="82"/>
      <c r="I488" s="82"/>
      <c r="J488" s="82"/>
      <c r="K488" s="82"/>
      <c r="L488" s="82"/>
      <c r="M488" s="82"/>
      <c r="N488" s="82"/>
      <c r="O488" s="82"/>
      <c r="P488" s="82"/>
      <c r="Q488" s="82">
        <f t="shared" si="127"/>
        <v>0</v>
      </c>
    </row>
    <row r="489" spans="3:17" x14ac:dyDescent="0.25">
      <c r="C489" s="18" t="s">
        <v>640</v>
      </c>
      <c r="D489" s="18" t="s">
        <v>64</v>
      </c>
      <c r="E489" s="82"/>
      <c r="F489" s="82"/>
      <c r="G489" s="82"/>
      <c r="H489" s="82"/>
      <c r="I489" s="82"/>
      <c r="J489" s="82"/>
      <c r="K489" s="82"/>
      <c r="L489" s="82"/>
      <c r="M489" s="82"/>
      <c r="N489" s="82"/>
      <c r="O489" s="82"/>
      <c r="P489" s="82"/>
      <c r="Q489" s="82">
        <f t="shared" si="127"/>
        <v>0</v>
      </c>
    </row>
    <row r="490" spans="3:17" x14ac:dyDescent="0.25">
      <c r="C490" s="18" t="s">
        <v>630</v>
      </c>
      <c r="D490" s="18" t="s">
        <v>631</v>
      </c>
      <c r="E490" s="82"/>
      <c r="F490" s="82"/>
      <c r="G490" s="82"/>
      <c r="H490" s="82"/>
      <c r="I490" s="82"/>
      <c r="J490" s="82"/>
      <c r="K490" s="82"/>
      <c r="L490" s="82"/>
      <c r="M490" s="82"/>
      <c r="N490" s="82"/>
      <c r="O490" s="82"/>
      <c r="P490" s="82"/>
      <c r="Q490" s="82">
        <f t="shared" si="127"/>
        <v>0</v>
      </c>
    </row>
    <row r="491" spans="3:17" x14ac:dyDescent="0.25">
      <c r="C491" s="18" t="s">
        <v>632</v>
      </c>
      <c r="D491" s="18" t="s">
        <v>633</v>
      </c>
      <c r="E491" s="82"/>
      <c r="F491" s="82"/>
      <c r="G491" s="82"/>
      <c r="H491" s="82"/>
      <c r="I491" s="82"/>
      <c r="J491" s="82"/>
      <c r="K491" s="82"/>
      <c r="L491" s="82"/>
      <c r="M491" s="82"/>
      <c r="N491" s="82"/>
      <c r="O491" s="82"/>
      <c r="P491" s="82"/>
      <c r="Q491" s="82">
        <f t="shared" si="127"/>
        <v>0</v>
      </c>
    </row>
    <row r="492" spans="3:17" x14ac:dyDescent="0.25">
      <c r="C492" s="18" t="s">
        <v>638</v>
      </c>
      <c r="D492" s="18" t="s">
        <v>639</v>
      </c>
      <c r="E492" s="82"/>
      <c r="F492" s="82"/>
      <c r="G492" s="82"/>
      <c r="H492" s="82"/>
      <c r="I492" s="82"/>
      <c r="J492" s="82"/>
      <c r="K492" s="82"/>
      <c r="L492" s="82"/>
      <c r="M492" s="82"/>
      <c r="N492" s="82"/>
      <c r="O492" s="82"/>
      <c r="P492" s="82"/>
      <c r="Q492" s="82">
        <f t="shared" si="127"/>
        <v>0</v>
      </c>
    </row>
    <row r="493" spans="3:17" x14ac:dyDescent="0.25">
      <c r="C493" s="18" t="s">
        <v>634</v>
      </c>
      <c r="D493" s="18" t="s">
        <v>635</v>
      </c>
      <c r="E493" s="82"/>
      <c r="F493" s="82"/>
      <c r="G493" s="82"/>
      <c r="H493" s="82"/>
      <c r="I493" s="82"/>
      <c r="J493" s="82"/>
      <c r="K493" s="82"/>
      <c r="L493" s="82"/>
      <c r="M493" s="82"/>
      <c r="N493" s="82"/>
      <c r="O493" s="82"/>
      <c r="P493" s="82"/>
      <c r="Q493" s="82">
        <f t="shared" si="127"/>
        <v>0</v>
      </c>
    </row>
    <row r="494" spans="3:17" x14ac:dyDescent="0.25">
      <c r="C494" s="18" t="s">
        <v>472</v>
      </c>
      <c r="D494" s="18" t="s">
        <v>626</v>
      </c>
      <c r="E494" s="82"/>
      <c r="F494" s="82"/>
      <c r="G494" s="82"/>
      <c r="H494" s="82"/>
      <c r="I494" s="82"/>
      <c r="J494" s="82"/>
      <c r="K494" s="82"/>
      <c r="L494" s="82"/>
      <c r="M494" s="82"/>
      <c r="N494" s="82"/>
      <c r="O494" s="82"/>
      <c r="P494" s="82"/>
      <c r="Q494" s="82">
        <f t="shared" si="127"/>
        <v>0</v>
      </c>
    </row>
    <row r="495" spans="3:17" x14ac:dyDescent="0.25">
      <c r="C495" s="18" t="s">
        <v>472</v>
      </c>
      <c r="D495" s="18" t="s">
        <v>636</v>
      </c>
      <c r="E495" s="82"/>
      <c r="F495" s="82"/>
      <c r="G495" s="82"/>
      <c r="H495" s="82"/>
      <c r="I495" s="82"/>
      <c r="J495" s="82"/>
      <c r="K495" s="82"/>
      <c r="L495" s="82"/>
      <c r="M495" s="82"/>
      <c r="N495" s="82"/>
      <c r="O495" s="82"/>
      <c r="P495" s="82"/>
      <c r="Q495" s="82">
        <f t="shared" si="127"/>
        <v>0</v>
      </c>
    </row>
    <row r="496" spans="3:17" x14ac:dyDescent="0.25">
      <c r="C496" s="18" t="s">
        <v>637</v>
      </c>
      <c r="D496" s="18" t="s">
        <v>628</v>
      </c>
      <c r="E496" s="82"/>
      <c r="F496" s="82"/>
      <c r="G496" s="82"/>
      <c r="H496" s="82"/>
      <c r="I496" s="82"/>
      <c r="J496" s="82"/>
      <c r="K496" s="82"/>
      <c r="L496" s="82"/>
      <c r="M496" s="82"/>
      <c r="N496" s="82"/>
      <c r="O496" s="82"/>
      <c r="P496" s="82"/>
      <c r="Q496" s="82">
        <f t="shared" si="127"/>
        <v>0</v>
      </c>
    </row>
    <row r="497" spans="3:17" x14ac:dyDescent="0.25">
      <c r="C497" s="18" t="s">
        <v>259</v>
      </c>
      <c r="D497" s="18" t="s">
        <v>259</v>
      </c>
      <c r="E497" s="82"/>
      <c r="F497" s="82"/>
      <c r="G497" s="82"/>
      <c r="H497" s="82"/>
      <c r="I497" s="82"/>
      <c r="J497" s="82"/>
      <c r="K497" s="82"/>
      <c r="L497" s="82"/>
      <c r="M497" s="82"/>
      <c r="N497" s="82"/>
      <c r="O497" s="82"/>
      <c r="P497" s="82"/>
      <c r="Q497" s="82">
        <f t="shared" si="127"/>
        <v>0</v>
      </c>
    </row>
    <row r="498" spans="3:17" x14ac:dyDescent="0.25">
      <c r="C498" s="439" t="s">
        <v>225</v>
      </c>
      <c r="D498" s="441"/>
      <c r="E498" s="123">
        <f t="shared" ref="E498:P498" si="128">SUM(E487:E497)</f>
        <v>0</v>
      </c>
      <c r="F498" s="123">
        <f t="shared" si="128"/>
        <v>0</v>
      </c>
      <c r="G498" s="123">
        <f t="shared" si="128"/>
        <v>0</v>
      </c>
      <c r="H498" s="123">
        <f t="shared" si="128"/>
        <v>0</v>
      </c>
      <c r="I498" s="123">
        <f t="shared" si="128"/>
        <v>0</v>
      </c>
      <c r="J498" s="123">
        <f t="shared" si="128"/>
        <v>0</v>
      </c>
      <c r="K498" s="123">
        <f t="shared" si="128"/>
        <v>0</v>
      </c>
      <c r="L498" s="123">
        <f t="shared" si="128"/>
        <v>0</v>
      </c>
      <c r="M498" s="123">
        <f t="shared" si="128"/>
        <v>0</v>
      </c>
      <c r="N498" s="123">
        <f t="shared" si="128"/>
        <v>0</v>
      </c>
      <c r="O498" s="123">
        <f t="shared" si="128"/>
        <v>0</v>
      </c>
      <c r="P498" s="123">
        <f t="shared" si="128"/>
        <v>0</v>
      </c>
      <c r="Q498" s="123">
        <f>SUM(E498:P498)</f>
        <v>0</v>
      </c>
    </row>
    <row r="499" spans="3:17" x14ac:dyDescent="0.25">
      <c r="C499" s="439" t="s">
        <v>256</v>
      </c>
      <c r="D499" s="441"/>
      <c r="E499" s="123">
        <f t="shared" ref="E499:P499" si="129">E498+E485+E473</f>
        <v>0</v>
      </c>
      <c r="F499" s="123">
        <f t="shared" si="129"/>
        <v>0</v>
      </c>
      <c r="G499" s="123">
        <f t="shared" si="129"/>
        <v>0</v>
      </c>
      <c r="H499" s="123">
        <f t="shared" si="129"/>
        <v>0</v>
      </c>
      <c r="I499" s="123">
        <f t="shared" si="129"/>
        <v>0</v>
      </c>
      <c r="J499" s="123">
        <f t="shared" si="129"/>
        <v>0</v>
      </c>
      <c r="K499" s="123">
        <f t="shared" si="129"/>
        <v>0</v>
      </c>
      <c r="L499" s="123">
        <f t="shared" si="129"/>
        <v>0</v>
      </c>
      <c r="M499" s="123">
        <f t="shared" si="129"/>
        <v>0</v>
      </c>
      <c r="N499" s="123">
        <f t="shared" si="129"/>
        <v>0</v>
      </c>
      <c r="O499" s="123">
        <f t="shared" si="129"/>
        <v>0</v>
      </c>
      <c r="P499" s="123">
        <f t="shared" si="129"/>
        <v>0</v>
      </c>
      <c r="Q499" s="123">
        <f>SUM(E499:P499)</f>
        <v>0</v>
      </c>
    </row>
    <row r="500" spans="3:17" x14ac:dyDescent="0.25">
      <c r="C500" s="439" t="s">
        <v>261</v>
      </c>
      <c r="D500" s="441"/>
      <c r="E500" s="123">
        <f t="shared" ref="E500:P500" si="130">E499+E461</f>
        <v>0</v>
      </c>
      <c r="F500" s="123">
        <f t="shared" si="130"/>
        <v>0</v>
      </c>
      <c r="G500" s="123">
        <f t="shared" si="130"/>
        <v>0</v>
      </c>
      <c r="H500" s="123">
        <f t="shared" si="130"/>
        <v>0</v>
      </c>
      <c r="I500" s="123">
        <f t="shared" si="130"/>
        <v>0</v>
      </c>
      <c r="J500" s="123">
        <f t="shared" si="130"/>
        <v>0</v>
      </c>
      <c r="K500" s="123">
        <f t="shared" si="130"/>
        <v>0</v>
      </c>
      <c r="L500" s="123">
        <f t="shared" si="130"/>
        <v>0</v>
      </c>
      <c r="M500" s="123">
        <f t="shared" si="130"/>
        <v>0</v>
      </c>
      <c r="N500" s="123">
        <f t="shared" si="130"/>
        <v>0</v>
      </c>
      <c r="O500" s="123">
        <f t="shared" si="130"/>
        <v>0</v>
      </c>
      <c r="P500" s="123">
        <f t="shared" si="130"/>
        <v>0</v>
      </c>
      <c r="Q500" s="123">
        <f>SUM(E500:P500)</f>
        <v>0</v>
      </c>
    </row>
    <row r="502" spans="3:17" x14ac:dyDescent="0.25">
      <c r="C502" s="15"/>
      <c r="Q502" s="27" t="s">
        <v>109</v>
      </c>
    </row>
    <row r="503" spans="3:17" x14ac:dyDescent="0.25">
      <c r="C503" s="416" t="s">
        <v>244</v>
      </c>
      <c r="D503" s="416"/>
      <c r="E503" s="421" t="s">
        <v>325</v>
      </c>
      <c r="F503" s="421"/>
      <c r="G503" s="421"/>
      <c r="H503" s="421"/>
      <c r="I503" s="421"/>
      <c r="J503" s="421"/>
      <c r="K503" s="421"/>
      <c r="L503" s="421"/>
      <c r="M503" s="421"/>
      <c r="N503" s="421"/>
      <c r="O503" s="421"/>
      <c r="P503" s="421"/>
      <c r="Q503" s="421"/>
    </row>
    <row r="504" spans="3:17" x14ac:dyDescent="0.25">
      <c r="C504" s="416"/>
      <c r="D504" s="416"/>
      <c r="E504" s="14" t="s">
        <v>110</v>
      </c>
      <c r="F504" s="14" t="s">
        <v>111</v>
      </c>
      <c r="G504" s="14" t="s">
        <v>112</v>
      </c>
      <c r="H504" s="14" t="s">
        <v>113</v>
      </c>
      <c r="I504" s="14" t="s">
        <v>114</v>
      </c>
      <c r="J504" s="14" t="s">
        <v>115</v>
      </c>
      <c r="K504" s="14" t="s">
        <v>116</v>
      </c>
      <c r="L504" s="14" t="s">
        <v>117</v>
      </c>
      <c r="M504" s="14" t="s">
        <v>118</v>
      </c>
      <c r="N504" s="14" t="s">
        <v>119</v>
      </c>
      <c r="O504" s="14" t="s">
        <v>120</v>
      </c>
      <c r="P504" s="14" t="s">
        <v>121</v>
      </c>
      <c r="Q504" s="14" t="s">
        <v>108</v>
      </c>
    </row>
    <row r="505" spans="3:17" x14ac:dyDescent="0.25">
      <c r="C505" s="428" t="s">
        <v>246</v>
      </c>
      <c r="D505" s="429"/>
      <c r="E505" s="82"/>
      <c r="F505" s="82"/>
      <c r="G505" s="82"/>
      <c r="H505" s="82"/>
      <c r="I505" s="82"/>
      <c r="J505" s="82"/>
      <c r="K505" s="82"/>
      <c r="L505" s="82"/>
      <c r="M505" s="82"/>
      <c r="N505" s="82"/>
      <c r="O505" s="82"/>
      <c r="P505" s="82"/>
      <c r="Q505" s="82"/>
    </row>
    <row r="506" spans="3:17" x14ac:dyDescent="0.25">
      <c r="C506" s="73" t="s">
        <v>247</v>
      </c>
      <c r="D506" s="73" t="s">
        <v>248</v>
      </c>
      <c r="E506" s="82"/>
      <c r="F506" s="82"/>
      <c r="G506" s="82"/>
      <c r="H506" s="82"/>
      <c r="I506" s="82"/>
      <c r="J506" s="82"/>
      <c r="K506" s="82"/>
      <c r="L506" s="82"/>
      <c r="M506" s="82"/>
      <c r="N506" s="82"/>
      <c r="O506" s="82"/>
      <c r="P506" s="82"/>
      <c r="Q506" s="82">
        <f t="shared" ref="Q506:Q515" si="131">SUM(E506:P506)</f>
        <v>0</v>
      </c>
    </row>
    <row r="507" spans="3:17" x14ac:dyDescent="0.25">
      <c r="C507" s="18" t="s">
        <v>249</v>
      </c>
      <c r="D507" s="18" t="s">
        <v>250</v>
      </c>
      <c r="E507" s="82"/>
      <c r="F507" s="82"/>
      <c r="G507" s="82"/>
      <c r="H507" s="82"/>
      <c r="I507" s="82"/>
      <c r="J507" s="82"/>
      <c r="K507" s="82"/>
      <c r="L507" s="82"/>
      <c r="M507" s="82"/>
      <c r="N507" s="82"/>
      <c r="O507" s="82"/>
      <c r="P507" s="82"/>
      <c r="Q507" s="82">
        <f t="shared" si="131"/>
        <v>0</v>
      </c>
    </row>
    <row r="508" spans="3:17" x14ac:dyDescent="0.25">
      <c r="C508" s="18" t="s">
        <v>615</v>
      </c>
      <c r="D508" s="18" t="s">
        <v>616</v>
      </c>
      <c r="E508" s="82"/>
      <c r="F508" s="82"/>
      <c r="G508" s="82"/>
      <c r="H508" s="82"/>
      <c r="I508" s="82"/>
      <c r="J508" s="82"/>
      <c r="K508" s="82"/>
      <c r="L508" s="82"/>
      <c r="M508" s="82"/>
      <c r="N508" s="82"/>
      <c r="O508" s="82"/>
      <c r="P508" s="82"/>
      <c r="Q508" s="82">
        <f t="shared" si="131"/>
        <v>0</v>
      </c>
    </row>
    <row r="509" spans="3:17" x14ac:dyDescent="0.25">
      <c r="C509" s="18" t="s">
        <v>617</v>
      </c>
      <c r="D509" s="18" t="s">
        <v>618</v>
      </c>
      <c r="E509" s="82"/>
      <c r="F509" s="82"/>
      <c r="G509" s="82"/>
      <c r="H509" s="82"/>
      <c r="I509" s="82"/>
      <c r="J509" s="82"/>
      <c r="K509" s="82"/>
      <c r="L509" s="82"/>
      <c r="M509" s="82"/>
      <c r="N509" s="82"/>
      <c r="O509" s="82"/>
      <c r="P509" s="82"/>
      <c r="Q509" s="82">
        <f t="shared" si="131"/>
        <v>0</v>
      </c>
    </row>
    <row r="510" spans="3:17" x14ac:dyDescent="0.25">
      <c r="C510" s="18" t="s">
        <v>619</v>
      </c>
      <c r="D510" s="18" t="s">
        <v>620</v>
      </c>
      <c r="E510" s="82"/>
      <c r="F510" s="82"/>
      <c r="G510" s="82"/>
      <c r="H510" s="82"/>
      <c r="I510" s="82"/>
      <c r="J510" s="82"/>
      <c r="K510" s="82"/>
      <c r="L510" s="82"/>
      <c r="M510" s="82"/>
      <c r="N510" s="82"/>
      <c r="O510" s="82"/>
      <c r="P510" s="82"/>
      <c r="Q510" s="82">
        <f t="shared" si="131"/>
        <v>0</v>
      </c>
    </row>
    <row r="511" spans="3:17" x14ac:dyDescent="0.25">
      <c r="C511" s="18" t="s">
        <v>621</v>
      </c>
      <c r="D511" s="18" t="s">
        <v>622</v>
      </c>
      <c r="E511" s="82"/>
      <c r="F511" s="82"/>
      <c r="G511" s="82"/>
      <c r="H511" s="82"/>
      <c r="I511" s="82"/>
      <c r="J511" s="82"/>
      <c r="K511" s="82"/>
      <c r="L511" s="82"/>
      <c r="M511" s="82"/>
      <c r="N511" s="82"/>
      <c r="O511" s="82"/>
      <c r="P511" s="82"/>
      <c r="Q511" s="82">
        <f t="shared" si="131"/>
        <v>0</v>
      </c>
    </row>
    <row r="512" spans="3:17" x14ac:dyDescent="0.25">
      <c r="C512" s="18" t="s">
        <v>623</v>
      </c>
      <c r="D512" s="18" t="s">
        <v>624</v>
      </c>
      <c r="E512" s="82"/>
      <c r="F512" s="82"/>
      <c r="G512" s="82"/>
      <c r="H512" s="82"/>
      <c r="I512" s="82"/>
      <c r="J512" s="82"/>
      <c r="K512" s="82"/>
      <c r="L512" s="82"/>
      <c r="M512" s="82"/>
      <c r="N512" s="82"/>
      <c r="O512" s="82"/>
      <c r="P512" s="82"/>
      <c r="Q512" s="82">
        <f t="shared" si="131"/>
        <v>0</v>
      </c>
    </row>
    <row r="513" spans="3:17" x14ac:dyDescent="0.25">
      <c r="C513" s="18" t="s">
        <v>625</v>
      </c>
      <c r="D513" s="18" t="s">
        <v>626</v>
      </c>
      <c r="E513" s="82"/>
      <c r="F513" s="82"/>
      <c r="G513" s="82"/>
      <c r="H513" s="82"/>
      <c r="I513" s="82"/>
      <c r="J513" s="82"/>
      <c r="K513" s="82"/>
      <c r="L513" s="82"/>
      <c r="M513" s="82"/>
      <c r="N513" s="82"/>
      <c r="O513" s="82"/>
      <c r="P513" s="82"/>
      <c r="Q513" s="82">
        <f t="shared" si="131"/>
        <v>0</v>
      </c>
    </row>
    <row r="514" spans="3:17" x14ac:dyDescent="0.25">
      <c r="C514" s="18" t="s">
        <v>627</v>
      </c>
      <c r="D514" s="18" t="s">
        <v>628</v>
      </c>
      <c r="E514" s="82"/>
      <c r="F514" s="82"/>
      <c r="G514" s="82"/>
      <c r="H514" s="82"/>
      <c r="I514" s="82"/>
      <c r="J514" s="82"/>
      <c r="K514" s="82"/>
      <c r="L514" s="82"/>
      <c r="M514" s="82"/>
      <c r="N514" s="82"/>
      <c r="O514" s="82"/>
      <c r="P514" s="82"/>
      <c r="Q514" s="82">
        <f t="shared" si="131"/>
        <v>0</v>
      </c>
    </row>
    <row r="515" spans="3:17" x14ac:dyDescent="0.25">
      <c r="C515" s="18" t="s">
        <v>259</v>
      </c>
      <c r="D515" s="18" t="s">
        <v>259</v>
      </c>
      <c r="E515" s="82"/>
      <c r="F515" s="82"/>
      <c r="G515" s="82"/>
      <c r="H515" s="82"/>
      <c r="I515" s="82"/>
      <c r="J515" s="82"/>
      <c r="K515" s="82"/>
      <c r="L515" s="82"/>
      <c r="M515" s="82"/>
      <c r="N515" s="82"/>
      <c r="O515" s="82"/>
      <c r="P515" s="82"/>
      <c r="Q515" s="82">
        <f t="shared" si="131"/>
        <v>0</v>
      </c>
    </row>
    <row r="516" spans="3:17" x14ac:dyDescent="0.25">
      <c r="C516" s="439" t="s">
        <v>251</v>
      </c>
      <c r="D516" s="441"/>
      <c r="E516" s="123">
        <f t="shared" ref="E516:P516" si="132">SUM(E506:E515)</f>
        <v>0</v>
      </c>
      <c r="F516" s="123">
        <f t="shared" si="132"/>
        <v>0</v>
      </c>
      <c r="G516" s="123">
        <f t="shared" si="132"/>
        <v>0</v>
      </c>
      <c r="H516" s="123">
        <f t="shared" si="132"/>
        <v>0</v>
      </c>
      <c r="I516" s="123">
        <f t="shared" si="132"/>
        <v>0</v>
      </c>
      <c r="J516" s="123">
        <f t="shared" si="132"/>
        <v>0</v>
      </c>
      <c r="K516" s="123">
        <f t="shared" si="132"/>
        <v>0</v>
      </c>
      <c r="L516" s="123">
        <f t="shared" si="132"/>
        <v>0</v>
      </c>
      <c r="M516" s="123">
        <f t="shared" si="132"/>
        <v>0</v>
      </c>
      <c r="N516" s="123">
        <f t="shared" si="132"/>
        <v>0</v>
      </c>
      <c r="O516" s="123">
        <f t="shared" si="132"/>
        <v>0</v>
      </c>
      <c r="P516" s="123">
        <f t="shared" si="132"/>
        <v>0</v>
      </c>
      <c r="Q516" s="123">
        <f>SUM(E516:P516)</f>
        <v>0</v>
      </c>
    </row>
    <row r="517" spans="3:17" x14ac:dyDescent="0.25">
      <c r="C517" s="428" t="s">
        <v>257</v>
      </c>
      <c r="D517" s="429"/>
      <c r="E517" s="82"/>
      <c r="F517" s="82"/>
      <c r="G517" s="82"/>
      <c r="H517" s="82"/>
      <c r="I517" s="82"/>
      <c r="J517" s="82"/>
      <c r="K517" s="82"/>
      <c r="L517" s="82"/>
      <c r="M517" s="82"/>
      <c r="N517" s="82"/>
      <c r="O517" s="82"/>
      <c r="P517" s="82"/>
      <c r="Q517" s="82"/>
    </row>
    <row r="518" spans="3:17" x14ac:dyDescent="0.25">
      <c r="C518" s="18" t="s">
        <v>252</v>
      </c>
      <c r="D518" s="18" t="s">
        <v>253</v>
      </c>
      <c r="E518" s="82"/>
      <c r="F518" s="82"/>
      <c r="G518" s="82"/>
      <c r="H518" s="82"/>
      <c r="I518" s="82"/>
      <c r="J518" s="82"/>
      <c r="K518" s="82"/>
      <c r="L518" s="82"/>
      <c r="M518" s="82"/>
      <c r="N518" s="82"/>
      <c r="O518" s="82"/>
      <c r="P518" s="82"/>
      <c r="Q518" s="82">
        <f t="shared" ref="Q518:Q527" si="133">SUM(E518:P518)</f>
        <v>0</v>
      </c>
    </row>
    <row r="519" spans="3:17" x14ac:dyDescent="0.25">
      <c r="C519" s="18" t="s">
        <v>254</v>
      </c>
      <c r="D519" s="18" t="s">
        <v>255</v>
      </c>
      <c r="E519" s="82"/>
      <c r="F519" s="82"/>
      <c r="G519" s="82"/>
      <c r="H519" s="82"/>
      <c r="I519" s="82"/>
      <c r="J519" s="82"/>
      <c r="K519" s="82"/>
      <c r="L519" s="82"/>
      <c r="M519" s="82"/>
      <c r="N519" s="82"/>
      <c r="O519" s="82"/>
      <c r="P519" s="82"/>
      <c r="Q519" s="82">
        <f t="shared" si="133"/>
        <v>0</v>
      </c>
    </row>
    <row r="520" spans="3:17" x14ac:dyDescent="0.25">
      <c r="C520" s="18" t="s">
        <v>629</v>
      </c>
      <c r="D520" s="18" t="s">
        <v>64</v>
      </c>
      <c r="E520" s="82"/>
      <c r="F520" s="82"/>
      <c r="G520" s="82"/>
      <c r="H520" s="82"/>
      <c r="I520" s="82"/>
      <c r="J520" s="82"/>
      <c r="K520" s="82"/>
      <c r="L520" s="82"/>
      <c r="M520" s="82"/>
      <c r="N520" s="82"/>
      <c r="O520" s="82"/>
      <c r="P520" s="82"/>
      <c r="Q520" s="82">
        <f t="shared" si="133"/>
        <v>0</v>
      </c>
    </row>
    <row r="521" spans="3:17" x14ac:dyDescent="0.25">
      <c r="C521" s="18" t="s">
        <v>630</v>
      </c>
      <c r="D521" s="18" t="s">
        <v>631</v>
      </c>
      <c r="E521" s="82"/>
      <c r="F521" s="82"/>
      <c r="G521" s="82"/>
      <c r="H521" s="82"/>
      <c r="I521" s="82"/>
      <c r="J521" s="82"/>
      <c r="K521" s="82"/>
      <c r="L521" s="82"/>
      <c r="M521" s="82"/>
      <c r="N521" s="82"/>
      <c r="O521" s="82"/>
      <c r="P521" s="82"/>
      <c r="Q521" s="82">
        <f t="shared" si="133"/>
        <v>0</v>
      </c>
    </row>
    <row r="522" spans="3:17" x14ac:dyDescent="0.25">
      <c r="C522" s="18" t="s">
        <v>632</v>
      </c>
      <c r="D522" s="18" t="s">
        <v>633</v>
      </c>
      <c r="E522" s="82"/>
      <c r="F522" s="82"/>
      <c r="G522" s="82"/>
      <c r="H522" s="82"/>
      <c r="I522" s="82"/>
      <c r="J522" s="82"/>
      <c r="K522" s="82"/>
      <c r="L522" s="82"/>
      <c r="M522" s="82"/>
      <c r="N522" s="82"/>
      <c r="O522" s="82"/>
      <c r="P522" s="82"/>
      <c r="Q522" s="82">
        <f t="shared" si="133"/>
        <v>0</v>
      </c>
    </row>
    <row r="523" spans="3:17" x14ac:dyDescent="0.25">
      <c r="C523" s="18" t="s">
        <v>634</v>
      </c>
      <c r="D523" s="18" t="s">
        <v>635</v>
      </c>
      <c r="E523" s="82"/>
      <c r="F523" s="82"/>
      <c r="G523" s="82"/>
      <c r="H523" s="82"/>
      <c r="I523" s="82"/>
      <c r="J523" s="82"/>
      <c r="K523" s="82"/>
      <c r="L523" s="82"/>
      <c r="M523" s="82"/>
      <c r="N523" s="82"/>
      <c r="O523" s="82"/>
      <c r="P523" s="82"/>
      <c r="Q523" s="82">
        <f t="shared" si="133"/>
        <v>0</v>
      </c>
    </row>
    <row r="524" spans="3:17" x14ac:dyDescent="0.25">
      <c r="C524" s="18" t="s">
        <v>472</v>
      </c>
      <c r="D524" s="18" t="s">
        <v>626</v>
      </c>
      <c r="E524" s="82"/>
      <c r="F524" s="82"/>
      <c r="G524" s="82"/>
      <c r="H524" s="82"/>
      <c r="I524" s="82"/>
      <c r="J524" s="82"/>
      <c r="K524" s="82"/>
      <c r="L524" s="82"/>
      <c r="M524" s="82"/>
      <c r="N524" s="82"/>
      <c r="O524" s="82"/>
      <c r="P524" s="82"/>
      <c r="Q524" s="82">
        <f t="shared" si="133"/>
        <v>0</v>
      </c>
    </row>
    <row r="525" spans="3:17" x14ac:dyDescent="0.25">
      <c r="C525" s="18" t="s">
        <v>472</v>
      </c>
      <c r="D525" s="18" t="s">
        <v>636</v>
      </c>
      <c r="E525" s="82"/>
      <c r="F525" s="82"/>
      <c r="G525" s="82"/>
      <c r="H525" s="82"/>
      <c r="I525" s="82"/>
      <c r="J525" s="82"/>
      <c r="K525" s="82"/>
      <c r="L525" s="82"/>
      <c r="M525" s="82"/>
      <c r="N525" s="82"/>
      <c r="O525" s="82"/>
      <c r="P525" s="82"/>
      <c r="Q525" s="82">
        <f t="shared" si="133"/>
        <v>0</v>
      </c>
    </row>
    <row r="526" spans="3:17" x14ac:dyDescent="0.25">
      <c r="C526" s="18" t="s">
        <v>637</v>
      </c>
      <c r="D526" s="18" t="s">
        <v>628</v>
      </c>
      <c r="E526" s="82"/>
      <c r="F526" s="82"/>
      <c r="G526" s="82"/>
      <c r="H526" s="82"/>
      <c r="I526" s="82"/>
      <c r="J526" s="82"/>
      <c r="K526" s="82"/>
      <c r="L526" s="82"/>
      <c r="M526" s="82"/>
      <c r="N526" s="82"/>
      <c r="O526" s="82"/>
      <c r="P526" s="82"/>
      <c r="Q526" s="82">
        <f t="shared" si="133"/>
        <v>0</v>
      </c>
    </row>
    <row r="527" spans="3:17" x14ac:dyDescent="0.25">
      <c r="C527" s="18" t="s">
        <v>259</v>
      </c>
      <c r="D527" s="18" t="s">
        <v>259</v>
      </c>
      <c r="E527" s="82"/>
      <c r="F527" s="82"/>
      <c r="G527" s="82"/>
      <c r="H527" s="82"/>
      <c r="I527" s="82"/>
      <c r="J527" s="82"/>
      <c r="K527" s="82"/>
      <c r="L527" s="82"/>
      <c r="M527" s="82"/>
      <c r="N527" s="82"/>
      <c r="O527" s="82"/>
      <c r="P527" s="82"/>
      <c r="Q527" s="82">
        <f t="shared" si="133"/>
        <v>0</v>
      </c>
    </row>
    <row r="528" spans="3:17" x14ac:dyDescent="0.25">
      <c r="C528" s="439" t="s">
        <v>225</v>
      </c>
      <c r="D528" s="441"/>
      <c r="E528" s="123">
        <f t="shared" ref="E528:P528" si="134">SUM(E518:E527)</f>
        <v>0</v>
      </c>
      <c r="F528" s="123">
        <f t="shared" si="134"/>
        <v>0</v>
      </c>
      <c r="G528" s="123">
        <f t="shared" si="134"/>
        <v>0</v>
      </c>
      <c r="H528" s="123">
        <f t="shared" si="134"/>
        <v>0</v>
      </c>
      <c r="I528" s="123">
        <f t="shared" si="134"/>
        <v>0</v>
      </c>
      <c r="J528" s="123">
        <f t="shared" si="134"/>
        <v>0</v>
      </c>
      <c r="K528" s="123">
        <f t="shared" si="134"/>
        <v>0</v>
      </c>
      <c r="L528" s="123">
        <f t="shared" si="134"/>
        <v>0</v>
      </c>
      <c r="M528" s="123">
        <f t="shared" si="134"/>
        <v>0</v>
      </c>
      <c r="N528" s="123">
        <f t="shared" si="134"/>
        <v>0</v>
      </c>
      <c r="O528" s="123">
        <f t="shared" si="134"/>
        <v>0</v>
      </c>
      <c r="P528" s="123">
        <f t="shared" si="134"/>
        <v>0</v>
      </c>
      <c r="Q528" s="123">
        <f>SUM(E528:P528)</f>
        <v>0</v>
      </c>
    </row>
    <row r="529" spans="3:17" x14ac:dyDescent="0.25">
      <c r="C529" s="428" t="s">
        <v>258</v>
      </c>
      <c r="D529" s="429"/>
      <c r="E529" s="82"/>
      <c r="F529" s="82"/>
      <c r="G529" s="82"/>
      <c r="H529" s="82"/>
      <c r="I529" s="82"/>
      <c r="J529" s="82"/>
      <c r="K529" s="82"/>
      <c r="L529" s="82"/>
      <c r="M529" s="82"/>
      <c r="N529" s="82"/>
      <c r="O529" s="82"/>
      <c r="P529" s="82"/>
      <c r="Q529" s="82"/>
    </row>
    <row r="530" spans="3:17" x14ac:dyDescent="0.25">
      <c r="C530" s="18" t="s">
        <v>252</v>
      </c>
      <c r="D530" s="18" t="s">
        <v>253</v>
      </c>
      <c r="E530" s="82"/>
      <c r="F530" s="82"/>
      <c r="G530" s="82"/>
      <c r="H530" s="82"/>
      <c r="I530" s="82"/>
      <c r="J530" s="82"/>
      <c r="K530" s="82"/>
      <c r="L530" s="82"/>
      <c r="M530" s="82"/>
      <c r="N530" s="82"/>
      <c r="O530" s="82"/>
      <c r="P530" s="82"/>
      <c r="Q530" s="82">
        <f t="shared" ref="Q530:Q539" si="135">SUM(E530:P530)</f>
        <v>0</v>
      </c>
    </row>
    <row r="531" spans="3:17" x14ac:dyDescent="0.25">
      <c r="C531" s="18" t="s">
        <v>254</v>
      </c>
      <c r="D531" s="18" t="s">
        <v>255</v>
      </c>
      <c r="E531" s="82"/>
      <c r="F531" s="82"/>
      <c r="G531" s="82"/>
      <c r="H531" s="82"/>
      <c r="I531" s="82"/>
      <c r="J531" s="82"/>
      <c r="K531" s="82"/>
      <c r="L531" s="82"/>
      <c r="M531" s="82"/>
      <c r="N531" s="82"/>
      <c r="O531" s="82"/>
      <c r="P531" s="82"/>
      <c r="Q531" s="82">
        <f t="shared" si="135"/>
        <v>0</v>
      </c>
    </row>
    <row r="532" spans="3:17" x14ac:dyDescent="0.25">
      <c r="C532" s="18" t="s">
        <v>629</v>
      </c>
      <c r="D532" s="18" t="s">
        <v>64</v>
      </c>
      <c r="E532" s="82"/>
      <c r="F532" s="82"/>
      <c r="G532" s="82"/>
      <c r="H532" s="82"/>
      <c r="I532" s="82"/>
      <c r="J532" s="82"/>
      <c r="K532" s="82"/>
      <c r="L532" s="82"/>
      <c r="M532" s="82"/>
      <c r="N532" s="82"/>
      <c r="O532" s="82"/>
      <c r="P532" s="82"/>
      <c r="Q532" s="82">
        <f t="shared" si="135"/>
        <v>0</v>
      </c>
    </row>
    <row r="533" spans="3:17" x14ac:dyDescent="0.25">
      <c r="C533" s="18" t="s">
        <v>630</v>
      </c>
      <c r="D533" s="18" t="s">
        <v>631</v>
      </c>
      <c r="E533" s="82"/>
      <c r="F533" s="82"/>
      <c r="G533" s="82"/>
      <c r="H533" s="82"/>
      <c r="I533" s="82"/>
      <c r="J533" s="82"/>
      <c r="K533" s="82"/>
      <c r="L533" s="82"/>
      <c r="M533" s="82"/>
      <c r="N533" s="82"/>
      <c r="O533" s="82"/>
      <c r="P533" s="82"/>
      <c r="Q533" s="82">
        <f t="shared" si="135"/>
        <v>0</v>
      </c>
    </row>
    <row r="534" spans="3:17" x14ac:dyDescent="0.25">
      <c r="C534" s="18" t="s">
        <v>632</v>
      </c>
      <c r="D534" s="18" t="s">
        <v>633</v>
      </c>
      <c r="E534" s="82"/>
      <c r="F534" s="82"/>
      <c r="G534" s="82"/>
      <c r="H534" s="82"/>
      <c r="I534" s="82"/>
      <c r="J534" s="82"/>
      <c r="K534" s="82"/>
      <c r="L534" s="82"/>
      <c r="M534" s="82"/>
      <c r="N534" s="82"/>
      <c r="O534" s="82"/>
      <c r="P534" s="82"/>
      <c r="Q534" s="82">
        <f t="shared" si="135"/>
        <v>0</v>
      </c>
    </row>
    <row r="535" spans="3:17" x14ac:dyDescent="0.25">
      <c r="C535" s="18" t="s">
        <v>634</v>
      </c>
      <c r="D535" s="18" t="s">
        <v>635</v>
      </c>
      <c r="E535" s="82"/>
      <c r="F535" s="82"/>
      <c r="G535" s="82"/>
      <c r="H535" s="82"/>
      <c r="I535" s="82"/>
      <c r="J535" s="82"/>
      <c r="K535" s="82"/>
      <c r="L535" s="82"/>
      <c r="M535" s="82"/>
      <c r="N535" s="82"/>
      <c r="O535" s="82"/>
      <c r="P535" s="82"/>
      <c r="Q535" s="82">
        <f t="shared" si="135"/>
        <v>0</v>
      </c>
    </row>
    <row r="536" spans="3:17" x14ac:dyDescent="0.25">
      <c r="C536" s="18" t="s">
        <v>472</v>
      </c>
      <c r="D536" s="18" t="s">
        <v>626</v>
      </c>
      <c r="E536" s="82"/>
      <c r="F536" s="82"/>
      <c r="G536" s="82"/>
      <c r="H536" s="82"/>
      <c r="I536" s="82"/>
      <c r="J536" s="82"/>
      <c r="K536" s="82"/>
      <c r="L536" s="82"/>
      <c r="M536" s="82"/>
      <c r="N536" s="82"/>
      <c r="O536" s="82"/>
      <c r="P536" s="82"/>
      <c r="Q536" s="82">
        <f t="shared" si="135"/>
        <v>0</v>
      </c>
    </row>
    <row r="537" spans="3:17" x14ac:dyDescent="0.25">
      <c r="C537" s="18" t="s">
        <v>472</v>
      </c>
      <c r="D537" s="18" t="s">
        <v>636</v>
      </c>
      <c r="E537" s="82"/>
      <c r="F537" s="82"/>
      <c r="G537" s="82"/>
      <c r="H537" s="82"/>
      <c r="I537" s="82"/>
      <c r="J537" s="82"/>
      <c r="K537" s="82"/>
      <c r="L537" s="82"/>
      <c r="M537" s="82"/>
      <c r="N537" s="82"/>
      <c r="O537" s="82"/>
      <c r="P537" s="82"/>
      <c r="Q537" s="82">
        <f t="shared" si="135"/>
        <v>0</v>
      </c>
    </row>
    <row r="538" spans="3:17" x14ac:dyDescent="0.25">
      <c r="C538" s="18" t="s">
        <v>637</v>
      </c>
      <c r="D538" s="18" t="s">
        <v>628</v>
      </c>
      <c r="E538" s="82"/>
      <c r="F538" s="82"/>
      <c r="G538" s="82"/>
      <c r="H538" s="82"/>
      <c r="I538" s="82"/>
      <c r="J538" s="82"/>
      <c r="K538" s="82"/>
      <c r="L538" s="82"/>
      <c r="M538" s="82"/>
      <c r="N538" s="82"/>
      <c r="O538" s="82"/>
      <c r="P538" s="82"/>
      <c r="Q538" s="82">
        <f t="shared" si="135"/>
        <v>0</v>
      </c>
    </row>
    <row r="539" spans="3:17" x14ac:dyDescent="0.25">
      <c r="C539" s="18" t="s">
        <v>259</v>
      </c>
      <c r="D539" s="18" t="s">
        <v>259</v>
      </c>
      <c r="E539" s="82"/>
      <c r="F539" s="82"/>
      <c r="G539" s="82"/>
      <c r="H539" s="82"/>
      <c r="I539" s="82"/>
      <c r="J539" s="82"/>
      <c r="K539" s="82"/>
      <c r="L539" s="82"/>
      <c r="M539" s="82"/>
      <c r="N539" s="82"/>
      <c r="O539" s="82"/>
      <c r="P539" s="82"/>
      <c r="Q539" s="82">
        <f t="shared" si="135"/>
        <v>0</v>
      </c>
    </row>
    <row r="540" spans="3:17" x14ac:dyDescent="0.25">
      <c r="C540" s="439" t="s">
        <v>225</v>
      </c>
      <c r="D540" s="441"/>
      <c r="E540" s="123">
        <f t="shared" ref="E540:P540" si="136">SUM(E530:E539)</f>
        <v>0</v>
      </c>
      <c r="F540" s="123">
        <f t="shared" si="136"/>
        <v>0</v>
      </c>
      <c r="G540" s="123">
        <f t="shared" si="136"/>
        <v>0</v>
      </c>
      <c r="H540" s="123">
        <f t="shared" si="136"/>
        <v>0</v>
      </c>
      <c r="I540" s="123">
        <f t="shared" si="136"/>
        <v>0</v>
      </c>
      <c r="J540" s="123">
        <f t="shared" si="136"/>
        <v>0</v>
      </c>
      <c r="K540" s="123">
        <f t="shared" si="136"/>
        <v>0</v>
      </c>
      <c r="L540" s="123">
        <f t="shared" si="136"/>
        <v>0</v>
      </c>
      <c r="M540" s="123">
        <f t="shared" si="136"/>
        <v>0</v>
      </c>
      <c r="N540" s="123">
        <f t="shared" si="136"/>
        <v>0</v>
      </c>
      <c r="O540" s="123">
        <f t="shared" si="136"/>
        <v>0</v>
      </c>
      <c r="P540" s="123">
        <f t="shared" si="136"/>
        <v>0</v>
      </c>
      <c r="Q540" s="123">
        <f>SUM(E540:P540)</f>
        <v>0</v>
      </c>
    </row>
    <row r="541" spans="3:17" x14ac:dyDescent="0.25">
      <c r="C541" s="428" t="s">
        <v>260</v>
      </c>
      <c r="D541" s="429"/>
      <c r="E541" s="82"/>
      <c r="F541" s="82"/>
      <c r="G541" s="82"/>
      <c r="H541" s="82"/>
      <c r="I541" s="82"/>
      <c r="J541" s="82"/>
      <c r="K541" s="82"/>
      <c r="L541" s="82"/>
      <c r="M541" s="82"/>
      <c r="N541" s="82"/>
      <c r="O541" s="82"/>
      <c r="P541" s="82"/>
      <c r="Q541" s="82"/>
    </row>
    <row r="542" spans="3:17" x14ac:dyDescent="0.25">
      <c r="C542" s="18" t="s">
        <v>252</v>
      </c>
      <c r="D542" s="18" t="s">
        <v>253</v>
      </c>
      <c r="E542" s="82"/>
      <c r="F542" s="82"/>
      <c r="G542" s="82"/>
      <c r="H542" s="82"/>
      <c r="I542" s="82"/>
      <c r="J542" s="82"/>
      <c r="K542" s="82"/>
      <c r="L542" s="82"/>
      <c r="M542" s="82"/>
      <c r="N542" s="82"/>
      <c r="O542" s="82"/>
      <c r="P542" s="82"/>
      <c r="Q542" s="82">
        <f t="shared" ref="Q542:Q552" si="137">SUM(E542:P542)</f>
        <v>0</v>
      </c>
    </row>
    <row r="543" spans="3:17" x14ac:dyDescent="0.25">
      <c r="C543" s="18" t="s">
        <v>254</v>
      </c>
      <c r="D543" s="18" t="s">
        <v>255</v>
      </c>
      <c r="E543" s="82"/>
      <c r="F543" s="82"/>
      <c r="G543" s="82"/>
      <c r="H543" s="82"/>
      <c r="I543" s="82"/>
      <c r="J543" s="82"/>
      <c r="K543" s="82"/>
      <c r="L543" s="82"/>
      <c r="M543" s="82"/>
      <c r="N543" s="82"/>
      <c r="O543" s="82"/>
      <c r="P543" s="82"/>
      <c r="Q543" s="82">
        <f t="shared" si="137"/>
        <v>0</v>
      </c>
    </row>
    <row r="544" spans="3:17" x14ac:dyDescent="0.25">
      <c r="C544" s="18" t="s">
        <v>640</v>
      </c>
      <c r="D544" s="18" t="s">
        <v>64</v>
      </c>
      <c r="E544" s="82"/>
      <c r="F544" s="82"/>
      <c r="G544" s="82"/>
      <c r="H544" s="82"/>
      <c r="I544" s="82"/>
      <c r="J544" s="82"/>
      <c r="K544" s="82"/>
      <c r="L544" s="82"/>
      <c r="M544" s="82"/>
      <c r="N544" s="82"/>
      <c r="O544" s="82"/>
      <c r="P544" s="82"/>
      <c r="Q544" s="82">
        <f t="shared" si="137"/>
        <v>0</v>
      </c>
    </row>
    <row r="545" spans="3:17" x14ac:dyDescent="0.25">
      <c r="C545" s="18" t="s">
        <v>630</v>
      </c>
      <c r="D545" s="18" t="s">
        <v>631</v>
      </c>
      <c r="E545" s="82"/>
      <c r="F545" s="82"/>
      <c r="G545" s="82"/>
      <c r="H545" s="82"/>
      <c r="I545" s="82"/>
      <c r="J545" s="82"/>
      <c r="K545" s="82"/>
      <c r="L545" s="82"/>
      <c r="M545" s="82"/>
      <c r="N545" s="82"/>
      <c r="O545" s="82"/>
      <c r="P545" s="82"/>
      <c r="Q545" s="82">
        <f t="shared" si="137"/>
        <v>0</v>
      </c>
    </row>
    <row r="546" spans="3:17" x14ac:dyDescent="0.25">
      <c r="C546" s="18" t="s">
        <v>632</v>
      </c>
      <c r="D546" s="18" t="s">
        <v>633</v>
      </c>
      <c r="E546" s="82"/>
      <c r="F546" s="82"/>
      <c r="G546" s="82"/>
      <c r="H546" s="82"/>
      <c r="I546" s="82"/>
      <c r="J546" s="82"/>
      <c r="K546" s="82"/>
      <c r="L546" s="82"/>
      <c r="M546" s="82"/>
      <c r="N546" s="82"/>
      <c r="O546" s="82"/>
      <c r="P546" s="82"/>
      <c r="Q546" s="82">
        <f t="shared" si="137"/>
        <v>0</v>
      </c>
    </row>
    <row r="547" spans="3:17" x14ac:dyDescent="0.25">
      <c r="C547" s="18" t="s">
        <v>638</v>
      </c>
      <c r="D547" s="18" t="s">
        <v>639</v>
      </c>
      <c r="E547" s="82"/>
      <c r="F547" s="82"/>
      <c r="G547" s="82"/>
      <c r="H547" s="82"/>
      <c r="I547" s="82"/>
      <c r="J547" s="82"/>
      <c r="K547" s="82"/>
      <c r="L547" s="82"/>
      <c r="M547" s="82"/>
      <c r="N547" s="82"/>
      <c r="O547" s="82"/>
      <c r="P547" s="82"/>
      <c r="Q547" s="82">
        <f t="shared" si="137"/>
        <v>0</v>
      </c>
    </row>
    <row r="548" spans="3:17" x14ac:dyDescent="0.25">
      <c r="C548" s="18" t="s">
        <v>634</v>
      </c>
      <c r="D548" s="18" t="s">
        <v>635</v>
      </c>
      <c r="E548" s="82"/>
      <c r="F548" s="82"/>
      <c r="G548" s="82"/>
      <c r="H548" s="82"/>
      <c r="I548" s="82"/>
      <c r="J548" s="82"/>
      <c r="K548" s="82"/>
      <c r="L548" s="82"/>
      <c r="M548" s="82"/>
      <c r="N548" s="82"/>
      <c r="O548" s="82"/>
      <c r="P548" s="82"/>
      <c r="Q548" s="82">
        <f t="shared" si="137"/>
        <v>0</v>
      </c>
    </row>
    <row r="549" spans="3:17" x14ac:dyDescent="0.25">
      <c r="C549" s="18" t="s">
        <v>472</v>
      </c>
      <c r="D549" s="18" t="s">
        <v>626</v>
      </c>
      <c r="E549" s="82"/>
      <c r="F549" s="82"/>
      <c r="G549" s="82"/>
      <c r="H549" s="82"/>
      <c r="I549" s="82"/>
      <c r="J549" s="82"/>
      <c r="K549" s="82"/>
      <c r="L549" s="82"/>
      <c r="M549" s="82"/>
      <c r="N549" s="82"/>
      <c r="O549" s="82"/>
      <c r="P549" s="82"/>
      <c r="Q549" s="82">
        <f t="shared" si="137"/>
        <v>0</v>
      </c>
    </row>
    <row r="550" spans="3:17" x14ac:dyDescent="0.25">
      <c r="C550" s="18" t="s">
        <v>472</v>
      </c>
      <c r="D550" s="18" t="s">
        <v>636</v>
      </c>
      <c r="E550" s="82"/>
      <c r="F550" s="82"/>
      <c r="G550" s="82"/>
      <c r="H550" s="82"/>
      <c r="I550" s="82"/>
      <c r="J550" s="82"/>
      <c r="K550" s="82"/>
      <c r="L550" s="82"/>
      <c r="M550" s="82"/>
      <c r="N550" s="82"/>
      <c r="O550" s="82"/>
      <c r="P550" s="82"/>
      <c r="Q550" s="82">
        <f t="shared" si="137"/>
        <v>0</v>
      </c>
    </row>
    <row r="551" spans="3:17" x14ac:dyDescent="0.25">
      <c r="C551" s="18" t="s">
        <v>637</v>
      </c>
      <c r="D551" s="18" t="s">
        <v>628</v>
      </c>
      <c r="E551" s="82"/>
      <c r="F551" s="82"/>
      <c r="G551" s="82"/>
      <c r="H551" s="82"/>
      <c r="I551" s="82"/>
      <c r="J551" s="82"/>
      <c r="K551" s="82"/>
      <c r="L551" s="82"/>
      <c r="M551" s="82"/>
      <c r="N551" s="82"/>
      <c r="O551" s="82"/>
      <c r="P551" s="82"/>
      <c r="Q551" s="82">
        <f t="shared" si="137"/>
        <v>0</v>
      </c>
    </row>
    <row r="552" spans="3:17" x14ac:dyDescent="0.25">
      <c r="C552" s="18" t="s">
        <v>259</v>
      </c>
      <c r="D552" s="18" t="s">
        <v>259</v>
      </c>
      <c r="E552" s="82"/>
      <c r="F552" s="82"/>
      <c r="G552" s="82"/>
      <c r="H552" s="82"/>
      <c r="I552" s="82"/>
      <c r="J552" s="82"/>
      <c r="K552" s="82"/>
      <c r="L552" s="82"/>
      <c r="M552" s="82"/>
      <c r="N552" s="82"/>
      <c r="O552" s="82"/>
      <c r="P552" s="82"/>
      <c r="Q552" s="82">
        <f t="shared" si="137"/>
        <v>0</v>
      </c>
    </row>
    <row r="553" spans="3:17" x14ac:dyDescent="0.25">
      <c r="C553" s="439" t="s">
        <v>225</v>
      </c>
      <c r="D553" s="441"/>
      <c r="E553" s="123">
        <f t="shared" ref="E553:P553" si="138">SUM(E542:E552)</f>
        <v>0</v>
      </c>
      <c r="F553" s="123">
        <f t="shared" si="138"/>
        <v>0</v>
      </c>
      <c r="G553" s="123">
        <f t="shared" si="138"/>
        <v>0</v>
      </c>
      <c r="H553" s="123">
        <f t="shared" si="138"/>
        <v>0</v>
      </c>
      <c r="I553" s="123">
        <f t="shared" si="138"/>
        <v>0</v>
      </c>
      <c r="J553" s="123">
        <f t="shared" si="138"/>
        <v>0</v>
      </c>
      <c r="K553" s="123">
        <f t="shared" si="138"/>
        <v>0</v>
      </c>
      <c r="L553" s="123">
        <f t="shared" si="138"/>
        <v>0</v>
      </c>
      <c r="M553" s="123">
        <f t="shared" si="138"/>
        <v>0</v>
      </c>
      <c r="N553" s="123">
        <f t="shared" si="138"/>
        <v>0</v>
      </c>
      <c r="O553" s="123">
        <f t="shared" si="138"/>
        <v>0</v>
      </c>
      <c r="P553" s="123">
        <f t="shared" si="138"/>
        <v>0</v>
      </c>
      <c r="Q553" s="123">
        <f>SUM(E553:P553)</f>
        <v>0</v>
      </c>
    </row>
    <row r="554" spans="3:17" x14ac:dyDescent="0.25">
      <c r="C554" s="439" t="s">
        <v>256</v>
      </c>
      <c r="D554" s="441"/>
      <c r="E554" s="123">
        <f t="shared" ref="E554:P554" si="139">E553+E540+E528</f>
        <v>0</v>
      </c>
      <c r="F554" s="123">
        <f t="shared" si="139"/>
        <v>0</v>
      </c>
      <c r="G554" s="123">
        <f t="shared" si="139"/>
        <v>0</v>
      </c>
      <c r="H554" s="123">
        <f t="shared" si="139"/>
        <v>0</v>
      </c>
      <c r="I554" s="123">
        <f t="shared" si="139"/>
        <v>0</v>
      </c>
      <c r="J554" s="123">
        <f t="shared" si="139"/>
        <v>0</v>
      </c>
      <c r="K554" s="123">
        <f t="shared" si="139"/>
        <v>0</v>
      </c>
      <c r="L554" s="123">
        <f t="shared" si="139"/>
        <v>0</v>
      </c>
      <c r="M554" s="123">
        <f t="shared" si="139"/>
        <v>0</v>
      </c>
      <c r="N554" s="123">
        <f t="shared" si="139"/>
        <v>0</v>
      </c>
      <c r="O554" s="123">
        <f t="shared" si="139"/>
        <v>0</v>
      </c>
      <c r="P554" s="123">
        <f t="shared" si="139"/>
        <v>0</v>
      </c>
      <c r="Q554" s="123">
        <f>SUM(E554:P554)</f>
        <v>0</v>
      </c>
    </row>
    <row r="555" spans="3:17" x14ac:dyDescent="0.25">
      <c r="C555" s="439" t="s">
        <v>261</v>
      </c>
      <c r="D555" s="441"/>
      <c r="E555" s="123">
        <f t="shared" ref="E555:P555" si="140">E554+E516</f>
        <v>0</v>
      </c>
      <c r="F555" s="123">
        <f t="shared" si="140"/>
        <v>0</v>
      </c>
      <c r="G555" s="123">
        <f t="shared" si="140"/>
        <v>0</v>
      </c>
      <c r="H555" s="123">
        <f t="shared" si="140"/>
        <v>0</v>
      </c>
      <c r="I555" s="123">
        <f t="shared" si="140"/>
        <v>0</v>
      </c>
      <c r="J555" s="123">
        <f t="shared" si="140"/>
        <v>0</v>
      </c>
      <c r="K555" s="123">
        <f t="shared" si="140"/>
        <v>0</v>
      </c>
      <c r="L555" s="123">
        <f t="shared" si="140"/>
        <v>0</v>
      </c>
      <c r="M555" s="123">
        <f t="shared" si="140"/>
        <v>0</v>
      </c>
      <c r="N555" s="123">
        <f t="shared" si="140"/>
        <v>0</v>
      </c>
      <c r="O555" s="123">
        <f t="shared" si="140"/>
        <v>0</v>
      </c>
      <c r="P555" s="123">
        <f t="shared" si="140"/>
        <v>0</v>
      </c>
      <c r="Q555" s="123">
        <f>SUM(E555:P555)</f>
        <v>0</v>
      </c>
    </row>
    <row r="557" spans="3:17" x14ac:dyDescent="0.25">
      <c r="C557" s="15"/>
      <c r="Q557" s="27" t="s">
        <v>109</v>
      </c>
    </row>
    <row r="558" spans="3:17" x14ac:dyDescent="0.25">
      <c r="C558" s="416" t="s">
        <v>244</v>
      </c>
      <c r="D558" s="416"/>
      <c r="E558" s="421" t="s">
        <v>326</v>
      </c>
      <c r="F558" s="421"/>
      <c r="G558" s="421"/>
      <c r="H558" s="421"/>
      <c r="I558" s="421"/>
      <c r="J558" s="421"/>
      <c r="K558" s="421"/>
      <c r="L558" s="421"/>
      <c r="M558" s="421"/>
      <c r="N558" s="421"/>
      <c r="O558" s="421"/>
      <c r="P558" s="421"/>
      <c r="Q558" s="421"/>
    </row>
    <row r="559" spans="3:17" x14ac:dyDescent="0.25">
      <c r="C559" s="416"/>
      <c r="D559" s="416"/>
      <c r="E559" s="14" t="s">
        <v>110</v>
      </c>
      <c r="F559" s="14" t="s">
        <v>111</v>
      </c>
      <c r="G559" s="14" t="s">
        <v>112</v>
      </c>
      <c r="H559" s="14" t="s">
        <v>113</v>
      </c>
      <c r="I559" s="14" t="s">
        <v>114</v>
      </c>
      <c r="J559" s="14" t="s">
        <v>115</v>
      </c>
      <c r="K559" s="14" t="s">
        <v>116</v>
      </c>
      <c r="L559" s="14" t="s">
        <v>117</v>
      </c>
      <c r="M559" s="14" t="s">
        <v>118</v>
      </c>
      <c r="N559" s="14" t="s">
        <v>119</v>
      </c>
      <c r="O559" s="14" t="s">
        <v>120</v>
      </c>
      <c r="P559" s="14" t="s">
        <v>121</v>
      </c>
      <c r="Q559" s="14" t="s">
        <v>108</v>
      </c>
    </row>
    <row r="560" spans="3:17" x14ac:dyDescent="0.25">
      <c r="C560" s="428" t="s">
        <v>246</v>
      </c>
      <c r="D560" s="429"/>
      <c r="E560" s="82"/>
      <c r="F560" s="82"/>
      <c r="G560" s="82"/>
      <c r="H560" s="82"/>
      <c r="I560" s="82"/>
      <c r="J560" s="82"/>
      <c r="K560" s="82"/>
      <c r="L560" s="82"/>
      <c r="M560" s="82"/>
      <c r="N560" s="82"/>
      <c r="O560" s="82"/>
      <c r="P560" s="82"/>
      <c r="Q560" s="82"/>
    </row>
    <row r="561" spans="3:17" x14ac:dyDescent="0.25">
      <c r="C561" s="73" t="s">
        <v>247</v>
      </c>
      <c r="D561" s="73" t="s">
        <v>248</v>
      </c>
      <c r="E561" s="82"/>
      <c r="F561" s="82"/>
      <c r="G561" s="82"/>
      <c r="H561" s="82"/>
      <c r="I561" s="82"/>
      <c r="J561" s="82"/>
      <c r="K561" s="82"/>
      <c r="L561" s="82"/>
      <c r="M561" s="82"/>
      <c r="N561" s="82"/>
      <c r="O561" s="82"/>
      <c r="P561" s="82"/>
      <c r="Q561" s="82">
        <f t="shared" ref="Q561:Q570" si="141">SUM(E561:P561)</f>
        <v>0</v>
      </c>
    </row>
    <row r="562" spans="3:17" x14ac:dyDescent="0.25">
      <c r="C562" s="18" t="s">
        <v>249</v>
      </c>
      <c r="D562" s="18" t="s">
        <v>250</v>
      </c>
      <c r="E562" s="82"/>
      <c r="F562" s="82"/>
      <c r="G562" s="82"/>
      <c r="H562" s="82"/>
      <c r="I562" s="82"/>
      <c r="J562" s="82"/>
      <c r="K562" s="82"/>
      <c r="L562" s="82"/>
      <c r="M562" s="82"/>
      <c r="N562" s="82"/>
      <c r="O562" s="82"/>
      <c r="P562" s="82"/>
      <c r="Q562" s="82">
        <f t="shared" si="141"/>
        <v>0</v>
      </c>
    </row>
    <row r="563" spans="3:17" x14ac:dyDescent="0.25">
      <c r="C563" s="18" t="s">
        <v>615</v>
      </c>
      <c r="D563" s="18" t="s">
        <v>616</v>
      </c>
      <c r="E563" s="82"/>
      <c r="F563" s="82"/>
      <c r="G563" s="82"/>
      <c r="H563" s="82"/>
      <c r="I563" s="82"/>
      <c r="J563" s="82"/>
      <c r="K563" s="82"/>
      <c r="L563" s="82"/>
      <c r="M563" s="82"/>
      <c r="N563" s="82"/>
      <c r="O563" s="82"/>
      <c r="P563" s="82"/>
      <c r="Q563" s="82">
        <f t="shared" si="141"/>
        <v>0</v>
      </c>
    </row>
    <row r="564" spans="3:17" x14ac:dyDescent="0.25">
      <c r="C564" s="18" t="s">
        <v>617</v>
      </c>
      <c r="D564" s="18" t="s">
        <v>618</v>
      </c>
      <c r="E564" s="82"/>
      <c r="F564" s="82"/>
      <c r="G564" s="82"/>
      <c r="H564" s="82"/>
      <c r="I564" s="82"/>
      <c r="J564" s="82"/>
      <c r="K564" s="82"/>
      <c r="L564" s="82"/>
      <c r="M564" s="82"/>
      <c r="N564" s="82"/>
      <c r="O564" s="82"/>
      <c r="P564" s="82"/>
      <c r="Q564" s="82">
        <f t="shared" si="141"/>
        <v>0</v>
      </c>
    </row>
    <row r="565" spans="3:17" x14ac:dyDescent="0.25">
      <c r="C565" s="18" t="s">
        <v>619</v>
      </c>
      <c r="D565" s="18" t="s">
        <v>620</v>
      </c>
      <c r="E565" s="82"/>
      <c r="F565" s="82"/>
      <c r="G565" s="82"/>
      <c r="H565" s="82"/>
      <c r="I565" s="82"/>
      <c r="J565" s="82"/>
      <c r="K565" s="82"/>
      <c r="L565" s="82"/>
      <c r="M565" s="82"/>
      <c r="N565" s="82"/>
      <c r="O565" s="82"/>
      <c r="P565" s="82"/>
      <c r="Q565" s="82">
        <f t="shared" si="141"/>
        <v>0</v>
      </c>
    </row>
    <row r="566" spans="3:17" x14ac:dyDescent="0.25">
      <c r="C566" s="18" t="s">
        <v>621</v>
      </c>
      <c r="D566" s="18" t="s">
        <v>622</v>
      </c>
      <c r="E566" s="82"/>
      <c r="F566" s="82"/>
      <c r="G566" s="82"/>
      <c r="H566" s="82"/>
      <c r="I566" s="82"/>
      <c r="J566" s="82"/>
      <c r="K566" s="82"/>
      <c r="L566" s="82"/>
      <c r="M566" s="82"/>
      <c r="N566" s="82"/>
      <c r="O566" s="82"/>
      <c r="P566" s="82"/>
      <c r="Q566" s="82">
        <f t="shared" si="141"/>
        <v>0</v>
      </c>
    </row>
    <row r="567" spans="3:17" x14ac:dyDescent="0.25">
      <c r="C567" s="18" t="s">
        <v>623</v>
      </c>
      <c r="D567" s="18" t="s">
        <v>624</v>
      </c>
      <c r="E567" s="82"/>
      <c r="F567" s="82"/>
      <c r="G567" s="82"/>
      <c r="H567" s="82"/>
      <c r="I567" s="82"/>
      <c r="J567" s="82"/>
      <c r="K567" s="82"/>
      <c r="L567" s="82"/>
      <c r="M567" s="82"/>
      <c r="N567" s="82"/>
      <c r="O567" s="82"/>
      <c r="P567" s="82"/>
      <c r="Q567" s="82">
        <f t="shared" si="141"/>
        <v>0</v>
      </c>
    </row>
    <row r="568" spans="3:17" x14ac:dyDescent="0.25">
      <c r="C568" s="18" t="s">
        <v>625</v>
      </c>
      <c r="D568" s="18" t="s">
        <v>626</v>
      </c>
      <c r="E568" s="82"/>
      <c r="F568" s="82"/>
      <c r="G568" s="82"/>
      <c r="H568" s="82"/>
      <c r="I568" s="82"/>
      <c r="J568" s="82"/>
      <c r="K568" s="82"/>
      <c r="L568" s="82"/>
      <c r="M568" s="82"/>
      <c r="N568" s="82"/>
      <c r="O568" s="82"/>
      <c r="P568" s="82"/>
      <c r="Q568" s="82">
        <f t="shared" si="141"/>
        <v>0</v>
      </c>
    </row>
    <row r="569" spans="3:17" x14ac:dyDescent="0.25">
      <c r="C569" s="18" t="s">
        <v>627</v>
      </c>
      <c r="D569" s="18" t="s">
        <v>628</v>
      </c>
      <c r="E569" s="82"/>
      <c r="F569" s="82"/>
      <c r="G569" s="82"/>
      <c r="H569" s="82"/>
      <c r="I569" s="82"/>
      <c r="J569" s="82"/>
      <c r="K569" s="82"/>
      <c r="L569" s="82"/>
      <c r="M569" s="82"/>
      <c r="N569" s="82"/>
      <c r="O569" s="82"/>
      <c r="P569" s="82"/>
      <c r="Q569" s="82">
        <f t="shared" si="141"/>
        <v>0</v>
      </c>
    </row>
    <row r="570" spans="3:17" x14ac:dyDescent="0.25">
      <c r="C570" s="18" t="s">
        <v>259</v>
      </c>
      <c r="D570" s="18" t="s">
        <v>259</v>
      </c>
      <c r="E570" s="82"/>
      <c r="F570" s="82"/>
      <c r="G570" s="82"/>
      <c r="H570" s="82"/>
      <c r="I570" s="82"/>
      <c r="J570" s="82"/>
      <c r="K570" s="82"/>
      <c r="L570" s="82"/>
      <c r="M570" s="82"/>
      <c r="N570" s="82"/>
      <c r="O570" s="82"/>
      <c r="P570" s="82"/>
      <c r="Q570" s="82">
        <f t="shared" si="141"/>
        <v>0</v>
      </c>
    </row>
    <row r="571" spans="3:17" x14ac:dyDescent="0.25">
      <c r="C571" s="439" t="s">
        <v>251</v>
      </c>
      <c r="D571" s="441"/>
      <c r="E571" s="123">
        <f t="shared" ref="E571:P571" si="142">SUM(E561:E570)</f>
        <v>0</v>
      </c>
      <c r="F571" s="123">
        <f t="shared" si="142"/>
        <v>0</v>
      </c>
      <c r="G571" s="123">
        <f t="shared" si="142"/>
        <v>0</v>
      </c>
      <c r="H571" s="123">
        <f t="shared" si="142"/>
        <v>0</v>
      </c>
      <c r="I571" s="123">
        <f t="shared" si="142"/>
        <v>0</v>
      </c>
      <c r="J571" s="123">
        <f t="shared" si="142"/>
        <v>0</v>
      </c>
      <c r="K571" s="123">
        <f t="shared" si="142"/>
        <v>0</v>
      </c>
      <c r="L571" s="123">
        <f t="shared" si="142"/>
        <v>0</v>
      </c>
      <c r="M571" s="123">
        <f t="shared" si="142"/>
        <v>0</v>
      </c>
      <c r="N571" s="123">
        <f t="shared" si="142"/>
        <v>0</v>
      </c>
      <c r="O571" s="123">
        <f t="shared" si="142"/>
        <v>0</v>
      </c>
      <c r="P571" s="123">
        <f t="shared" si="142"/>
        <v>0</v>
      </c>
      <c r="Q571" s="123">
        <f>SUM(E571:P571)</f>
        <v>0</v>
      </c>
    </row>
    <row r="572" spans="3:17" x14ac:dyDescent="0.25">
      <c r="C572" s="428" t="s">
        <v>257</v>
      </c>
      <c r="D572" s="429"/>
      <c r="E572" s="82"/>
      <c r="F572" s="82"/>
      <c r="G572" s="82"/>
      <c r="H572" s="82"/>
      <c r="I572" s="82"/>
      <c r="J572" s="82"/>
      <c r="K572" s="82"/>
      <c r="L572" s="82"/>
      <c r="M572" s="82"/>
      <c r="N572" s="82"/>
      <c r="O572" s="82"/>
      <c r="P572" s="82"/>
      <c r="Q572" s="82"/>
    </row>
    <row r="573" spans="3:17" x14ac:dyDescent="0.25">
      <c r="C573" s="18" t="s">
        <v>252</v>
      </c>
      <c r="D573" s="18" t="s">
        <v>253</v>
      </c>
      <c r="E573" s="82"/>
      <c r="F573" s="82"/>
      <c r="G573" s="82"/>
      <c r="H573" s="82"/>
      <c r="I573" s="82"/>
      <c r="J573" s="82"/>
      <c r="K573" s="82"/>
      <c r="L573" s="82"/>
      <c r="M573" s="82"/>
      <c r="N573" s="82"/>
      <c r="O573" s="82"/>
      <c r="P573" s="82"/>
      <c r="Q573" s="82">
        <f t="shared" ref="Q573:Q582" si="143">SUM(E573:P573)</f>
        <v>0</v>
      </c>
    </row>
    <row r="574" spans="3:17" x14ac:dyDescent="0.25">
      <c r="C574" s="18" t="s">
        <v>254</v>
      </c>
      <c r="D574" s="18" t="s">
        <v>255</v>
      </c>
      <c r="E574" s="82"/>
      <c r="F574" s="82"/>
      <c r="G574" s="82"/>
      <c r="H574" s="82"/>
      <c r="I574" s="82"/>
      <c r="J574" s="82"/>
      <c r="K574" s="82"/>
      <c r="L574" s="82"/>
      <c r="M574" s="82"/>
      <c r="N574" s="82"/>
      <c r="O574" s="82"/>
      <c r="P574" s="82"/>
      <c r="Q574" s="82">
        <f t="shared" si="143"/>
        <v>0</v>
      </c>
    </row>
    <row r="575" spans="3:17" x14ac:dyDescent="0.25">
      <c r="C575" s="18" t="s">
        <v>629</v>
      </c>
      <c r="D575" s="18" t="s">
        <v>64</v>
      </c>
      <c r="E575" s="82"/>
      <c r="F575" s="82"/>
      <c r="G575" s="82"/>
      <c r="H575" s="82"/>
      <c r="I575" s="82"/>
      <c r="J575" s="82"/>
      <c r="K575" s="82"/>
      <c r="L575" s="82"/>
      <c r="M575" s="82"/>
      <c r="N575" s="82"/>
      <c r="O575" s="82"/>
      <c r="P575" s="82"/>
      <c r="Q575" s="82">
        <f t="shared" si="143"/>
        <v>0</v>
      </c>
    </row>
    <row r="576" spans="3:17" x14ac:dyDescent="0.25">
      <c r="C576" s="18" t="s">
        <v>630</v>
      </c>
      <c r="D576" s="18" t="s">
        <v>631</v>
      </c>
      <c r="E576" s="82"/>
      <c r="F576" s="82"/>
      <c r="G576" s="82"/>
      <c r="H576" s="82"/>
      <c r="I576" s="82"/>
      <c r="J576" s="82"/>
      <c r="K576" s="82"/>
      <c r="L576" s="82"/>
      <c r="M576" s="82"/>
      <c r="N576" s="82"/>
      <c r="O576" s="82"/>
      <c r="P576" s="82"/>
      <c r="Q576" s="82">
        <f t="shared" si="143"/>
        <v>0</v>
      </c>
    </row>
    <row r="577" spans="3:17" x14ac:dyDescent="0.25">
      <c r="C577" s="18" t="s">
        <v>632</v>
      </c>
      <c r="D577" s="18" t="s">
        <v>633</v>
      </c>
      <c r="E577" s="82"/>
      <c r="F577" s="82"/>
      <c r="G577" s="82"/>
      <c r="H577" s="82"/>
      <c r="I577" s="82"/>
      <c r="J577" s="82"/>
      <c r="K577" s="82"/>
      <c r="L577" s="82"/>
      <c r="M577" s="82"/>
      <c r="N577" s="82"/>
      <c r="O577" s="82"/>
      <c r="P577" s="82"/>
      <c r="Q577" s="82">
        <f t="shared" si="143"/>
        <v>0</v>
      </c>
    </row>
    <row r="578" spans="3:17" x14ac:dyDescent="0.25">
      <c r="C578" s="18" t="s">
        <v>634</v>
      </c>
      <c r="D578" s="18" t="s">
        <v>635</v>
      </c>
      <c r="E578" s="82"/>
      <c r="F578" s="82"/>
      <c r="G578" s="82"/>
      <c r="H578" s="82"/>
      <c r="I578" s="82"/>
      <c r="J578" s="82"/>
      <c r="K578" s="82"/>
      <c r="L578" s="82"/>
      <c r="M578" s="82"/>
      <c r="N578" s="82"/>
      <c r="O578" s="82"/>
      <c r="P578" s="82"/>
      <c r="Q578" s="82">
        <f t="shared" si="143"/>
        <v>0</v>
      </c>
    </row>
    <row r="579" spans="3:17" x14ac:dyDescent="0.25">
      <c r="C579" s="18" t="s">
        <v>472</v>
      </c>
      <c r="D579" s="18" t="s">
        <v>626</v>
      </c>
      <c r="E579" s="82"/>
      <c r="F579" s="82"/>
      <c r="G579" s="82"/>
      <c r="H579" s="82"/>
      <c r="I579" s="82"/>
      <c r="J579" s="82"/>
      <c r="K579" s="82"/>
      <c r="L579" s="82"/>
      <c r="M579" s="82"/>
      <c r="N579" s="82"/>
      <c r="O579" s="82"/>
      <c r="P579" s="82"/>
      <c r="Q579" s="82">
        <f t="shared" si="143"/>
        <v>0</v>
      </c>
    </row>
    <row r="580" spans="3:17" x14ac:dyDescent="0.25">
      <c r="C580" s="18" t="s">
        <v>472</v>
      </c>
      <c r="D580" s="18" t="s">
        <v>636</v>
      </c>
      <c r="E580" s="82"/>
      <c r="F580" s="82"/>
      <c r="G580" s="82"/>
      <c r="H580" s="82"/>
      <c r="I580" s="82"/>
      <c r="J580" s="82"/>
      <c r="K580" s="82"/>
      <c r="L580" s="82"/>
      <c r="M580" s="82"/>
      <c r="N580" s="82"/>
      <c r="O580" s="82"/>
      <c r="P580" s="82"/>
      <c r="Q580" s="82">
        <f t="shared" si="143"/>
        <v>0</v>
      </c>
    </row>
    <row r="581" spans="3:17" x14ac:dyDescent="0.25">
      <c r="C581" s="18" t="s">
        <v>637</v>
      </c>
      <c r="D581" s="18" t="s">
        <v>628</v>
      </c>
      <c r="E581" s="82"/>
      <c r="F581" s="82"/>
      <c r="G581" s="82"/>
      <c r="H581" s="82"/>
      <c r="I581" s="82"/>
      <c r="J581" s="82"/>
      <c r="K581" s="82"/>
      <c r="L581" s="82"/>
      <c r="M581" s="82"/>
      <c r="N581" s="82"/>
      <c r="O581" s="82"/>
      <c r="P581" s="82"/>
      <c r="Q581" s="82">
        <f t="shared" si="143"/>
        <v>0</v>
      </c>
    </row>
    <row r="582" spans="3:17" x14ac:dyDescent="0.25">
      <c r="C582" s="18" t="s">
        <v>259</v>
      </c>
      <c r="D582" s="18" t="s">
        <v>259</v>
      </c>
      <c r="E582" s="82"/>
      <c r="F582" s="82"/>
      <c r="G582" s="82"/>
      <c r="H582" s="82"/>
      <c r="I582" s="82"/>
      <c r="J582" s="82"/>
      <c r="K582" s="82"/>
      <c r="L582" s="82"/>
      <c r="M582" s="82"/>
      <c r="N582" s="82"/>
      <c r="O582" s="82"/>
      <c r="P582" s="82"/>
      <c r="Q582" s="82">
        <f t="shared" si="143"/>
        <v>0</v>
      </c>
    </row>
    <row r="583" spans="3:17" x14ac:dyDescent="0.25">
      <c r="C583" s="439" t="s">
        <v>225</v>
      </c>
      <c r="D583" s="441"/>
      <c r="E583" s="123">
        <f t="shared" ref="E583:P583" si="144">SUM(E573:E582)</f>
        <v>0</v>
      </c>
      <c r="F583" s="123">
        <f t="shared" si="144"/>
        <v>0</v>
      </c>
      <c r="G583" s="123">
        <f t="shared" si="144"/>
        <v>0</v>
      </c>
      <c r="H583" s="123">
        <f t="shared" si="144"/>
        <v>0</v>
      </c>
      <c r="I583" s="123">
        <f t="shared" si="144"/>
        <v>0</v>
      </c>
      <c r="J583" s="123">
        <f t="shared" si="144"/>
        <v>0</v>
      </c>
      <c r="K583" s="123">
        <f t="shared" si="144"/>
        <v>0</v>
      </c>
      <c r="L583" s="123">
        <f t="shared" si="144"/>
        <v>0</v>
      </c>
      <c r="M583" s="123">
        <f t="shared" si="144"/>
        <v>0</v>
      </c>
      <c r="N583" s="123">
        <f t="shared" si="144"/>
        <v>0</v>
      </c>
      <c r="O583" s="123">
        <f t="shared" si="144"/>
        <v>0</v>
      </c>
      <c r="P583" s="123">
        <f t="shared" si="144"/>
        <v>0</v>
      </c>
      <c r="Q583" s="123">
        <f>SUM(E583:P583)</f>
        <v>0</v>
      </c>
    </row>
    <row r="584" spans="3:17" x14ac:dyDescent="0.25">
      <c r="C584" s="428" t="s">
        <v>258</v>
      </c>
      <c r="D584" s="429"/>
      <c r="E584" s="82"/>
      <c r="F584" s="82"/>
      <c r="G584" s="82"/>
      <c r="H584" s="82"/>
      <c r="I584" s="82"/>
      <c r="J584" s="82"/>
      <c r="K584" s="82"/>
      <c r="L584" s="82"/>
      <c r="M584" s="82"/>
      <c r="N584" s="82"/>
      <c r="O584" s="82"/>
      <c r="P584" s="82"/>
      <c r="Q584" s="82"/>
    </row>
    <row r="585" spans="3:17" x14ac:dyDescent="0.25">
      <c r="C585" s="18" t="s">
        <v>252</v>
      </c>
      <c r="D585" s="18" t="s">
        <v>253</v>
      </c>
      <c r="E585" s="82"/>
      <c r="F585" s="82"/>
      <c r="G585" s="82"/>
      <c r="H585" s="82"/>
      <c r="I585" s="82"/>
      <c r="J585" s="82"/>
      <c r="K585" s="82"/>
      <c r="L585" s="82"/>
      <c r="M585" s="82"/>
      <c r="N585" s="82"/>
      <c r="O585" s="82"/>
      <c r="P585" s="82"/>
      <c r="Q585" s="82">
        <f t="shared" ref="Q585:Q594" si="145">SUM(E585:P585)</f>
        <v>0</v>
      </c>
    </row>
    <row r="586" spans="3:17" x14ac:dyDescent="0.25">
      <c r="C586" s="18" t="s">
        <v>254</v>
      </c>
      <c r="D586" s="18" t="s">
        <v>255</v>
      </c>
      <c r="E586" s="82"/>
      <c r="F586" s="82"/>
      <c r="G586" s="82"/>
      <c r="H586" s="82"/>
      <c r="I586" s="82"/>
      <c r="J586" s="82"/>
      <c r="K586" s="82"/>
      <c r="L586" s="82"/>
      <c r="M586" s="82"/>
      <c r="N586" s="82"/>
      <c r="O586" s="82"/>
      <c r="P586" s="82"/>
      <c r="Q586" s="82">
        <f t="shared" si="145"/>
        <v>0</v>
      </c>
    </row>
    <row r="587" spans="3:17" x14ac:dyDescent="0.25">
      <c r="C587" s="18" t="s">
        <v>629</v>
      </c>
      <c r="D587" s="18" t="s">
        <v>64</v>
      </c>
      <c r="E587" s="82"/>
      <c r="F587" s="82"/>
      <c r="G587" s="82"/>
      <c r="H587" s="82"/>
      <c r="I587" s="82"/>
      <c r="J587" s="82"/>
      <c r="K587" s="82"/>
      <c r="L587" s="82"/>
      <c r="M587" s="82"/>
      <c r="N587" s="82"/>
      <c r="O587" s="82"/>
      <c r="P587" s="82"/>
      <c r="Q587" s="82">
        <f t="shared" si="145"/>
        <v>0</v>
      </c>
    </row>
    <row r="588" spans="3:17" x14ac:dyDescent="0.25">
      <c r="C588" s="18" t="s">
        <v>630</v>
      </c>
      <c r="D588" s="18" t="s">
        <v>631</v>
      </c>
      <c r="E588" s="82"/>
      <c r="F588" s="82"/>
      <c r="G588" s="82"/>
      <c r="H588" s="82"/>
      <c r="I588" s="82"/>
      <c r="J588" s="82"/>
      <c r="K588" s="82"/>
      <c r="L588" s="82"/>
      <c r="M588" s="82"/>
      <c r="N588" s="82"/>
      <c r="O588" s="82"/>
      <c r="P588" s="82"/>
      <c r="Q588" s="82">
        <f t="shared" si="145"/>
        <v>0</v>
      </c>
    </row>
    <row r="589" spans="3:17" x14ac:dyDescent="0.25">
      <c r="C589" s="18" t="s">
        <v>632</v>
      </c>
      <c r="D589" s="18" t="s">
        <v>633</v>
      </c>
      <c r="E589" s="82"/>
      <c r="F589" s="82"/>
      <c r="G589" s="82"/>
      <c r="H589" s="82"/>
      <c r="I589" s="82"/>
      <c r="J589" s="82"/>
      <c r="K589" s="82"/>
      <c r="L589" s="82"/>
      <c r="M589" s="82"/>
      <c r="N589" s="82"/>
      <c r="O589" s="82"/>
      <c r="P589" s="82"/>
      <c r="Q589" s="82">
        <f t="shared" si="145"/>
        <v>0</v>
      </c>
    </row>
    <row r="590" spans="3:17" x14ac:dyDescent="0.25">
      <c r="C590" s="18" t="s">
        <v>634</v>
      </c>
      <c r="D590" s="18" t="s">
        <v>635</v>
      </c>
      <c r="E590" s="82"/>
      <c r="F590" s="82"/>
      <c r="G590" s="82"/>
      <c r="H590" s="82"/>
      <c r="I590" s="82"/>
      <c r="J590" s="82"/>
      <c r="K590" s="82"/>
      <c r="L590" s="82"/>
      <c r="M590" s="82"/>
      <c r="N590" s="82"/>
      <c r="O590" s="82"/>
      <c r="P590" s="82"/>
      <c r="Q590" s="82">
        <f t="shared" si="145"/>
        <v>0</v>
      </c>
    </row>
    <row r="591" spans="3:17" x14ac:dyDescent="0.25">
      <c r="C591" s="18" t="s">
        <v>472</v>
      </c>
      <c r="D591" s="18" t="s">
        <v>626</v>
      </c>
      <c r="E591" s="82"/>
      <c r="F591" s="82"/>
      <c r="G591" s="82"/>
      <c r="H591" s="82"/>
      <c r="I591" s="82"/>
      <c r="J591" s="82"/>
      <c r="K591" s="82"/>
      <c r="L591" s="82"/>
      <c r="M591" s="82"/>
      <c r="N591" s="82"/>
      <c r="O591" s="82"/>
      <c r="P591" s="82"/>
      <c r="Q591" s="82">
        <f t="shared" si="145"/>
        <v>0</v>
      </c>
    </row>
    <row r="592" spans="3:17" x14ac:dyDescent="0.25">
      <c r="C592" s="18" t="s">
        <v>472</v>
      </c>
      <c r="D592" s="18" t="s">
        <v>636</v>
      </c>
      <c r="E592" s="82"/>
      <c r="F592" s="82"/>
      <c r="G592" s="82"/>
      <c r="H592" s="82"/>
      <c r="I592" s="82"/>
      <c r="J592" s="82"/>
      <c r="K592" s="82"/>
      <c r="L592" s="82"/>
      <c r="M592" s="82"/>
      <c r="N592" s="82"/>
      <c r="O592" s="82"/>
      <c r="P592" s="82"/>
      <c r="Q592" s="82">
        <f t="shared" si="145"/>
        <v>0</v>
      </c>
    </row>
    <row r="593" spans="3:17" x14ac:dyDescent="0.25">
      <c r="C593" s="18" t="s">
        <v>637</v>
      </c>
      <c r="D593" s="18" t="s">
        <v>628</v>
      </c>
      <c r="E593" s="82"/>
      <c r="F593" s="82"/>
      <c r="G593" s="82"/>
      <c r="H593" s="82"/>
      <c r="I593" s="82"/>
      <c r="J593" s="82"/>
      <c r="K593" s="82"/>
      <c r="L593" s="82"/>
      <c r="M593" s="82"/>
      <c r="N593" s="82"/>
      <c r="O593" s="82"/>
      <c r="P593" s="82"/>
      <c r="Q593" s="82">
        <f t="shared" si="145"/>
        <v>0</v>
      </c>
    </row>
    <row r="594" spans="3:17" x14ac:dyDescent="0.25">
      <c r="C594" s="18" t="s">
        <v>259</v>
      </c>
      <c r="D594" s="18" t="s">
        <v>259</v>
      </c>
      <c r="E594" s="82"/>
      <c r="F594" s="82"/>
      <c r="G594" s="82"/>
      <c r="H594" s="82"/>
      <c r="I594" s="82"/>
      <c r="J594" s="82"/>
      <c r="K594" s="82"/>
      <c r="L594" s="82"/>
      <c r="M594" s="82"/>
      <c r="N594" s="82"/>
      <c r="O594" s="82"/>
      <c r="P594" s="82"/>
      <c r="Q594" s="82">
        <f t="shared" si="145"/>
        <v>0</v>
      </c>
    </row>
    <row r="595" spans="3:17" x14ac:dyDescent="0.25">
      <c r="C595" s="439" t="s">
        <v>225</v>
      </c>
      <c r="D595" s="441"/>
      <c r="E595" s="123">
        <f t="shared" ref="E595:P595" si="146">SUM(E585:E594)</f>
        <v>0</v>
      </c>
      <c r="F595" s="123">
        <f t="shared" si="146"/>
        <v>0</v>
      </c>
      <c r="G595" s="123">
        <f t="shared" si="146"/>
        <v>0</v>
      </c>
      <c r="H595" s="123">
        <f t="shared" si="146"/>
        <v>0</v>
      </c>
      <c r="I595" s="123">
        <f t="shared" si="146"/>
        <v>0</v>
      </c>
      <c r="J595" s="123">
        <f t="shared" si="146"/>
        <v>0</v>
      </c>
      <c r="K595" s="123">
        <f t="shared" si="146"/>
        <v>0</v>
      </c>
      <c r="L595" s="123">
        <f t="shared" si="146"/>
        <v>0</v>
      </c>
      <c r="M595" s="123">
        <f t="shared" si="146"/>
        <v>0</v>
      </c>
      <c r="N595" s="123">
        <f t="shared" si="146"/>
        <v>0</v>
      </c>
      <c r="O595" s="123">
        <f t="shared" si="146"/>
        <v>0</v>
      </c>
      <c r="P595" s="123">
        <f t="shared" si="146"/>
        <v>0</v>
      </c>
      <c r="Q595" s="123">
        <f>SUM(E595:P595)</f>
        <v>0</v>
      </c>
    </row>
    <row r="596" spans="3:17" x14ac:dyDescent="0.25">
      <c r="C596" s="428" t="s">
        <v>260</v>
      </c>
      <c r="D596" s="429"/>
      <c r="E596" s="82"/>
      <c r="F596" s="82"/>
      <c r="G596" s="82"/>
      <c r="H596" s="82"/>
      <c r="I596" s="82"/>
      <c r="J596" s="82"/>
      <c r="K596" s="82"/>
      <c r="L596" s="82"/>
      <c r="M596" s="82"/>
      <c r="N596" s="82"/>
      <c r="O596" s="82"/>
      <c r="P596" s="82"/>
      <c r="Q596" s="82"/>
    </row>
    <row r="597" spans="3:17" x14ac:dyDescent="0.25">
      <c r="C597" s="18" t="s">
        <v>252</v>
      </c>
      <c r="D597" s="18" t="s">
        <v>253</v>
      </c>
      <c r="E597" s="82"/>
      <c r="F597" s="82"/>
      <c r="G597" s="82"/>
      <c r="H597" s="82"/>
      <c r="I597" s="82"/>
      <c r="J597" s="82"/>
      <c r="K597" s="82"/>
      <c r="L597" s="82"/>
      <c r="M597" s="82"/>
      <c r="N597" s="82"/>
      <c r="O597" s="82"/>
      <c r="P597" s="82"/>
      <c r="Q597" s="82">
        <f t="shared" ref="Q597:Q607" si="147">SUM(E597:P597)</f>
        <v>0</v>
      </c>
    </row>
    <row r="598" spans="3:17" x14ac:dyDescent="0.25">
      <c r="C598" s="18" t="s">
        <v>254</v>
      </c>
      <c r="D598" s="18" t="s">
        <v>255</v>
      </c>
      <c r="E598" s="82"/>
      <c r="F598" s="82"/>
      <c r="G598" s="82"/>
      <c r="H598" s="82"/>
      <c r="I598" s="82"/>
      <c r="J598" s="82"/>
      <c r="K598" s="82"/>
      <c r="L598" s="82"/>
      <c r="M598" s="82"/>
      <c r="N598" s="82"/>
      <c r="O598" s="82"/>
      <c r="P598" s="82"/>
      <c r="Q598" s="82">
        <f t="shared" si="147"/>
        <v>0</v>
      </c>
    </row>
    <row r="599" spans="3:17" x14ac:dyDescent="0.25">
      <c r="C599" s="18" t="s">
        <v>640</v>
      </c>
      <c r="D599" s="18" t="s">
        <v>64</v>
      </c>
      <c r="E599" s="82"/>
      <c r="F599" s="82"/>
      <c r="G599" s="82"/>
      <c r="H599" s="82"/>
      <c r="I599" s="82"/>
      <c r="J599" s="82"/>
      <c r="K599" s="82"/>
      <c r="L599" s="82"/>
      <c r="M599" s="82"/>
      <c r="N599" s="82"/>
      <c r="O599" s="82"/>
      <c r="P599" s="82"/>
      <c r="Q599" s="82">
        <f t="shared" si="147"/>
        <v>0</v>
      </c>
    </row>
    <row r="600" spans="3:17" x14ac:dyDescent="0.25">
      <c r="C600" s="18" t="s">
        <v>630</v>
      </c>
      <c r="D600" s="18" t="s">
        <v>631</v>
      </c>
      <c r="E600" s="82"/>
      <c r="F600" s="82"/>
      <c r="G600" s="82"/>
      <c r="H600" s="82"/>
      <c r="I600" s="82"/>
      <c r="J600" s="82"/>
      <c r="K600" s="82"/>
      <c r="L600" s="82"/>
      <c r="M600" s="82"/>
      <c r="N600" s="82"/>
      <c r="O600" s="82"/>
      <c r="P600" s="82"/>
      <c r="Q600" s="82">
        <f t="shared" si="147"/>
        <v>0</v>
      </c>
    </row>
    <row r="601" spans="3:17" x14ac:dyDescent="0.25">
      <c r="C601" s="18" t="s">
        <v>632</v>
      </c>
      <c r="D601" s="18" t="s">
        <v>633</v>
      </c>
      <c r="E601" s="82"/>
      <c r="F601" s="82"/>
      <c r="G601" s="82"/>
      <c r="H601" s="82"/>
      <c r="I601" s="82"/>
      <c r="J601" s="82"/>
      <c r="K601" s="82"/>
      <c r="L601" s="82"/>
      <c r="M601" s="82"/>
      <c r="N601" s="82"/>
      <c r="O601" s="82"/>
      <c r="P601" s="82"/>
      <c r="Q601" s="82">
        <f t="shared" si="147"/>
        <v>0</v>
      </c>
    </row>
    <row r="602" spans="3:17" x14ac:dyDescent="0.25">
      <c r="C602" s="18" t="s">
        <v>638</v>
      </c>
      <c r="D602" s="18" t="s">
        <v>639</v>
      </c>
      <c r="E602" s="82"/>
      <c r="F602" s="82"/>
      <c r="G602" s="82"/>
      <c r="H602" s="82"/>
      <c r="I602" s="82"/>
      <c r="J602" s="82"/>
      <c r="K602" s="82"/>
      <c r="L602" s="82"/>
      <c r="M602" s="82"/>
      <c r="N602" s="82"/>
      <c r="O602" s="82"/>
      <c r="P602" s="82"/>
      <c r="Q602" s="82">
        <f t="shared" si="147"/>
        <v>0</v>
      </c>
    </row>
    <row r="603" spans="3:17" x14ac:dyDescent="0.25">
      <c r="C603" s="18" t="s">
        <v>634</v>
      </c>
      <c r="D603" s="18" t="s">
        <v>635</v>
      </c>
      <c r="E603" s="82"/>
      <c r="F603" s="82"/>
      <c r="G603" s="82"/>
      <c r="H603" s="82"/>
      <c r="I603" s="82"/>
      <c r="J603" s="82"/>
      <c r="K603" s="82"/>
      <c r="L603" s="82"/>
      <c r="M603" s="82"/>
      <c r="N603" s="82"/>
      <c r="O603" s="82"/>
      <c r="P603" s="82"/>
      <c r="Q603" s="82">
        <f t="shared" si="147"/>
        <v>0</v>
      </c>
    </row>
    <row r="604" spans="3:17" x14ac:dyDescent="0.25">
      <c r="C604" s="18" t="s">
        <v>472</v>
      </c>
      <c r="D604" s="18" t="s">
        <v>626</v>
      </c>
      <c r="E604" s="82"/>
      <c r="F604" s="82"/>
      <c r="G604" s="82"/>
      <c r="H604" s="82"/>
      <c r="I604" s="82"/>
      <c r="J604" s="82"/>
      <c r="K604" s="82"/>
      <c r="L604" s="82"/>
      <c r="M604" s="82"/>
      <c r="N604" s="82"/>
      <c r="O604" s="82"/>
      <c r="P604" s="82"/>
      <c r="Q604" s="82">
        <f t="shared" si="147"/>
        <v>0</v>
      </c>
    </row>
    <row r="605" spans="3:17" x14ac:dyDescent="0.25">
      <c r="C605" s="18" t="s">
        <v>472</v>
      </c>
      <c r="D605" s="18" t="s">
        <v>636</v>
      </c>
      <c r="E605" s="82"/>
      <c r="F605" s="82"/>
      <c r="G605" s="82"/>
      <c r="H605" s="82"/>
      <c r="I605" s="82"/>
      <c r="J605" s="82"/>
      <c r="K605" s="82"/>
      <c r="L605" s="82"/>
      <c r="M605" s="82"/>
      <c r="N605" s="82"/>
      <c r="O605" s="82"/>
      <c r="P605" s="82"/>
      <c r="Q605" s="82">
        <f t="shared" si="147"/>
        <v>0</v>
      </c>
    </row>
    <row r="606" spans="3:17" x14ac:dyDescent="0.25">
      <c r="C606" s="18" t="s">
        <v>637</v>
      </c>
      <c r="D606" s="18" t="s">
        <v>628</v>
      </c>
      <c r="E606" s="82"/>
      <c r="F606" s="82"/>
      <c r="G606" s="82"/>
      <c r="H606" s="82"/>
      <c r="I606" s="82"/>
      <c r="J606" s="82"/>
      <c r="K606" s="82"/>
      <c r="L606" s="82"/>
      <c r="M606" s="82"/>
      <c r="N606" s="82"/>
      <c r="O606" s="82"/>
      <c r="P606" s="82"/>
      <c r="Q606" s="82">
        <f t="shared" si="147"/>
        <v>0</v>
      </c>
    </row>
    <row r="607" spans="3:17" x14ac:dyDescent="0.25">
      <c r="C607" s="18" t="s">
        <v>259</v>
      </c>
      <c r="D607" s="18" t="s">
        <v>259</v>
      </c>
      <c r="E607" s="82"/>
      <c r="F607" s="82"/>
      <c r="G607" s="82"/>
      <c r="H607" s="82"/>
      <c r="I607" s="82"/>
      <c r="J607" s="82"/>
      <c r="K607" s="82"/>
      <c r="L607" s="82"/>
      <c r="M607" s="82"/>
      <c r="N607" s="82"/>
      <c r="O607" s="82"/>
      <c r="P607" s="82"/>
      <c r="Q607" s="82">
        <f t="shared" si="147"/>
        <v>0</v>
      </c>
    </row>
    <row r="608" spans="3:17" x14ac:dyDescent="0.25">
      <c r="C608" s="439" t="s">
        <v>225</v>
      </c>
      <c r="D608" s="441"/>
      <c r="E608" s="123">
        <f t="shared" ref="E608:P608" si="148">SUM(E597:E607)</f>
        <v>0</v>
      </c>
      <c r="F608" s="123">
        <f t="shared" si="148"/>
        <v>0</v>
      </c>
      <c r="G608" s="123">
        <f t="shared" si="148"/>
        <v>0</v>
      </c>
      <c r="H608" s="123">
        <f t="shared" si="148"/>
        <v>0</v>
      </c>
      <c r="I608" s="123">
        <f t="shared" si="148"/>
        <v>0</v>
      </c>
      <c r="J608" s="123">
        <f t="shared" si="148"/>
        <v>0</v>
      </c>
      <c r="K608" s="123">
        <f t="shared" si="148"/>
        <v>0</v>
      </c>
      <c r="L608" s="123">
        <f t="shared" si="148"/>
        <v>0</v>
      </c>
      <c r="M608" s="123">
        <f t="shared" si="148"/>
        <v>0</v>
      </c>
      <c r="N608" s="123">
        <f t="shared" si="148"/>
        <v>0</v>
      </c>
      <c r="O608" s="123">
        <f t="shared" si="148"/>
        <v>0</v>
      </c>
      <c r="P608" s="123">
        <f t="shared" si="148"/>
        <v>0</v>
      </c>
      <c r="Q608" s="123">
        <f>SUM(E608:P608)</f>
        <v>0</v>
      </c>
    </row>
    <row r="609" spans="3:17" x14ac:dyDescent="0.25">
      <c r="C609" s="439" t="s">
        <v>256</v>
      </c>
      <c r="D609" s="441"/>
      <c r="E609" s="123">
        <f t="shared" ref="E609:P609" si="149">E608+E595+E583</f>
        <v>0</v>
      </c>
      <c r="F609" s="123">
        <f t="shared" si="149"/>
        <v>0</v>
      </c>
      <c r="G609" s="123">
        <f t="shared" si="149"/>
        <v>0</v>
      </c>
      <c r="H609" s="123">
        <f t="shared" si="149"/>
        <v>0</v>
      </c>
      <c r="I609" s="123">
        <f t="shared" si="149"/>
        <v>0</v>
      </c>
      <c r="J609" s="123">
        <f t="shared" si="149"/>
        <v>0</v>
      </c>
      <c r="K609" s="123">
        <f t="shared" si="149"/>
        <v>0</v>
      </c>
      <c r="L609" s="123">
        <f t="shared" si="149"/>
        <v>0</v>
      </c>
      <c r="M609" s="123">
        <f t="shared" si="149"/>
        <v>0</v>
      </c>
      <c r="N609" s="123">
        <f t="shared" si="149"/>
        <v>0</v>
      </c>
      <c r="O609" s="123">
        <f t="shared" si="149"/>
        <v>0</v>
      </c>
      <c r="P609" s="123">
        <f t="shared" si="149"/>
        <v>0</v>
      </c>
      <c r="Q609" s="123">
        <f>SUM(E609:P609)</f>
        <v>0</v>
      </c>
    </row>
    <row r="610" spans="3:17" x14ac:dyDescent="0.25">
      <c r="C610" s="439" t="s">
        <v>261</v>
      </c>
      <c r="D610" s="441"/>
      <c r="E610" s="123">
        <f t="shared" ref="E610:P610" si="150">E609+E571</f>
        <v>0</v>
      </c>
      <c r="F610" s="123">
        <f t="shared" si="150"/>
        <v>0</v>
      </c>
      <c r="G610" s="123">
        <f t="shared" si="150"/>
        <v>0</v>
      </c>
      <c r="H610" s="123">
        <f t="shared" si="150"/>
        <v>0</v>
      </c>
      <c r="I610" s="123">
        <f t="shared" si="150"/>
        <v>0</v>
      </c>
      <c r="J610" s="123">
        <f t="shared" si="150"/>
        <v>0</v>
      </c>
      <c r="K610" s="123">
        <f t="shared" si="150"/>
        <v>0</v>
      </c>
      <c r="L610" s="123">
        <f t="shared" si="150"/>
        <v>0</v>
      </c>
      <c r="M610" s="123">
        <f t="shared" si="150"/>
        <v>0</v>
      </c>
      <c r="N610" s="123">
        <f t="shared" si="150"/>
        <v>0</v>
      </c>
      <c r="O610" s="123">
        <f t="shared" si="150"/>
        <v>0</v>
      </c>
      <c r="P610" s="123">
        <f t="shared" si="150"/>
        <v>0</v>
      </c>
      <c r="Q610" s="123">
        <f>SUM(E610:P610)</f>
        <v>0</v>
      </c>
    </row>
    <row r="612" spans="3:17" x14ac:dyDescent="0.25">
      <c r="D612" s="24"/>
      <c r="E612" s="24" t="s">
        <v>175</v>
      </c>
    </row>
    <row r="613" spans="3:17" x14ac:dyDescent="0.25">
      <c r="D613" s="26"/>
      <c r="E613" s="26">
        <v>1</v>
      </c>
      <c r="F613" s="4" t="s">
        <v>266</v>
      </c>
    </row>
    <row r="614" spans="3:17" x14ac:dyDescent="0.25">
      <c r="E614" s="26">
        <f>E613+1</f>
        <v>2</v>
      </c>
      <c r="F614" s="4" t="s">
        <v>267</v>
      </c>
    </row>
    <row r="615" spans="3:17" x14ac:dyDescent="0.25">
      <c r="E615" s="26"/>
    </row>
  </sheetData>
  <mergeCells count="137">
    <mergeCell ref="E227:Q227"/>
    <mergeCell ref="C229:D229"/>
    <mergeCell ref="C240:D240"/>
    <mergeCell ref="C241:D241"/>
    <mergeCell ref="C252:D252"/>
    <mergeCell ref="C253:D253"/>
    <mergeCell ref="C264:D264"/>
    <mergeCell ref="C265:D265"/>
    <mergeCell ref="C277:D277"/>
    <mergeCell ref="C609:D609"/>
    <mergeCell ref="C610:D610"/>
    <mergeCell ref="C583:D583"/>
    <mergeCell ref="C584:D584"/>
    <mergeCell ref="C595:D595"/>
    <mergeCell ref="C596:D596"/>
    <mergeCell ref="C608:D608"/>
    <mergeCell ref="C558:D559"/>
    <mergeCell ref="E558:Q558"/>
    <mergeCell ref="C560:D560"/>
    <mergeCell ref="C571:D571"/>
    <mergeCell ref="C572:D572"/>
    <mergeCell ref="C540:D540"/>
    <mergeCell ref="C541:D541"/>
    <mergeCell ref="C553:D553"/>
    <mergeCell ref="C554:D554"/>
    <mergeCell ref="C555:D555"/>
    <mergeCell ref="C505:D505"/>
    <mergeCell ref="C516:D516"/>
    <mergeCell ref="C517:D517"/>
    <mergeCell ref="C528:D528"/>
    <mergeCell ref="C529:D529"/>
    <mergeCell ref="C498:D498"/>
    <mergeCell ref="C499:D499"/>
    <mergeCell ref="C500:D500"/>
    <mergeCell ref="C503:D504"/>
    <mergeCell ref="E503:Q503"/>
    <mergeCell ref="C462:D462"/>
    <mergeCell ref="C473:D473"/>
    <mergeCell ref="C474:D474"/>
    <mergeCell ref="C485:D485"/>
    <mergeCell ref="C486:D486"/>
    <mergeCell ref="C445:D445"/>
    <mergeCell ref="C448:D449"/>
    <mergeCell ref="E448:Q448"/>
    <mergeCell ref="C450:D450"/>
    <mergeCell ref="C461:D461"/>
    <mergeCell ref="C419:D419"/>
    <mergeCell ref="C430:D430"/>
    <mergeCell ref="C431:D431"/>
    <mergeCell ref="C443:D443"/>
    <mergeCell ref="C444:D444"/>
    <mergeCell ref="E393:Q393"/>
    <mergeCell ref="C395:D395"/>
    <mergeCell ref="C406:D406"/>
    <mergeCell ref="C407:D407"/>
    <mergeCell ref="C418:D418"/>
    <mergeCell ref="C376:D376"/>
    <mergeCell ref="C388:D388"/>
    <mergeCell ref="C389:D389"/>
    <mergeCell ref="C390:D390"/>
    <mergeCell ref="C393:D394"/>
    <mergeCell ref="E338:Q338"/>
    <mergeCell ref="C340:D340"/>
    <mergeCell ref="C321:D321"/>
    <mergeCell ref="C333:D333"/>
    <mergeCell ref="C334:D334"/>
    <mergeCell ref="C335:D335"/>
    <mergeCell ref="C282:D284"/>
    <mergeCell ref="C296:D296"/>
    <mergeCell ref="C297:D297"/>
    <mergeCell ref="C308:D308"/>
    <mergeCell ref="C309:D309"/>
    <mergeCell ref="C320:D320"/>
    <mergeCell ref="C186:D186"/>
    <mergeCell ref="C187:D187"/>
    <mergeCell ref="C351:D351"/>
    <mergeCell ref="C352:D352"/>
    <mergeCell ref="C363:D363"/>
    <mergeCell ref="C364:D364"/>
    <mergeCell ref="C375:D375"/>
    <mergeCell ref="C224:D224"/>
    <mergeCell ref="C225:D225"/>
    <mergeCell ref="C338:D339"/>
    <mergeCell ref="C227:D228"/>
    <mergeCell ref="C278:D278"/>
    <mergeCell ref="C279:D279"/>
    <mergeCell ref="C114:D114"/>
    <mergeCell ref="C115:D115"/>
    <mergeCell ref="C118:D119"/>
    <mergeCell ref="E282:Q282"/>
    <mergeCell ref="C285:D285"/>
    <mergeCell ref="E118:Q118"/>
    <mergeCell ref="C120:D120"/>
    <mergeCell ref="C131:D131"/>
    <mergeCell ref="C132:D132"/>
    <mergeCell ref="C143:D143"/>
    <mergeCell ref="C144:D144"/>
    <mergeCell ref="C155:D155"/>
    <mergeCell ref="C156:D156"/>
    <mergeCell ref="C168:D168"/>
    <mergeCell ref="C169:D169"/>
    <mergeCell ref="C170:D170"/>
    <mergeCell ref="C198:D198"/>
    <mergeCell ref="C199:D199"/>
    <mergeCell ref="C210:D210"/>
    <mergeCell ref="C211:D211"/>
    <mergeCell ref="C223:D223"/>
    <mergeCell ref="C173:D174"/>
    <mergeCell ref="E173:Q173"/>
    <mergeCell ref="C175:D175"/>
    <mergeCell ref="C89:D89"/>
    <mergeCell ref="C100:D100"/>
    <mergeCell ref="C101:D101"/>
    <mergeCell ref="C113:D113"/>
    <mergeCell ref="C63:D64"/>
    <mergeCell ref="E63:Q63"/>
    <mergeCell ref="C65:D65"/>
    <mergeCell ref="C76:D76"/>
    <mergeCell ref="C77:D77"/>
    <mergeCell ref="C56:D56"/>
    <mergeCell ref="C58:D58"/>
    <mergeCell ref="C57:D57"/>
    <mergeCell ref="C8:D8"/>
    <mergeCell ref="C5:D7"/>
    <mergeCell ref="C19:D19"/>
    <mergeCell ref="C20:D20"/>
    <mergeCell ref="C31:D31"/>
    <mergeCell ref="C88:D88"/>
    <mergeCell ref="H5:J5"/>
    <mergeCell ref="K5:N5"/>
    <mergeCell ref="O5:S5"/>
    <mergeCell ref="G5:G6"/>
    <mergeCell ref="F5:F6"/>
    <mergeCell ref="E5:E6"/>
    <mergeCell ref="C32:D32"/>
    <mergeCell ref="C43:D43"/>
    <mergeCell ref="C44:D44"/>
  </mergeCells>
  <phoneticPr fontId="9" type="noConversion"/>
  <pageMargins left="0.75" right="0.75" top="1" bottom="1" header="0.5" footer="0.5"/>
  <pageSetup paperSize="9" scale="7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S616"/>
  <sheetViews>
    <sheetView showGridLines="0" topLeftCell="B49" zoomScale="80" zoomScaleNormal="80" zoomScaleSheetLayoutView="70" workbookViewId="0">
      <selection activeCell="E57" sqref="E57"/>
    </sheetView>
  </sheetViews>
  <sheetFormatPr defaultColWidth="9.109375" defaultRowHeight="13.8" x14ac:dyDescent="0.25"/>
  <cols>
    <col min="1" max="1" width="3.109375" style="4" customWidth="1"/>
    <col min="2" max="2" width="8.33203125" style="4" customWidth="1"/>
    <col min="3" max="3" width="21.6640625" style="4" bestFit="1" customWidth="1"/>
    <col min="4" max="4" width="28.88671875" style="4" bestFit="1" customWidth="1"/>
    <col min="5" max="5" width="13.6640625" style="4" bestFit="1" customWidth="1"/>
    <col min="6" max="6" width="12.5546875" style="4" bestFit="1" customWidth="1"/>
    <col min="7" max="7" width="13.44140625" style="4" bestFit="1" customWidth="1"/>
    <col min="8" max="8" width="13.6640625" style="4" bestFit="1" customWidth="1"/>
    <col min="9" max="9" width="12.5546875" style="4" bestFit="1" customWidth="1"/>
    <col min="10" max="10" width="14.6640625" style="4" customWidth="1"/>
    <col min="11" max="11" width="12.5546875" style="4" customWidth="1"/>
    <col min="12" max="12" width="11.88671875" style="4" bestFit="1" customWidth="1"/>
    <col min="13" max="13" width="13.88671875" style="4" bestFit="1" customWidth="1"/>
    <col min="14" max="16" width="11.88671875" style="4" bestFit="1" customWidth="1"/>
    <col min="17" max="17" width="11.44140625" style="4" bestFit="1" customWidth="1"/>
    <col min="18" max="18" width="12.44140625" style="163" customWidth="1"/>
    <col min="19" max="19" width="12.6640625" style="163" customWidth="1"/>
    <col min="20" max="16384" width="9.109375" style="4"/>
  </cols>
  <sheetData>
    <row r="1" spans="2:19" x14ac:dyDescent="0.25">
      <c r="R1" s="4"/>
      <c r="S1" s="4"/>
    </row>
    <row r="2" spans="2:19" x14ac:dyDescent="0.25">
      <c r="J2" s="25" t="s">
        <v>240</v>
      </c>
      <c r="R2" s="4"/>
      <c r="S2" s="4"/>
    </row>
    <row r="3" spans="2:19" x14ac:dyDescent="0.25">
      <c r="J3" s="27" t="s">
        <v>328</v>
      </c>
      <c r="R3" s="4"/>
      <c r="S3" s="4"/>
    </row>
    <row r="4" spans="2:19" x14ac:dyDescent="0.25">
      <c r="B4" s="15"/>
      <c r="C4" s="15" t="s">
        <v>245</v>
      </c>
      <c r="D4" s="71"/>
      <c r="E4" s="71"/>
      <c r="F4" s="71"/>
      <c r="G4" s="71"/>
      <c r="R4" s="4"/>
      <c r="S4" s="27" t="s">
        <v>109</v>
      </c>
    </row>
    <row r="5" spans="2:19" x14ac:dyDescent="0.25">
      <c r="B5" s="74"/>
      <c r="C5" s="431" t="s">
        <v>244</v>
      </c>
      <c r="D5" s="432"/>
      <c r="E5" s="437" t="s">
        <v>174</v>
      </c>
      <c r="F5" s="437" t="s">
        <v>173</v>
      </c>
      <c r="G5" s="437" t="s">
        <v>172</v>
      </c>
      <c r="H5" s="418" t="s">
        <v>160</v>
      </c>
      <c r="I5" s="419"/>
      <c r="J5" s="420"/>
      <c r="K5" s="418" t="s">
        <v>641</v>
      </c>
      <c r="L5" s="419"/>
      <c r="M5" s="419"/>
      <c r="N5" s="419"/>
      <c r="O5" s="421" t="s">
        <v>153</v>
      </c>
      <c r="P5" s="421"/>
      <c r="Q5" s="421"/>
      <c r="R5" s="421"/>
      <c r="S5" s="421"/>
    </row>
    <row r="6" spans="2:19" ht="27.6" x14ac:dyDescent="0.25">
      <c r="B6" s="74"/>
      <c r="C6" s="433"/>
      <c r="D6" s="434"/>
      <c r="E6" s="438"/>
      <c r="F6" s="438"/>
      <c r="G6" s="438"/>
      <c r="H6" s="7" t="s">
        <v>224</v>
      </c>
      <c r="I6" s="7" t="s">
        <v>169</v>
      </c>
      <c r="J6" s="7" t="s">
        <v>141</v>
      </c>
      <c r="K6" s="7" t="s">
        <v>224</v>
      </c>
      <c r="L6" s="7" t="s">
        <v>163</v>
      </c>
      <c r="M6" s="7" t="s">
        <v>164</v>
      </c>
      <c r="N6" s="7" t="s">
        <v>168</v>
      </c>
      <c r="O6" s="7" t="s">
        <v>154</v>
      </c>
      <c r="P6" s="7" t="s">
        <v>155</v>
      </c>
      <c r="Q6" s="7" t="s">
        <v>156</v>
      </c>
      <c r="R6" s="7" t="s">
        <v>157</v>
      </c>
      <c r="S6" s="7" t="s">
        <v>158</v>
      </c>
    </row>
    <row r="7" spans="2:19" x14ac:dyDescent="0.25">
      <c r="B7" s="74"/>
      <c r="C7" s="435"/>
      <c r="D7" s="436"/>
      <c r="E7" s="7" t="s">
        <v>12</v>
      </c>
      <c r="F7" s="7" t="s">
        <v>12</v>
      </c>
      <c r="G7" s="7" t="s">
        <v>12</v>
      </c>
      <c r="H7" s="7" t="s">
        <v>10</v>
      </c>
      <c r="I7" s="7" t="s">
        <v>12</v>
      </c>
      <c r="J7" s="7" t="s">
        <v>162</v>
      </c>
      <c r="K7" s="7" t="s">
        <v>10</v>
      </c>
      <c r="L7" s="7" t="s">
        <v>3</v>
      </c>
      <c r="M7" s="7" t="s">
        <v>5</v>
      </c>
      <c r="N7" s="7" t="s">
        <v>5</v>
      </c>
      <c r="O7" s="7" t="s">
        <v>8</v>
      </c>
      <c r="P7" s="7" t="s">
        <v>8</v>
      </c>
      <c r="Q7" s="7" t="s">
        <v>8</v>
      </c>
      <c r="R7" s="7" t="s">
        <v>8</v>
      </c>
      <c r="S7" s="7" t="s">
        <v>8</v>
      </c>
    </row>
    <row r="8" spans="2:19" x14ac:dyDescent="0.25">
      <c r="B8" s="74"/>
      <c r="C8" s="428" t="s">
        <v>246</v>
      </c>
      <c r="D8" s="429"/>
      <c r="E8" s="81"/>
      <c r="F8" s="81"/>
      <c r="G8" s="81"/>
      <c r="H8" s="73"/>
      <c r="I8" s="73"/>
      <c r="J8" s="72"/>
      <c r="K8" s="73"/>
      <c r="L8" s="18"/>
      <c r="M8" s="18"/>
      <c r="N8" s="18"/>
      <c r="O8" s="18"/>
      <c r="P8" s="18"/>
      <c r="Q8" s="18"/>
      <c r="R8" s="18"/>
      <c r="S8" s="18"/>
    </row>
    <row r="9" spans="2:19" x14ac:dyDescent="0.25">
      <c r="B9" s="74"/>
      <c r="C9" s="73" t="s">
        <v>247</v>
      </c>
      <c r="D9" s="73" t="s">
        <v>248</v>
      </c>
      <c r="E9" s="161">
        <f>Q66</f>
        <v>0</v>
      </c>
      <c r="F9" s="161">
        <f>Q121</f>
        <v>0</v>
      </c>
      <c r="G9" s="161">
        <f>Q176</f>
        <v>0</v>
      </c>
      <c r="H9" s="161"/>
      <c r="I9" s="161">
        <f>Q231</f>
        <v>0</v>
      </c>
      <c r="J9" s="161">
        <f>I9-H9</f>
        <v>0</v>
      </c>
      <c r="K9" s="102"/>
      <c r="L9" s="162">
        <f>SUM(E287:J287)</f>
        <v>0</v>
      </c>
      <c r="M9" s="162">
        <f>SUM(K287:P287)</f>
        <v>0</v>
      </c>
      <c r="N9" s="162">
        <f>L9+M9</f>
        <v>0</v>
      </c>
      <c r="O9" s="162">
        <f>Q342</f>
        <v>0</v>
      </c>
      <c r="P9" s="162">
        <f>Q397</f>
        <v>0</v>
      </c>
      <c r="Q9" s="162">
        <f>Q452</f>
        <v>0</v>
      </c>
      <c r="R9" s="162">
        <f>Q507</f>
        <v>0</v>
      </c>
      <c r="S9" s="162">
        <f>Q562</f>
        <v>0</v>
      </c>
    </row>
    <row r="10" spans="2:19" x14ac:dyDescent="0.25">
      <c r="C10" s="18" t="s">
        <v>249</v>
      </c>
      <c r="D10" s="18" t="s">
        <v>250</v>
      </c>
      <c r="E10" s="161">
        <f t="shared" ref="E10:E18" si="0">Q67</f>
        <v>0</v>
      </c>
      <c r="F10" s="161">
        <f t="shared" ref="F10:F18" si="1">Q122</f>
        <v>0</v>
      </c>
      <c r="G10" s="161">
        <f t="shared" ref="G10:G18" si="2">Q177</f>
        <v>0</v>
      </c>
      <c r="H10" s="161"/>
      <c r="I10" s="161">
        <f t="shared" ref="I10:I18" si="3">Q232</f>
        <v>0</v>
      </c>
      <c r="J10" s="161">
        <f t="shared" ref="J10:J18" si="4">I10-H10</f>
        <v>0</v>
      </c>
      <c r="K10" s="102"/>
      <c r="L10" s="162">
        <f t="shared" ref="L10:L18" si="5">SUM(E288:J288)</f>
        <v>0</v>
      </c>
      <c r="M10" s="162">
        <f t="shared" ref="M10:M18" si="6">SUM(K288:P288)</f>
        <v>0</v>
      </c>
      <c r="N10" s="162">
        <f t="shared" ref="N10:N18" si="7">L10+M10</f>
        <v>0</v>
      </c>
      <c r="O10" s="162">
        <f t="shared" ref="O10:O18" si="8">Q343</f>
        <v>0</v>
      </c>
      <c r="P10" s="162">
        <f t="shared" ref="P10:P18" si="9">Q398</f>
        <v>0</v>
      </c>
      <c r="Q10" s="162">
        <f t="shared" ref="Q10:Q18" si="10">Q453</f>
        <v>0</v>
      </c>
      <c r="R10" s="162">
        <f t="shared" ref="R10:R18" si="11">Q508</f>
        <v>0</v>
      </c>
      <c r="S10" s="162">
        <f t="shared" ref="S10:S18" si="12">Q563</f>
        <v>0</v>
      </c>
    </row>
    <row r="11" spans="2:19" x14ac:dyDescent="0.25">
      <c r="C11" s="18" t="s">
        <v>615</v>
      </c>
      <c r="D11" s="18" t="s">
        <v>616</v>
      </c>
      <c r="E11" s="161">
        <f t="shared" si="0"/>
        <v>0</v>
      </c>
      <c r="F11" s="161">
        <f t="shared" si="1"/>
        <v>0</v>
      </c>
      <c r="G11" s="161">
        <f t="shared" si="2"/>
        <v>0</v>
      </c>
      <c r="H11" s="161"/>
      <c r="I11" s="161">
        <f t="shared" si="3"/>
        <v>0</v>
      </c>
      <c r="J11" s="161">
        <f t="shared" si="4"/>
        <v>0</v>
      </c>
      <c r="K11" s="102"/>
      <c r="L11" s="162">
        <f t="shared" si="5"/>
        <v>0</v>
      </c>
      <c r="M11" s="162">
        <f t="shared" si="6"/>
        <v>0</v>
      </c>
      <c r="N11" s="162">
        <f t="shared" si="7"/>
        <v>0</v>
      </c>
      <c r="O11" s="162">
        <f t="shared" si="8"/>
        <v>0</v>
      </c>
      <c r="P11" s="162">
        <f t="shared" si="9"/>
        <v>0</v>
      </c>
      <c r="Q11" s="162">
        <f t="shared" si="10"/>
        <v>0</v>
      </c>
      <c r="R11" s="162">
        <f t="shared" si="11"/>
        <v>0</v>
      </c>
      <c r="S11" s="162">
        <f t="shared" si="12"/>
        <v>0</v>
      </c>
    </row>
    <row r="12" spans="2:19" x14ac:dyDescent="0.25">
      <c r="C12" s="18" t="s">
        <v>617</v>
      </c>
      <c r="D12" s="18" t="s">
        <v>618</v>
      </c>
      <c r="E12" s="161">
        <f t="shared" si="0"/>
        <v>0</v>
      </c>
      <c r="F12" s="161">
        <f t="shared" si="1"/>
        <v>0</v>
      </c>
      <c r="G12" s="161">
        <f t="shared" si="2"/>
        <v>0</v>
      </c>
      <c r="H12" s="161"/>
      <c r="I12" s="161">
        <f t="shared" si="3"/>
        <v>0</v>
      </c>
      <c r="J12" s="161">
        <f t="shared" si="4"/>
        <v>0</v>
      </c>
      <c r="K12" s="102"/>
      <c r="L12" s="162">
        <f t="shared" si="5"/>
        <v>0</v>
      </c>
      <c r="M12" s="162">
        <f t="shared" si="6"/>
        <v>0</v>
      </c>
      <c r="N12" s="162">
        <f t="shared" si="7"/>
        <v>0</v>
      </c>
      <c r="O12" s="162">
        <f t="shared" si="8"/>
        <v>0</v>
      </c>
      <c r="P12" s="162">
        <f t="shared" si="9"/>
        <v>0</v>
      </c>
      <c r="Q12" s="162">
        <f t="shared" si="10"/>
        <v>0</v>
      </c>
      <c r="R12" s="162">
        <f t="shared" si="11"/>
        <v>0</v>
      </c>
      <c r="S12" s="162">
        <f t="shared" si="12"/>
        <v>0</v>
      </c>
    </row>
    <row r="13" spans="2:19" x14ac:dyDescent="0.25">
      <c r="C13" s="18" t="s">
        <v>619</v>
      </c>
      <c r="D13" s="18" t="s">
        <v>620</v>
      </c>
      <c r="E13" s="161">
        <f t="shared" si="0"/>
        <v>0</v>
      </c>
      <c r="F13" s="161">
        <f t="shared" si="1"/>
        <v>0</v>
      </c>
      <c r="G13" s="161">
        <f t="shared" si="2"/>
        <v>0</v>
      </c>
      <c r="H13" s="161"/>
      <c r="I13" s="161">
        <f t="shared" si="3"/>
        <v>0</v>
      </c>
      <c r="J13" s="161">
        <f t="shared" si="4"/>
        <v>0</v>
      </c>
      <c r="K13" s="102"/>
      <c r="L13" s="162">
        <f t="shared" si="5"/>
        <v>0</v>
      </c>
      <c r="M13" s="162">
        <f t="shared" si="6"/>
        <v>0</v>
      </c>
      <c r="N13" s="162">
        <f t="shared" si="7"/>
        <v>0</v>
      </c>
      <c r="O13" s="162">
        <f t="shared" si="8"/>
        <v>0</v>
      </c>
      <c r="P13" s="162">
        <f t="shared" si="9"/>
        <v>0</v>
      </c>
      <c r="Q13" s="162">
        <f t="shared" si="10"/>
        <v>0</v>
      </c>
      <c r="R13" s="162">
        <f t="shared" si="11"/>
        <v>0</v>
      </c>
      <c r="S13" s="162">
        <f t="shared" si="12"/>
        <v>0</v>
      </c>
    </row>
    <row r="14" spans="2:19" x14ac:dyDescent="0.25">
      <c r="C14" s="18" t="s">
        <v>621</v>
      </c>
      <c r="D14" s="18" t="s">
        <v>622</v>
      </c>
      <c r="E14" s="161">
        <f t="shared" si="0"/>
        <v>0</v>
      </c>
      <c r="F14" s="161">
        <f t="shared" si="1"/>
        <v>0</v>
      </c>
      <c r="G14" s="161">
        <f t="shared" si="2"/>
        <v>0</v>
      </c>
      <c r="H14" s="161"/>
      <c r="I14" s="161">
        <f t="shared" si="3"/>
        <v>0</v>
      </c>
      <c r="J14" s="161">
        <f t="shared" si="4"/>
        <v>0</v>
      </c>
      <c r="K14" s="102"/>
      <c r="L14" s="162">
        <f t="shared" si="5"/>
        <v>0</v>
      </c>
      <c r="M14" s="162">
        <f t="shared" si="6"/>
        <v>0</v>
      </c>
      <c r="N14" s="162">
        <f t="shared" si="7"/>
        <v>0</v>
      </c>
      <c r="O14" s="162">
        <f t="shared" si="8"/>
        <v>0</v>
      </c>
      <c r="P14" s="162">
        <f t="shared" si="9"/>
        <v>0</v>
      </c>
      <c r="Q14" s="162">
        <f t="shared" si="10"/>
        <v>0</v>
      </c>
      <c r="R14" s="162">
        <f t="shared" si="11"/>
        <v>0</v>
      </c>
      <c r="S14" s="162">
        <f t="shared" si="12"/>
        <v>0</v>
      </c>
    </row>
    <row r="15" spans="2:19" x14ac:dyDescent="0.25">
      <c r="C15" s="18" t="s">
        <v>623</v>
      </c>
      <c r="D15" s="18" t="s">
        <v>624</v>
      </c>
      <c r="E15" s="161">
        <f t="shared" si="0"/>
        <v>0</v>
      </c>
      <c r="F15" s="161">
        <f t="shared" si="1"/>
        <v>0</v>
      </c>
      <c r="G15" s="161">
        <f t="shared" si="2"/>
        <v>0</v>
      </c>
      <c r="H15" s="161"/>
      <c r="I15" s="161">
        <f t="shared" si="3"/>
        <v>0</v>
      </c>
      <c r="J15" s="161">
        <f t="shared" si="4"/>
        <v>0</v>
      </c>
      <c r="K15" s="102"/>
      <c r="L15" s="162">
        <f t="shared" si="5"/>
        <v>0</v>
      </c>
      <c r="M15" s="162">
        <f t="shared" si="6"/>
        <v>0</v>
      </c>
      <c r="N15" s="162">
        <f t="shared" si="7"/>
        <v>0</v>
      </c>
      <c r="O15" s="162">
        <f t="shared" si="8"/>
        <v>0</v>
      </c>
      <c r="P15" s="162">
        <f t="shared" si="9"/>
        <v>0</v>
      </c>
      <c r="Q15" s="162">
        <f t="shared" si="10"/>
        <v>0</v>
      </c>
      <c r="R15" s="162">
        <f t="shared" si="11"/>
        <v>0</v>
      </c>
      <c r="S15" s="162">
        <f t="shared" si="12"/>
        <v>0</v>
      </c>
    </row>
    <row r="16" spans="2:19" x14ac:dyDescent="0.25">
      <c r="C16" s="18" t="s">
        <v>625</v>
      </c>
      <c r="D16" s="18" t="s">
        <v>626</v>
      </c>
      <c r="E16" s="161">
        <f t="shared" si="0"/>
        <v>0</v>
      </c>
      <c r="F16" s="161">
        <f t="shared" si="1"/>
        <v>0</v>
      </c>
      <c r="G16" s="161">
        <f t="shared" si="2"/>
        <v>0</v>
      </c>
      <c r="H16" s="161"/>
      <c r="I16" s="161">
        <f t="shared" si="3"/>
        <v>0</v>
      </c>
      <c r="J16" s="161">
        <f t="shared" si="4"/>
        <v>0</v>
      </c>
      <c r="K16" s="102"/>
      <c r="L16" s="162">
        <f t="shared" si="5"/>
        <v>0</v>
      </c>
      <c r="M16" s="162">
        <f t="shared" si="6"/>
        <v>0</v>
      </c>
      <c r="N16" s="162">
        <f t="shared" si="7"/>
        <v>0</v>
      </c>
      <c r="O16" s="162">
        <f t="shared" si="8"/>
        <v>0</v>
      </c>
      <c r="P16" s="162">
        <f t="shared" si="9"/>
        <v>0</v>
      </c>
      <c r="Q16" s="162">
        <f t="shared" si="10"/>
        <v>0</v>
      </c>
      <c r="R16" s="162">
        <f t="shared" si="11"/>
        <v>0</v>
      </c>
      <c r="S16" s="162">
        <f t="shared" si="12"/>
        <v>0</v>
      </c>
    </row>
    <row r="17" spans="3:19" x14ac:dyDescent="0.25">
      <c r="C17" s="18" t="s">
        <v>627</v>
      </c>
      <c r="D17" s="18" t="s">
        <v>628</v>
      </c>
      <c r="E17" s="161">
        <f t="shared" si="0"/>
        <v>0</v>
      </c>
      <c r="F17" s="161">
        <f t="shared" si="1"/>
        <v>0</v>
      </c>
      <c r="G17" s="161">
        <f t="shared" si="2"/>
        <v>0</v>
      </c>
      <c r="H17" s="161"/>
      <c r="I17" s="161">
        <f t="shared" si="3"/>
        <v>0</v>
      </c>
      <c r="J17" s="161">
        <f t="shared" si="4"/>
        <v>0</v>
      </c>
      <c r="K17" s="102"/>
      <c r="L17" s="162">
        <f t="shared" si="5"/>
        <v>0</v>
      </c>
      <c r="M17" s="162">
        <f t="shared" si="6"/>
        <v>0</v>
      </c>
      <c r="N17" s="162">
        <f t="shared" si="7"/>
        <v>0</v>
      </c>
      <c r="O17" s="162">
        <f t="shared" si="8"/>
        <v>0</v>
      </c>
      <c r="P17" s="162">
        <f t="shared" si="9"/>
        <v>0</v>
      </c>
      <c r="Q17" s="162">
        <f t="shared" si="10"/>
        <v>0</v>
      </c>
      <c r="R17" s="162">
        <f t="shared" si="11"/>
        <v>0</v>
      </c>
      <c r="S17" s="162">
        <f t="shared" si="12"/>
        <v>0</v>
      </c>
    </row>
    <row r="18" spans="3:19" x14ac:dyDescent="0.25">
      <c r="C18" s="18" t="s">
        <v>259</v>
      </c>
      <c r="D18" s="18" t="s">
        <v>259</v>
      </c>
      <c r="E18" s="161">
        <f t="shared" si="0"/>
        <v>0</v>
      </c>
      <c r="F18" s="161">
        <f t="shared" si="1"/>
        <v>0</v>
      </c>
      <c r="G18" s="161">
        <f t="shared" si="2"/>
        <v>0</v>
      </c>
      <c r="H18" s="161"/>
      <c r="I18" s="161">
        <f t="shared" si="3"/>
        <v>0</v>
      </c>
      <c r="J18" s="161">
        <f t="shared" si="4"/>
        <v>0</v>
      </c>
      <c r="K18" s="102"/>
      <c r="L18" s="162">
        <f t="shared" si="5"/>
        <v>0</v>
      </c>
      <c r="M18" s="162">
        <f t="shared" si="6"/>
        <v>0</v>
      </c>
      <c r="N18" s="162">
        <f t="shared" si="7"/>
        <v>0</v>
      </c>
      <c r="O18" s="162">
        <f t="shared" si="8"/>
        <v>0</v>
      </c>
      <c r="P18" s="162">
        <f t="shared" si="9"/>
        <v>0</v>
      </c>
      <c r="Q18" s="162">
        <f t="shared" si="10"/>
        <v>0</v>
      </c>
      <c r="R18" s="162">
        <f t="shared" si="11"/>
        <v>0</v>
      </c>
      <c r="S18" s="162">
        <f t="shared" si="12"/>
        <v>0</v>
      </c>
    </row>
    <row r="19" spans="3:19" x14ac:dyDescent="0.25">
      <c r="C19" s="439" t="s">
        <v>251</v>
      </c>
      <c r="D19" s="441"/>
      <c r="E19" s="122">
        <f>Q76</f>
        <v>0</v>
      </c>
      <c r="F19" s="122">
        <f>Q131</f>
        <v>0</v>
      </c>
      <c r="G19" s="122">
        <f>Q186</f>
        <v>0</v>
      </c>
      <c r="H19" s="122">
        <f>SUM(H9:H18)</f>
        <v>0</v>
      </c>
      <c r="I19" s="122">
        <f>Q241</f>
        <v>0</v>
      </c>
      <c r="J19" s="122">
        <f>I19-H19</f>
        <v>0</v>
      </c>
      <c r="K19" s="122">
        <f>SUM(K9:K18)</f>
        <v>0</v>
      </c>
      <c r="L19" s="122">
        <f>SUM(E297:J297)</f>
        <v>0</v>
      </c>
      <c r="M19" s="122">
        <f>SUM(K297:P297)</f>
        <v>0</v>
      </c>
      <c r="N19" s="122">
        <f>L19+M19</f>
        <v>0</v>
      </c>
      <c r="O19" s="122">
        <f>Q352</f>
        <v>0</v>
      </c>
      <c r="P19" s="122">
        <f>Q407</f>
        <v>0</v>
      </c>
      <c r="Q19" s="122">
        <f>Q462</f>
        <v>0</v>
      </c>
      <c r="R19" s="122">
        <f>Q517</f>
        <v>0</v>
      </c>
      <c r="S19" s="122">
        <f>Q572</f>
        <v>0</v>
      </c>
    </row>
    <row r="20" spans="3:19" x14ac:dyDescent="0.25">
      <c r="C20" s="428" t="s">
        <v>257</v>
      </c>
      <c r="D20" s="429"/>
      <c r="E20" s="81"/>
      <c r="F20" s="81"/>
      <c r="G20" s="81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</row>
    <row r="21" spans="3:19" x14ac:dyDescent="0.25">
      <c r="C21" s="18" t="s">
        <v>252</v>
      </c>
      <c r="D21" s="18" t="s">
        <v>253</v>
      </c>
      <c r="E21" s="161">
        <f t="shared" ref="E21:E30" si="13">Q78</f>
        <v>0</v>
      </c>
      <c r="F21" s="161">
        <f t="shared" ref="F21:F30" si="14">Q133</f>
        <v>0</v>
      </c>
      <c r="G21" s="161">
        <f t="shared" ref="G21:G30" si="15">Q188</f>
        <v>0</v>
      </c>
      <c r="H21" s="161"/>
      <c r="I21" s="161">
        <f t="shared" ref="I21:I30" si="16">Q243</f>
        <v>0</v>
      </c>
      <c r="J21" s="161">
        <f t="shared" ref="J21:J30" si="17">I21-H21</f>
        <v>0</v>
      </c>
      <c r="K21" s="102"/>
      <c r="L21" s="162">
        <f t="shared" ref="L21:L30" si="18">SUM(E299:J299)</f>
        <v>0</v>
      </c>
      <c r="M21" s="162">
        <f t="shared" ref="M21:M30" si="19">SUM(K299:P299)</f>
        <v>0</v>
      </c>
      <c r="N21" s="162">
        <f t="shared" ref="N21:N30" si="20">L21+M21</f>
        <v>0</v>
      </c>
      <c r="O21" s="162">
        <f t="shared" ref="O21:O30" si="21">Q354</f>
        <v>0</v>
      </c>
      <c r="P21" s="162">
        <f t="shared" ref="P21:P30" si="22">Q409</f>
        <v>0</v>
      </c>
      <c r="Q21" s="162">
        <f t="shared" ref="Q21:Q30" si="23">Q464</f>
        <v>0</v>
      </c>
      <c r="R21" s="162">
        <f t="shared" ref="R21:R30" si="24">Q519</f>
        <v>0</v>
      </c>
      <c r="S21" s="162">
        <f t="shared" ref="S21:S30" si="25">Q574</f>
        <v>0</v>
      </c>
    </row>
    <row r="22" spans="3:19" x14ac:dyDescent="0.25">
      <c r="C22" s="18" t="s">
        <v>254</v>
      </c>
      <c r="D22" s="18" t="s">
        <v>255</v>
      </c>
      <c r="E22" s="161">
        <f t="shared" si="13"/>
        <v>0</v>
      </c>
      <c r="F22" s="161">
        <f t="shared" si="14"/>
        <v>0</v>
      </c>
      <c r="G22" s="161">
        <f t="shared" si="15"/>
        <v>0</v>
      </c>
      <c r="H22" s="161"/>
      <c r="I22" s="161">
        <f t="shared" si="16"/>
        <v>0</v>
      </c>
      <c r="J22" s="161">
        <f t="shared" si="17"/>
        <v>0</v>
      </c>
      <c r="K22" s="102"/>
      <c r="L22" s="162">
        <f t="shared" si="18"/>
        <v>0</v>
      </c>
      <c r="M22" s="162">
        <f t="shared" si="19"/>
        <v>0</v>
      </c>
      <c r="N22" s="162">
        <f t="shared" si="20"/>
        <v>0</v>
      </c>
      <c r="O22" s="162">
        <f t="shared" si="21"/>
        <v>0</v>
      </c>
      <c r="P22" s="162">
        <f t="shared" si="22"/>
        <v>0</v>
      </c>
      <c r="Q22" s="162">
        <f t="shared" si="23"/>
        <v>0</v>
      </c>
      <c r="R22" s="162">
        <f t="shared" si="24"/>
        <v>0</v>
      </c>
      <c r="S22" s="162">
        <f t="shared" si="25"/>
        <v>0</v>
      </c>
    </row>
    <row r="23" spans="3:19" x14ac:dyDescent="0.25">
      <c r="C23" s="18" t="s">
        <v>629</v>
      </c>
      <c r="D23" s="18" t="s">
        <v>64</v>
      </c>
      <c r="E23" s="161">
        <f t="shared" si="13"/>
        <v>0</v>
      </c>
      <c r="F23" s="161">
        <f t="shared" si="14"/>
        <v>0</v>
      </c>
      <c r="G23" s="161">
        <f t="shared" si="15"/>
        <v>0</v>
      </c>
      <c r="H23" s="161"/>
      <c r="I23" s="161">
        <f t="shared" si="16"/>
        <v>0</v>
      </c>
      <c r="J23" s="161">
        <f t="shared" si="17"/>
        <v>0</v>
      </c>
      <c r="K23" s="102"/>
      <c r="L23" s="162">
        <f t="shared" si="18"/>
        <v>0</v>
      </c>
      <c r="M23" s="162">
        <f t="shared" si="19"/>
        <v>0</v>
      </c>
      <c r="N23" s="162">
        <f t="shared" si="20"/>
        <v>0</v>
      </c>
      <c r="O23" s="162">
        <f t="shared" si="21"/>
        <v>0</v>
      </c>
      <c r="P23" s="162">
        <f t="shared" si="22"/>
        <v>0</v>
      </c>
      <c r="Q23" s="162">
        <f t="shared" si="23"/>
        <v>0</v>
      </c>
      <c r="R23" s="162">
        <f t="shared" si="24"/>
        <v>0</v>
      </c>
      <c r="S23" s="162">
        <f t="shared" si="25"/>
        <v>0</v>
      </c>
    </row>
    <row r="24" spans="3:19" x14ac:dyDescent="0.25">
      <c r="C24" s="18" t="s">
        <v>630</v>
      </c>
      <c r="D24" s="18" t="s">
        <v>631</v>
      </c>
      <c r="E24" s="161">
        <f t="shared" si="13"/>
        <v>0</v>
      </c>
      <c r="F24" s="161">
        <f t="shared" si="14"/>
        <v>0</v>
      </c>
      <c r="G24" s="161">
        <f t="shared" si="15"/>
        <v>0</v>
      </c>
      <c r="H24" s="161"/>
      <c r="I24" s="161">
        <f t="shared" si="16"/>
        <v>0</v>
      </c>
      <c r="J24" s="161">
        <f t="shared" si="17"/>
        <v>0</v>
      </c>
      <c r="K24" s="102"/>
      <c r="L24" s="162">
        <f t="shared" si="18"/>
        <v>0</v>
      </c>
      <c r="M24" s="162">
        <f t="shared" si="19"/>
        <v>0</v>
      </c>
      <c r="N24" s="162">
        <f t="shared" si="20"/>
        <v>0</v>
      </c>
      <c r="O24" s="162">
        <f t="shared" si="21"/>
        <v>0</v>
      </c>
      <c r="P24" s="162">
        <f t="shared" si="22"/>
        <v>0</v>
      </c>
      <c r="Q24" s="162">
        <f t="shared" si="23"/>
        <v>0</v>
      </c>
      <c r="R24" s="162">
        <f t="shared" si="24"/>
        <v>0</v>
      </c>
      <c r="S24" s="162">
        <f t="shared" si="25"/>
        <v>0</v>
      </c>
    </row>
    <row r="25" spans="3:19" x14ac:dyDescent="0.25">
      <c r="C25" s="18" t="s">
        <v>632</v>
      </c>
      <c r="D25" s="18" t="s">
        <v>633</v>
      </c>
      <c r="E25" s="161">
        <f t="shared" si="13"/>
        <v>0</v>
      </c>
      <c r="F25" s="161">
        <f t="shared" si="14"/>
        <v>0</v>
      </c>
      <c r="G25" s="161">
        <f t="shared" si="15"/>
        <v>0</v>
      </c>
      <c r="H25" s="161"/>
      <c r="I25" s="161">
        <f t="shared" si="16"/>
        <v>0</v>
      </c>
      <c r="J25" s="161">
        <f t="shared" si="17"/>
        <v>0</v>
      </c>
      <c r="K25" s="102"/>
      <c r="L25" s="162">
        <f t="shared" si="18"/>
        <v>0</v>
      </c>
      <c r="M25" s="162">
        <f t="shared" si="19"/>
        <v>0</v>
      </c>
      <c r="N25" s="162">
        <f t="shared" si="20"/>
        <v>0</v>
      </c>
      <c r="O25" s="162">
        <f t="shared" si="21"/>
        <v>0</v>
      </c>
      <c r="P25" s="162">
        <f t="shared" si="22"/>
        <v>0</v>
      </c>
      <c r="Q25" s="162">
        <f t="shared" si="23"/>
        <v>0</v>
      </c>
      <c r="R25" s="162">
        <f t="shared" si="24"/>
        <v>0</v>
      </c>
      <c r="S25" s="162">
        <f t="shared" si="25"/>
        <v>0</v>
      </c>
    </row>
    <row r="26" spans="3:19" x14ac:dyDescent="0.25">
      <c r="C26" s="18" t="s">
        <v>634</v>
      </c>
      <c r="D26" s="18" t="s">
        <v>635</v>
      </c>
      <c r="E26" s="161">
        <f t="shared" si="13"/>
        <v>0</v>
      </c>
      <c r="F26" s="161">
        <f t="shared" si="14"/>
        <v>0</v>
      </c>
      <c r="G26" s="161">
        <f t="shared" si="15"/>
        <v>0</v>
      </c>
      <c r="H26" s="161"/>
      <c r="I26" s="161">
        <f t="shared" si="16"/>
        <v>0</v>
      </c>
      <c r="J26" s="161">
        <f t="shared" si="17"/>
        <v>0</v>
      </c>
      <c r="K26" s="102"/>
      <c r="L26" s="162">
        <f t="shared" si="18"/>
        <v>0</v>
      </c>
      <c r="M26" s="162">
        <f t="shared" si="19"/>
        <v>0</v>
      </c>
      <c r="N26" s="162">
        <f t="shared" si="20"/>
        <v>0</v>
      </c>
      <c r="O26" s="162">
        <f t="shared" si="21"/>
        <v>0</v>
      </c>
      <c r="P26" s="162">
        <f t="shared" si="22"/>
        <v>0</v>
      </c>
      <c r="Q26" s="162">
        <f t="shared" si="23"/>
        <v>0</v>
      </c>
      <c r="R26" s="162">
        <f t="shared" si="24"/>
        <v>0</v>
      </c>
      <c r="S26" s="162">
        <f t="shared" si="25"/>
        <v>0</v>
      </c>
    </row>
    <row r="27" spans="3:19" x14ac:dyDescent="0.25">
      <c r="C27" s="18" t="s">
        <v>472</v>
      </c>
      <c r="D27" s="18" t="s">
        <v>626</v>
      </c>
      <c r="E27" s="161">
        <f t="shared" si="13"/>
        <v>0</v>
      </c>
      <c r="F27" s="161">
        <f t="shared" si="14"/>
        <v>0</v>
      </c>
      <c r="G27" s="161">
        <f t="shared" si="15"/>
        <v>0</v>
      </c>
      <c r="H27" s="161"/>
      <c r="I27" s="161">
        <f t="shared" si="16"/>
        <v>0</v>
      </c>
      <c r="J27" s="161">
        <f t="shared" si="17"/>
        <v>0</v>
      </c>
      <c r="K27" s="102"/>
      <c r="L27" s="162">
        <f t="shared" si="18"/>
        <v>0</v>
      </c>
      <c r="M27" s="162">
        <f t="shared" si="19"/>
        <v>0</v>
      </c>
      <c r="N27" s="162">
        <f t="shared" si="20"/>
        <v>0</v>
      </c>
      <c r="O27" s="162">
        <f t="shared" si="21"/>
        <v>0</v>
      </c>
      <c r="P27" s="162">
        <f t="shared" si="22"/>
        <v>0</v>
      </c>
      <c r="Q27" s="162">
        <f t="shared" si="23"/>
        <v>0</v>
      </c>
      <c r="R27" s="162">
        <f t="shared" si="24"/>
        <v>0</v>
      </c>
      <c r="S27" s="162">
        <f t="shared" si="25"/>
        <v>0</v>
      </c>
    </row>
    <row r="28" spans="3:19" x14ac:dyDescent="0.25">
      <c r="C28" s="18" t="s">
        <v>472</v>
      </c>
      <c r="D28" s="18" t="s">
        <v>636</v>
      </c>
      <c r="E28" s="161">
        <f t="shared" si="13"/>
        <v>0</v>
      </c>
      <c r="F28" s="161">
        <f t="shared" si="14"/>
        <v>0</v>
      </c>
      <c r="G28" s="161">
        <f t="shared" si="15"/>
        <v>0</v>
      </c>
      <c r="H28" s="161"/>
      <c r="I28" s="161">
        <f t="shared" si="16"/>
        <v>0</v>
      </c>
      <c r="J28" s="161">
        <f t="shared" si="17"/>
        <v>0</v>
      </c>
      <c r="K28" s="102"/>
      <c r="L28" s="162">
        <f t="shared" si="18"/>
        <v>0</v>
      </c>
      <c r="M28" s="162">
        <f t="shared" si="19"/>
        <v>0</v>
      </c>
      <c r="N28" s="162">
        <f t="shared" si="20"/>
        <v>0</v>
      </c>
      <c r="O28" s="162">
        <f t="shared" si="21"/>
        <v>0</v>
      </c>
      <c r="P28" s="162">
        <f t="shared" si="22"/>
        <v>0</v>
      </c>
      <c r="Q28" s="162">
        <f t="shared" si="23"/>
        <v>0</v>
      </c>
      <c r="R28" s="162">
        <f t="shared" si="24"/>
        <v>0</v>
      </c>
      <c r="S28" s="162">
        <f t="shared" si="25"/>
        <v>0</v>
      </c>
    </row>
    <row r="29" spans="3:19" x14ac:dyDescent="0.25">
      <c r="C29" s="18" t="s">
        <v>637</v>
      </c>
      <c r="D29" s="18" t="s">
        <v>628</v>
      </c>
      <c r="E29" s="161">
        <f t="shared" si="13"/>
        <v>0</v>
      </c>
      <c r="F29" s="161">
        <f t="shared" si="14"/>
        <v>0</v>
      </c>
      <c r="G29" s="161">
        <f t="shared" si="15"/>
        <v>0</v>
      </c>
      <c r="H29" s="161"/>
      <c r="I29" s="161">
        <f t="shared" si="16"/>
        <v>0</v>
      </c>
      <c r="J29" s="161">
        <f t="shared" si="17"/>
        <v>0</v>
      </c>
      <c r="K29" s="102"/>
      <c r="L29" s="162">
        <f t="shared" si="18"/>
        <v>0</v>
      </c>
      <c r="M29" s="162">
        <f t="shared" si="19"/>
        <v>0</v>
      </c>
      <c r="N29" s="162">
        <f t="shared" si="20"/>
        <v>0</v>
      </c>
      <c r="O29" s="162">
        <f t="shared" si="21"/>
        <v>0</v>
      </c>
      <c r="P29" s="162">
        <f t="shared" si="22"/>
        <v>0</v>
      </c>
      <c r="Q29" s="162">
        <f t="shared" si="23"/>
        <v>0</v>
      </c>
      <c r="R29" s="162">
        <f t="shared" si="24"/>
        <v>0</v>
      </c>
      <c r="S29" s="162">
        <f t="shared" si="25"/>
        <v>0</v>
      </c>
    </row>
    <row r="30" spans="3:19" x14ac:dyDescent="0.25">
      <c r="C30" s="18" t="s">
        <v>259</v>
      </c>
      <c r="D30" s="18" t="s">
        <v>259</v>
      </c>
      <c r="E30" s="161">
        <f t="shared" si="13"/>
        <v>0</v>
      </c>
      <c r="F30" s="161">
        <f t="shared" si="14"/>
        <v>0</v>
      </c>
      <c r="G30" s="161">
        <f t="shared" si="15"/>
        <v>0</v>
      </c>
      <c r="H30" s="161"/>
      <c r="I30" s="161">
        <f t="shared" si="16"/>
        <v>0</v>
      </c>
      <c r="J30" s="161">
        <f t="shared" si="17"/>
        <v>0</v>
      </c>
      <c r="K30" s="102"/>
      <c r="L30" s="162">
        <f t="shared" si="18"/>
        <v>0</v>
      </c>
      <c r="M30" s="162">
        <f t="shared" si="19"/>
        <v>0</v>
      </c>
      <c r="N30" s="162">
        <f t="shared" si="20"/>
        <v>0</v>
      </c>
      <c r="O30" s="162">
        <f t="shared" si="21"/>
        <v>0</v>
      </c>
      <c r="P30" s="162">
        <f t="shared" si="22"/>
        <v>0</v>
      </c>
      <c r="Q30" s="162">
        <f t="shared" si="23"/>
        <v>0</v>
      </c>
      <c r="R30" s="162">
        <f t="shared" si="24"/>
        <v>0</v>
      </c>
      <c r="S30" s="162">
        <f t="shared" si="25"/>
        <v>0</v>
      </c>
    </row>
    <row r="31" spans="3:19" x14ac:dyDescent="0.25">
      <c r="C31" s="439" t="s">
        <v>225</v>
      </c>
      <c r="D31" s="441"/>
      <c r="E31" s="122">
        <f>Q88</f>
        <v>0</v>
      </c>
      <c r="F31" s="122">
        <f>Q143</f>
        <v>0</v>
      </c>
      <c r="G31" s="122">
        <f>Q198</f>
        <v>0</v>
      </c>
      <c r="H31" s="122">
        <f>SUM(H21:H30)</f>
        <v>0</v>
      </c>
      <c r="I31" s="122">
        <f>Q253</f>
        <v>0</v>
      </c>
      <c r="J31" s="122">
        <f>I31-H31</f>
        <v>0</v>
      </c>
      <c r="K31" s="122">
        <f>SUM(K21:K30)</f>
        <v>0</v>
      </c>
      <c r="L31" s="122">
        <f>SUM(E309:J309)</f>
        <v>0</v>
      </c>
      <c r="M31" s="122">
        <f>SUM(K309:P309)</f>
        <v>0</v>
      </c>
      <c r="N31" s="122">
        <f>L31+M31</f>
        <v>0</v>
      </c>
      <c r="O31" s="122">
        <f>Q364</f>
        <v>0</v>
      </c>
      <c r="P31" s="122">
        <f>Q419</f>
        <v>0</v>
      </c>
      <c r="Q31" s="122">
        <f>Q474</f>
        <v>0</v>
      </c>
      <c r="R31" s="122">
        <f>Q529</f>
        <v>0</v>
      </c>
      <c r="S31" s="122">
        <f>Q584</f>
        <v>0</v>
      </c>
    </row>
    <row r="32" spans="3:19" x14ac:dyDescent="0.25">
      <c r="C32" s="428" t="s">
        <v>258</v>
      </c>
      <c r="D32" s="429"/>
      <c r="E32" s="81"/>
      <c r="F32" s="81"/>
      <c r="G32" s="81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</row>
    <row r="33" spans="3:19" x14ac:dyDescent="0.25">
      <c r="C33" s="18" t="s">
        <v>252</v>
      </c>
      <c r="D33" s="18" t="s">
        <v>253</v>
      </c>
      <c r="E33" s="161">
        <f t="shared" ref="E33:E42" si="26">Q90</f>
        <v>0</v>
      </c>
      <c r="F33" s="161">
        <f t="shared" ref="F33:F42" si="27">Q145</f>
        <v>0</v>
      </c>
      <c r="G33" s="161">
        <f t="shared" ref="G33:G42" si="28">Q200</f>
        <v>0</v>
      </c>
      <c r="H33" s="161"/>
      <c r="I33" s="161">
        <f t="shared" ref="I33:I42" si="29">Q255</f>
        <v>0</v>
      </c>
      <c r="J33" s="161">
        <f t="shared" ref="J33:J42" si="30">I33-H33</f>
        <v>0</v>
      </c>
      <c r="K33" s="102"/>
      <c r="L33" s="162">
        <f t="shared" ref="L33:L42" si="31">SUM(E311:J311)</f>
        <v>0</v>
      </c>
      <c r="M33" s="162">
        <f t="shared" ref="M33:M42" si="32">SUM(K311:P311)</f>
        <v>0</v>
      </c>
      <c r="N33" s="162">
        <f t="shared" ref="N33:N42" si="33">L33+M33</f>
        <v>0</v>
      </c>
      <c r="O33" s="162">
        <f t="shared" ref="O33:O42" si="34">Q366</f>
        <v>0</v>
      </c>
      <c r="P33" s="162">
        <f t="shared" ref="P33:P42" si="35">Q421</f>
        <v>0</v>
      </c>
      <c r="Q33" s="162">
        <f t="shared" ref="Q33:Q42" si="36">Q476</f>
        <v>0</v>
      </c>
      <c r="R33" s="162">
        <f t="shared" ref="R33:R42" si="37">Q531</f>
        <v>0</v>
      </c>
      <c r="S33" s="162">
        <f t="shared" ref="S33:S42" si="38">Q586</f>
        <v>0</v>
      </c>
    </row>
    <row r="34" spans="3:19" x14ac:dyDescent="0.25">
      <c r="C34" s="18" t="s">
        <v>254</v>
      </c>
      <c r="D34" s="18" t="s">
        <v>255</v>
      </c>
      <c r="E34" s="161">
        <f t="shared" si="26"/>
        <v>0</v>
      </c>
      <c r="F34" s="161">
        <f t="shared" si="27"/>
        <v>0</v>
      </c>
      <c r="G34" s="161">
        <f t="shared" si="28"/>
        <v>0</v>
      </c>
      <c r="H34" s="161"/>
      <c r="I34" s="161">
        <f t="shared" si="29"/>
        <v>0</v>
      </c>
      <c r="J34" s="161">
        <f t="shared" si="30"/>
        <v>0</v>
      </c>
      <c r="K34" s="102"/>
      <c r="L34" s="162">
        <f t="shared" si="31"/>
        <v>0</v>
      </c>
      <c r="M34" s="162">
        <f t="shared" si="32"/>
        <v>0</v>
      </c>
      <c r="N34" s="162">
        <f t="shared" si="33"/>
        <v>0</v>
      </c>
      <c r="O34" s="162">
        <f t="shared" si="34"/>
        <v>0</v>
      </c>
      <c r="P34" s="162">
        <f t="shared" si="35"/>
        <v>0</v>
      </c>
      <c r="Q34" s="162">
        <f t="shared" si="36"/>
        <v>0</v>
      </c>
      <c r="R34" s="162">
        <f t="shared" si="37"/>
        <v>0</v>
      </c>
      <c r="S34" s="162">
        <f t="shared" si="38"/>
        <v>0</v>
      </c>
    </row>
    <row r="35" spans="3:19" x14ac:dyDescent="0.25">
      <c r="C35" s="18" t="s">
        <v>629</v>
      </c>
      <c r="D35" s="18" t="s">
        <v>64</v>
      </c>
      <c r="E35" s="161">
        <f t="shared" si="26"/>
        <v>0</v>
      </c>
      <c r="F35" s="161">
        <f t="shared" si="27"/>
        <v>0</v>
      </c>
      <c r="G35" s="161">
        <f t="shared" si="28"/>
        <v>0</v>
      </c>
      <c r="H35" s="161"/>
      <c r="I35" s="161">
        <f t="shared" si="29"/>
        <v>0</v>
      </c>
      <c r="J35" s="161">
        <f t="shared" si="30"/>
        <v>0</v>
      </c>
      <c r="K35" s="102"/>
      <c r="L35" s="162">
        <f t="shared" si="31"/>
        <v>0</v>
      </c>
      <c r="M35" s="162">
        <f t="shared" si="32"/>
        <v>0</v>
      </c>
      <c r="N35" s="162">
        <f t="shared" si="33"/>
        <v>0</v>
      </c>
      <c r="O35" s="162">
        <f t="shared" si="34"/>
        <v>0</v>
      </c>
      <c r="P35" s="162">
        <f t="shared" si="35"/>
        <v>0</v>
      </c>
      <c r="Q35" s="162">
        <f t="shared" si="36"/>
        <v>0</v>
      </c>
      <c r="R35" s="162">
        <f t="shared" si="37"/>
        <v>0</v>
      </c>
      <c r="S35" s="162">
        <f t="shared" si="38"/>
        <v>0</v>
      </c>
    </row>
    <row r="36" spans="3:19" x14ac:dyDescent="0.25">
      <c r="C36" s="18" t="s">
        <v>630</v>
      </c>
      <c r="D36" s="18" t="s">
        <v>631</v>
      </c>
      <c r="E36" s="161">
        <f t="shared" si="26"/>
        <v>0</v>
      </c>
      <c r="F36" s="161">
        <f t="shared" si="27"/>
        <v>0</v>
      </c>
      <c r="G36" s="161">
        <f t="shared" si="28"/>
        <v>0</v>
      </c>
      <c r="H36" s="161"/>
      <c r="I36" s="161">
        <f t="shared" si="29"/>
        <v>0</v>
      </c>
      <c r="J36" s="161">
        <f t="shared" si="30"/>
        <v>0</v>
      </c>
      <c r="K36" s="102"/>
      <c r="L36" s="162">
        <f t="shared" si="31"/>
        <v>0</v>
      </c>
      <c r="M36" s="162">
        <f t="shared" si="32"/>
        <v>0</v>
      </c>
      <c r="N36" s="162">
        <f t="shared" si="33"/>
        <v>0</v>
      </c>
      <c r="O36" s="162">
        <f t="shared" si="34"/>
        <v>0</v>
      </c>
      <c r="P36" s="162">
        <f t="shared" si="35"/>
        <v>0</v>
      </c>
      <c r="Q36" s="162">
        <f t="shared" si="36"/>
        <v>0</v>
      </c>
      <c r="R36" s="162">
        <f t="shared" si="37"/>
        <v>0</v>
      </c>
      <c r="S36" s="162">
        <f t="shared" si="38"/>
        <v>0</v>
      </c>
    </row>
    <row r="37" spans="3:19" x14ac:dyDescent="0.25">
      <c r="C37" s="18" t="s">
        <v>632</v>
      </c>
      <c r="D37" s="18" t="s">
        <v>633</v>
      </c>
      <c r="E37" s="161">
        <f t="shared" si="26"/>
        <v>0</v>
      </c>
      <c r="F37" s="161">
        <f t="shared" si="27"/>
        <v>0</v>
      </c>
      <c r="G37" s="161">
        <f t="shared" si="28"/>
        <v>0</v>
      </c>
      <c r="H37" s="161"/>
      <c r="I37" s="161">
        <f t="shared" si="29"/>
        <v>0</v>
      </c>
      <c r="J37" s="161">
        <f t="shared" si="30"/>
        <v>0</v>
      </c>
      <c r="K37" s="102"/>
      <c r="L37" s="162">
        <f t="shared" si="31"/>
        <v>0</v>
      </c>
      <c r="M37" s="162">
        <f t="shared" si="32"/>
        <v>0</v>
      </c>
      <c r="N37" s="162">
        <f t="shared" si="33"/>
        <v>0</v>
      </c>
      <c r="O37" s="162">
        <f t="shared" si="34"/>
        <v>0</v>
      </c>
      <c r="P37" s="162">
        <f t="shared" si="35"/>
        <v>0</v>
      </c>
      <c r="Q37" s="162">
        <f t="shared" si="36"/>
        <v>0</v>
      </c>
      <c r="R37" s="162">
        <f t="shared" si="37"/>
        <v>0</v>
      </c>
      <c r="S37" s="162">
        <f t="shared" si="38"/>
        <v>0</v>
      </c>
    </row>
    <row r="38" spans="3:19" x14ac:dyDescent="0.25">
      <c r="C38" s="18" t="s">
        <v>634</v>
      </c>
      <c r="D38" s="18" t="s">
        <v>635</v>
      </c>
      <c r="E38" s="161">
        <f t="shared" si="26"/>
        <v>0</v>
      </c>
      <c r="F38" s="161">
        <f t="shared" si="27"/>
        <v>0</v>
      </c>
      <c r="G38" s="161">
        <f t="shared" si="28"/>
        <v>0</v>
      </c>
      <c r="H38" s="161"/>
      <c r="I38" s="161">
        <f t="shared" si="29"/>
        <v>0</v>
      </c>
      <c r="J38" s="161">
        <f t="shared" si="30"/>
        <v>0</v>
      </c>
      <c r="K38" s="102"/>
      <c r="L38" s="162">
        <f t="shared" si="31"/>
        <v>0</v>
      </c>
      <c r="M38" s="162">
        <f t="shared" si="32"/>
        <v>0</v>
      </c>
      <c r="N38" s="162">
        <f t="shared" si="33"/>
        <v>0</v>
      </c>
      <c r="O38" s="162">
        <f t="shared" si="34"/>
        <v>0</v>
      </c>
      <c r="P38" s="162">
        <f t="shared" si="35"/>
        <v>0</v>
      </c>
      <c r="Q38" s="162">
        <f t="shared" si="36"/>
        <v>0</v>
      </c>
      <c r="R38" s="162">
        <f t="shared" si="37"/>
        <v>0</v>
      </c>
      <c r="S38" s="162">
        <f t="shared" si="38"/>
        <v>0</v>
      </c>
    </row>
    <row r="39" spans="3:19" x14ac:dyDescent="0.25">
      <c r="C39" s="18" t="s">
        <v>472</v>
      </c>
      <c r="D39" s="18" t="s">
        <v>626</v>
      </c>
      <c r="E39" s="161">
        <f t="shared" si="26"/>
        <v>0</v>
      </c>
      <c r="F39" s="161">
        <f t="shared" si="27"/>
        <v>0</v>
      </c>
      <c r="G39" s="161">
        <f t="shared" si="28"/>
        <v>0</v>
      </c>
      <c r="H39" s="161"/>
      <c r="I39" s="161">
        <f t="shared" si="29"/>
        <v>0</v>
      </c>
      <c r="J39" s="161">
        <f t="shared" si="30"/>
        <v>0</v>
      </c>
      <c r="K39" s="102"/>
      <c r="L39" s="162">
        <f t="shared" si="31"/>
        <v>0</v>
      </c>
      <c r="M39" s="162">
        <f t="shared" si="32"/>
        <v>0</v>
      </c>
      <c r="N39" s="162">
        <f t="shared" si="33"/>
        <v>0</v>
      </c>
      <c r="O39" s="162">
        <f t="shared" si="34"/>
        <v>0</v>
      </c>
      <c r="P39" s="162">
        <f t="shared" si="35"/>
        <v>0</v>
      </c>
      <c r="Q39" s="162">
        <f t="shared" si="36"/>
        <v>0</v>
      </c>
      <c r="R39" s="162">
        <f t="shared" si="37"/>
        <v>0</v>
      </c>
      <c r="S39" s="162">
        <f t="shared" si="38"/>
        <v>0</v>
      </c>
    </row>
    <row r="40" spans="3:19" x14ac:dyDescent="0.25">
      <c r="C40" s="18" t="s">
        <v>472</v>
      </c>
      <c r="D40" s="18" t="s">
        <v>636</v>
      </c>
      <c r="E40" s="161">
        <f t="shared" si="26"/>
        <v>0</v>
      </c>
      <c r="F40" s="161">
        <f t="shared" si="27"/>
        <v>0</v>
      </c>
      <c r="G40" s="161">
        <f t="shared" si="28"/>
        <v>0</v>
      </c>
      <c r="H40" s="161"/>
      <c r="I40" s="161">
        <f t="shared" si="29"/>
        <v>0</v>
      </c>
      <c r="J40" s="161">
        <f t="shared" si="30"/>
        <v>0</v>
      </c>
      <c r="K40" s="102"/>
      <c r="L40" s="162">
        <f t="shared" si="31"/>
        <v>0</v>
      </c>
      <c r="M40" s="162">
        <f t="shared" si="32"/>
        <v>0</v>
      </c>
      <c r="N40" s="162">
        <f t="shared" si="33"/>
        <v>0</v>
      </c>
      <c r="O40" s="162">
        <f t="shared" si="34"/>
        <v>0</v>
      </c>
      <c r="P40" s="162">
        <f t="shared" si="35"/>
        <v>0</v>
      </c>
      <c r="Q40" s="162">
        <f t="shared" si="36"/>
        <v>0</v>
      </c>
      <c r="R40" s="162">
        <f t="shared" si="37"/>
        <v>0</v>
      </c>
      <c r="S40" s="162">
        <f t="shared" si="38"/>
        <v>0</v>
      </c>
    </row>
    <row r="41" spans="3:19" x14ac:dyDescent="0.25">
      <c r="C41" s="18" t="s">
        <v>637</v>
      </c>
      <c r="D41" s="18" t="s">
        <v>628</v>
      </c>
      <c r="E41" s="161">
        <f t="shared" si="26"/>
        <v>0</v>
      </c>
      <c r="F41" s="161">
        <f t="shared" si="27"/>
        <v>0</v>
      </c>
      <c r="G41" s="161">
        <f t="shared" si="28"/>
        <v>0</v>
      </c>
      <c r="H41" s="161"/>
      <c r="I41" s="161">
        <f t="shared" si="29"/>
        <v>0</v>
      </c>
      <c r="J41" s="161">
        <f t="shared" si="30"/>
        <v>0</v>
      </c>
      <c r="K41" s="102"/>
      <c r="L41" s="162">
        <f t="shared" si="31"/>
        <v>0</v>
      </c>
      <c r="M41" s="162">
        <f t="shared" si="32"/>
        <v>0</v>
      </c>
      <c r="N41" s="162">
        <f t="shared" si="33"/>
        <v>0</v>
      </c>
      <c r="O41" s="162">
        <f t="shared" si="34"/>
        <v>0</v>
      </c>
      <c r="P41" s="162">
        <f t="shared" si="35"/>
        <v>0</v>
      </c>
      <c r="Q41" s="162">
        <f t="shared" si="36"/>
        <v>0</v>
      </c>
      <c r="R41" s="162">
        <f t="shared" si="37"/>
        <v>0</v>
      </c>
      <c r="S41" s="162">
        <f t="shared" si="38"/>
        <v>0</v>
      </c>
    </row>
    <row r="42" spans="3:19" x14ac:dyDescent="0.25">
      <c r="C42" s="18" t="s">
        <v>259</v>
      </c>
      <c r="D42" s="18" t="s">
        <v>259</v>
      </c>
      <c r="E42" s="161">
        <f t="shared" si="26"/>
        <v>0</v>
      </c>
      <c r="F42" s="161">
        <f t="shared" si="27"/>
        <v>0</v>
      </c>
      <c r="G42" s="161">
        <f t="shared" si="28"/>
        <v>0</v>
      </c>
      <c r="H42" s="161"/>
      <c r="I42" s="161">
        <f t="shared" si="29"/>
        <v>0</v>
      </c>
      <c r="J42" s="161">
        <f t="shared" si="30"/>
        <v>0</v>
      </c>
      <c r="K42" s="102"/>
      <c r="L42" s="162">
        <f t="shared" si="31"/>
        <v>0</v>
      </c>
      <c r="M42" s="162">
        <f t="shared" si="32"/>
        <v>0</v>
      </c>
      <c r="N42" s="162">
        <f t="shared" si="33"/>
        <v>0</v>
      </c>
      <c r="O42" s="162">
        <f t="shared" si="34"/>
        <v>0</v>
      </c>
      <c r="P42" s="162">
        <f t="shared" si="35"/>
        <v>0</v>
      </c>
      <c r="Q42" s="162">
        <f t="shared" si="36"/>
        <v>0</v>
      </c>
      <c r="R42" s="162">
        <f t="shared" si="37"/>
        <v>0</v>
      </c>
      <c r="S42" s="162">
        <f t="shared" si="38"/>
        <v>0</v>
      </c>
    </row>
    <row r="43" spans="3:19" x14ac:dyDescent="0.25">
      <c r="C43" s="439" t="s">
        <v>225</v>
      </c>
      <c r="D43" s="441"/>
      <c r="E43" s="122">
        <f>Q100</f>
        <v>0</v>
      </c>
      <c r="F43" s="122">
        <f>Q155</f>
        <v>0</v>
      </c>
      <c r="G43" s="122">
        <f>Q210</f>
        <v>0</v>
      </c>
      <c r="H43" s="122">
        <f>SUM(H33:H42)</f>
        <v>0</v>
      </c>
      <c r="I43" s="122">
        <f>Q265</f>
        <v>0</v>
      </c>
      <c r="J43" s="122">
        <f>I43-H43</f>
        <v>0</v>
      </c>
      <c r="K43" s="122">
        <f>SUM(K33:K42)</f>
        <v>0</v>
      </c>
      <c r="L43" s="122">
        <f>SUM(E321:J321)</f>
        <v>0</v>
      </c>
      <c r="M43" s="122">
        <f>SUM(K321:P321)</f>
        <v>0</v>
      </c>
      <c r="N43" s="122">
        <f>L43+M43</f>
        <v>0</v>
      </c>
      <c r="O43" s="122">
        <f>Q376</f>
        <v>0</v>
      </c>
      <c r="P43" s="122">
        <f>Q431</f>
        <v>0</v>
      </c>
      <c r="Q43" s="122">
        <f>Q486</f>
        <v>0</v>
      </c>
      <c r="R43" s="122">
        <f>Q541</f>
        <v>0</v>
      </c>
      <c r="S43" s="122">
        <f>Q596</f>
        <v>0</v>
      </c>
    </row>
    <row r="44" spans="3:19" x14ac:dyDescent="0.25">
      <c r="C44" s="428" t="s">
        <v>260</v>
      </c>
      <c r="D44" s="429"/>
      <c r="E44" s="81"/>
      <c r="F44" s="81"/>
      <c r="G44" s="81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</row>
    <row r="45" spans="3:19" x14ac:dyDescent="0.25">
      <c r="C45" s="18" t="s">
        <v>252</v>
      </c>
      <c r="D45" s="18" t="s">
        <v>253</v>
      </c>
      <c r="E45" s="161">
        <f t="shared" ref="E45:E55" si="39">Q102</f>
        <v>0</v>
      </c>
      <c r="F45" s="161">
        <f t="shared" ref="F45:F55" si="40">Q157</f>
        <v>0</v>
      </c>
      <c r="G45" s="161">
        <f t="shared" ref="G45:G55" si="41">Q212</f>
        <v>0</v>
      </c>
      <c r="H45" s="161"/>
      <c r="I45" s="161">
        <f t="shared" ref="I45:I55" si="42">Q267</f>
        <v>0</v>
      </c>
      <c r="J45" s="161">
        <f t="shared" ref="J45:J55" si="43">I45-H45</f>
        <v>0</v>
      </c>
      <c r="K45" s="102"/>
      <c r="L45" s="162">
        <f t="shared" ref="L45:L55" si="44">SUM(E323:J323)</f>
        <v>0</v>
      </c>
      <c r="M45" s="162">
        <f t="shared" ref="M45:M55" si="45">SUM(K323:P323)</f>
        <v>0</v>
      </c>
      <c r="N45" s="162">
        <f t="shared" ref="N45:N55" si="46">L45+M45</f>
        <v>0</v>
      </c>
      <c r="O45" s="162">
        <f t="shared" ref="O45:O55" si="47">Q378</f>
        <v>0</v>
      </c>
      <c r="P45" s="162">
        <f t="shared" ref="P45:P55" si="48">Q433</f>
        <v>0</v>
      </c>
      <c r="Q45" s="162">
        <f t="shared" ref="Q45:Q55" si="49">Q488</f>
        <v>0</v>
      </c>
      <c r="R45" s="162">
        <f t="shared" ref="R45:R55" si="50">Q543</f>
        <v>0</v>
      </c>
      <c r="S45" s="162">
        <f t="shared" ref="S45:S55" si="51">Q598</f>
        <v>0</v>
      </c>
    </row>
    <row r="46" spans="3:19" x14ac:dyDescent="0.25">
      <c r="C46" s="18" t="s">
        <v>254</v>
      </c>
      <c r="D46" s="18" t="s">
        <v>255</v>
      </c>
      <c r="E46" s="161">
        <f t="shared" si="39"/>
        <v>0</v>
      </c>
      <c r="F46" s="161">
        <f t="shared" si="40"/>
        <v>0</v>
      </c>
      <c r="G46" s="161">
        <f t="shared" si="41"/>
        <v>0</v>
      </c>
      <c r="H46" s="161"/>
      <c r="I46" s="161">
        <f t="shared" si="42"/>
        <v>0</v>
      </c>
      <c r="J46" s="161">
        <f t="shared" si="43"/>
        <v>0</v>
      </c>
      <c r="K46" s="102"/>
      <c r="L46" s="162">
        <f t="shared" si="44"/>
        <v>0</v>
      </c>
      <c r="M46" s="162">
        <f t="shared" si="45"/>
        <v>0</v>
      </c>
      <c r="N46" s="162">
        <f t="shared" si="46"/>
        <v>0</v>
      </c>
      <c r="O46" s="162">
        <f t="shared" si="47"/>
        <v>0</v>
      </c>
      <c r="P46" s="162">
        <f t="shared" si="48"/>
        <v>0</v>
      </c>
      <c r="Q46" s="162">
        <f t="shared" si="49"/>
        <v>0</v>
      </c>
      <c r="R46" s="162">
        <f t="shared" si="50"/>
        <v>0</v>
      </c>
      <c r="S46" s="162">
        <f t="shared" si="51"/>
        <v>0</v>
      </c>
    </row>
    <row r="47" spans="3:19" x14ac:dyDescent="0.25">
      <c r="C47" s="18" t="s">
        <v>640</v>
      </c>
      <c r="D47" s="18" t="s">
        <v>64</v>
      </c>
      <c r="E47" s="161">
        <f t="shared" si="39"/>
        <v>0</v>
      </c>
      <c r="F47" s="161">
        <f t="shared" si="40"/>
        <v>0</v>
      </c>
      <c r="G47" s="161">
        <f t="shared" si="41"/>
        <v>0</v>
      </c>
      <c r="H47" s="161"/>
      <c r="I47" s="161">
        <f t="shared" si="42"/>
        <v>0</v>
      </c>
      <c r="J47" s="161">
        <f t="shared" si="43"/>
        <v>0</v>
      </c>
      <c r="K47" s="102"/>
      <c r="L47" s="162">
        <f t="shared" si="44"/>
        <v>0</v>
      </c>
      <c r="M47" s="162">
        <f t="shared" si="45"/>
        <v>0</v>
      </c>
      <c r="N47" s="162">
        <f t="shared" si="46"/>
        <v>0</v>
      </c>
      <c r="O47" s="162">
        <f t="shared" si="47"/>
        <v>0</v>
      </c>
      <c r="P47" s="162">
        <f t="shared" si="48"/>
        <v>0</v>
      </c>
      <c r="Q47" s="162">
        <f t="shared" si="49"/>
        <v>0</v>
      </c>
      <c r="R47" s="162">
        <f t="shared" si="50"/>
        <v>0</v>
      </c>
      <c r="S47" s="162">
        <f t="shared" si="51"/>
        <v>0</v>
      </c>
    </row>
    <row r="48" spans="3:19" x14ac:dyDescent="0.25">
      <c r="C48" s="18" t="s">
        <v>630</v>
      </c>
      <c r="D48" s="18" t="s">
        <v>631</v>
      </c>
      <c r="E48" s="161">
        <f t="shared" si="39"/>
        <v>0</v>
      </c>
      <c r="F48" s="161">
        <f t="shared" si="40"/>
        <v>0</v>
      </c>
      <c r="G48" s="161">
        <f t="shared" si="41"/>
        <v>0</v>
      </c>
      <c r="H48" s="161"/>
      <c r="I48" s="161">
        <f t="shared" si="42"/>
        <v>0</v>
      </c>
      <c r="J48" s="161">
        <f t="shared" si="43"/>
        <v>0</v>
      </c>
      <c r="K48" s="102"/>
      <c r="L48" s="162">
        <f t="shared" si="44"/>
        <v>0</v>
      </c>
      <c r="M48" s="162">
        <f t="shared" si="45"/>
        <v>0</v>
      </c>
      <c r="N48" s="162">
        <f t="shared" si="46"/>
        <v>0</v>
      </c>
      <c r="O48" s="162">
        <f t="shared" si="47"/>
        <v>0</v>
      </c>
      <c r="P48" s="162">
        <f t="shared" si="48"/>
        <v>0</v>
      </c>
      <c r="Q48" s="162">
        <f t="shared" si="49"/>
        <v>0</v>
      </c>
      <c r="R48" s="162">
        <f t="shared" si="50"/>
        <v>0</v>
      </c>
      <c r="S48" s="162">
        <f t="shared" si="51"/>
        <v>0</v>
      </c>
    </row>
    <row r="49" spans="3:19" x14ac:dyDescent="0.25">
      <c r="C49" s="18" t="s">
        <v>632</v>
      </c>
      <c r="D49" s="18" t="s">
        <v>633</v>
      </c>
      <c r="E49" s="161">
        <f t="shared" si="39"/>
        <v>0</v>
      </c>
      <c r="F49" s="161">
        <f t="shared" si="40"/>
        <v>0</v>
      </c>
      <c r="G49" s="161">
        <f t="shared" si="41"/>
        <v>0</v>
      </c>
      <c r="H49" s="161"/>
      <c r="I49" s="161">
        <f t="shared" si="42"/>
        <v>0</v>
      </c>
      <c r="J49" s="161">
        <f t="shared" si="43"/>
        <v>0</v>
      </c>
      <c r="K49" s="102"/>
      <c r="L49" s="162">
        <f t="shared" si="44"/>
        <v>0</v>
      </c>
      <c r="M49" s="162">
        <f t="shared" si="45"/>
        <v>0</v>
      </c>
      <c r="N49" s="162">
        <f t="shared" si="46"/>
        <v>0</v>
      </c>
      <c r="O49" s="162">
        <f t="shared" si="47"/>
        <v>0</v>
      </c>
      <c r="P49" s="162">
        <f t="shared" si="48"/>
        <v>0</v>
      </c>
      <c r="Q49" s="162">
        <f t="shared" si="49"/>
        <v>0</v>
      </c>
      <c r="R49" s="162">
        <f t="shared" si="50"/>
        <v>0</v>
      </c>
      <c r="S49" s="162">
        <f t="shared" si="51"/>
        <v>0</v>
      </c>
    </row>
    <row r="50" spans="3:19" x14ac:dyDescent="0.25">
      <c r="C50" s="18" t="s">
        <v>638</v>
      </c>
      <c r="D50" s="18" t="s">
        <v>639</v>
      </c>
      <c r="E50" s="161">
        <f t="shared" si="39"/>
        <v>0</v>
      </c>
      <c r="F50" s="161">
        <f t="shared" si="40"/>
        <v>0</v>
      </c>
      <c r="G50" s="161">
        <f t="shared" si="41"/>
        <v>0</v>
      </c>
      <c r="H50" s="161"/>
      <c r="I50" s="161">
        <f t="shared" si="42"/>
        <v>0</v>
      </c>
      <c r="J50" s="161">
        <f t="shared" si="43"/>
        <v>0</v>
      </c>
      <c r="K50" s="102"/>
      <c r="L50" s="162">
        <f t="shared" si="44"/>
        <v>0</v>
      </c>
      <c r="M50" s="162">
        <f t="shared" si="45"/>
        <v>0</v>
      </c>
      <c r="N50" s="162">
        <f t="shared" si="46"/>
        <v>0</v>
      </c>
      <c r="O50" s="162">
        <f t="shared" si="47"/>
        <v>0</v>
      </c>
      <c r="P50" s="162">
        <f t="shared" si="48"/>
        <v>0</v>
      </c>
      <c r="Q50" s="162">
        <f t="shared" si="49"/>
        <v>0</v>
      </c>
      <c r="R50" s="162">
        <f t="shared" si="50"/>
        <v>0</v>
      </c>
      <c r="S50" s="162">
        <f t="shared" si="51"/>
        <v>0</v>
      </c>
    </row>
    <row r="51" spans="3:19" x14ac:dyDescent="0.25">
      <c r="C51" s="18" t="s">
        <v>634</v>
      </c>
      <c r="D51" s="18" t="s">
        <v>635</v>
      </c>
      <c r="E51" s="161">
        <f t="shared" si="39"/>
        <v>0</v>
      </c>
      <c r="F51" s="161">
        <f t="shared" si="40"/>
        <v>0</v>
      </c>
      <c r="G51" s="161">
        <f t="shared" si="41"/>
        <v>0</v>
      </c>
      <c r="H51" s="161"/>
      <c r="I51" s="161">
        <f t="shared" si="42"/>
        <v>0</v>
      </c>
      <c r="J51" s="161">
        <f t="shared" si="43"/>
        <v>0</v>
      </c>
      <c r="K51" s="102"/>
      <c r="L51" s="162">
        <f t="shared" si="44"/>
        <v>0</v>
      </c>
      <c r="M51" s="162">
        <f t="shared" si="45"/>
        <v>0</v>
      </c>
      <c r="N51" s="162">
        <f t="shared" si="46"/>
        <v>0</v>
      </c>
      <c r="O51" s="162">
        <f t="shared" si="47"/>
        <v>0</v>
      </c>
      <c r="P51" s="162">
        <f t="shared" si="48"/>
        <v>0</v>
      </c>
      <c r="Q51" s="162">
        <f t="shared" si="49"/>
        <v>0</v>
      </c>
      <c r="R51" s="162">
        <f t="shared" si="50"/>
        <v>0</v>
      </c>
      <c r="S51" s="162">
        <f t="shared" si="51"/>
        <v>0</v>
      </c>
    </row>
    <row r="52" spans="3:19" x14ac:dyDescent="0.25">
      <c r="C52" s="18" t="s">
        <v>472</v>
      </c>
      <c r="D52" s="18" t="s">
        <v>626</v>
      </c>
      <c r="E52" s="161">
        <f t="shared" si="39"/>
        <v>0</v>
      </c>
      <c r="F52" s="161">
        <f t="shared" si="40"/>
        <v>0</v>
      </c>
      <c r="G52" s="161">
        <f t="shared" si="41"/>
        <v>0</v>
      </c>
      <c r="H52" s="161"/>
      <c r="I52" s="161">
        <f t="shared" si="42"/>
        <v>0</v>
      </c>
      <c r="J52" s="161">
        <f t="shared" si="43"/>
        <v>0</v>
      </c>
      <c r="K52" s="102"/>
      <c r="L52" s="162">
        <f t="shared" si="44"/>
        <v>0</v>
      </c>
      <c r="M52" s="162">
        <f t="shared" si="45"/>
        <v>0</v>
      </c>
      <c r="N52" s="162">
        <f t="shared" si="46"/>
        <v>0</v>
      </c>
      <c r="O52" s="162">
        <f t="shared" si="47"/>
        <v>0</v>
      </c>
      <c r="P52" s="162">
        <f t="shared" si="48"/>
        <v>0</v>
      </c>
      <c r="Q52" s="162">
        <f t="shared" si="49"/>
        <v>0</v>
      </c>
      <c r="R52" s="162">
        <f t="shared" si="50"/>
        <v>0</v>
      </c>
      <c r="S52" s="162">
        <f t="shared" si="51"/>
        <v>0</v>
      </c>
    </row>
    <row r="53" spans="3:19" x14ac:dyDescent="0.25">
      <c r="C53" s="18" t="s">
        <v>472</v>
      </c>
      <c r="D53" s="18" t="s">
        <v>636</v>
      </c>
      <c r="E53" s="161">
        <f t="shared" si="39"/>
        <v>0</v>
      </c>
      <c r="F53" s="161">
        <f t="shared" si="40"/>
        <v>0</v>
      </c>
      <c r="G53" s="161">
        <f t="shared" si="41"/>
        <v>0</v>
      </c>
      <c r="H53" s="161"/>
      <c r="I53" s="161">
        <f t="shared" si="42"/>
        <v>0</v>
      </c>
      <c r="J53" s="161">
        <f t="shared" si="43"/>
        <v>0</v>
      </c>
      <c r="K53" s="102"/>
      <c r="L53" s="162">
        <f t="shared" si="44"/>
        <v>0</v>
      </c>
      <c r="M53" s="162">
        <f t="shared" si="45"/>
        <v>0</v>
      </c>
      <c r="N53" s="162">
        <f t="shared" si="46"/>
        <v>0</v>
      </c>
      <c r="O53" s="162">
        <f t="shared" si="47"/>
        <v>0</v>
      </c>
      <c r="P53" s="162">
        <f t="shared" si="48"/>
        <v>0</v>
      </c>
      <c r="Q53" s="162">
        <f t="shared" si="49"/>
        <v>0</v>
      </c>
      <c r="R53" s="162">
        <f t="shared" si="50"/>
        <v>0</v>
      </c>
      <c r="S53" s="162">
        <f t="shared" si="51"/>
        <v>0</v>
      </c>
    </row>
    <row r="54" spans="3:19" x14ac:dyDescent="0.25">
      <c r="C54" s="18" t="s">
        <v>637</v>
      </c>
      <c r="D54" s="18" t="s">
        <v>628</v>
      </c>
      <c r="E54" s="161">
        <f t="shared" si="39"/>
        <v>0</v>
      </c>
      <c r="F54" s="161">
        <f t="shared" si="40"/>
        <v>0</v>
      </c>
      <c r="G54" s="161">
        <f t="shared" si="41"/>
        <v>0</v>
      </c>
      <c r="H54" s="161"/>
      <c r="I54" s="161">
        <f t="shared" si="42"/>
        <v>0</v>
      </c>
      <c r="J54" s="161">
        <f t="shared" si="43"/>
        <v>0</v>
      </c>
      <c r="K54" s="102"/>
      <c r="L54" s="162">
        <f t="shared" si="44"/>
        <v>0</v>
      </c>
      <c r="M54" s="162">
        <f t="shared" si="45"/>
        <v>0</v>
      </c>
      <c r="N54" s="162">
        <f t="shared" si="46"/>
        <v>0</v>
      </c>
      <c r="O54" s="162">
        <f t="shared" si="47"/>
        <v>0</v>
      </c>
      <c r="P54" s="162">
        <f t="shared" si="48"/>
        <v>0</v>
      </c>
      <c r="Q54" s="162">
        <f t="shared" si="49"/>
        <v>0</v>
      </c>
      <c r="R54" s="162">
        <f t="shared" si="50"/>
        <v>0</v>
      </c>
      <c r="S54" s="162">
        <f t="shared" si="51"/>
        <v>0</v>
      </c>
    </row>
    <row r="55" spans="3:19" x14ac:dyDescent="0.25">
      <c r="C55" s="18" t="s">
        <v>259</v>
      </c>
      <c r="D55" s="18" t="s">
        <v>259</v>
      </c>
      <c r="E55" s="161">
        <f t="shared" si="39"/>
        <v>0</v>
      </c>
      <c r="F55" s="161">
        <f t="shared" si="40"/>
        <v>0</v>
      </c>
      <c r="G55" s="161">
        <f t="shared" si="41"/>
        <v>0</v>
      </c>
      <c r="H55" s="161"/>
      <c r="I55" s="161">
        <f t="shared" si="42"/>
        <v>0</v>
      </c>
      <c r="J55" s="161">
        <f t="shared" si="43"/>
        <v>0</v>
      </c>
      <c r="K55" s="102"/>
      <c r="L55" s="162">
        <f t="shared" si="44"/>
        <v>0</v>
      </c>
      <c r="M55" s="162">
        <f t="shared" si="45"/>
        <v>0</v>
      </c>
      <c r="N55" s="162">
        <f t="shared" si="46"/>
        <v>0</v>
      </c>
      <c r="O55" s="162">
        <f t="shared" si="47"/>
        <v>0</v>
      </c>
      <c r="P55" s="162">
        <f t="shared" si="48"/>
        <v>0</v>
      </c>
      <c r="Q55" s="162">
        <f t="shared" si="49"/>
        <v>0</v>
      </c>
      <c r="R55" s="162">
        <f t="shared" si="50"/>
        <v>0</v>
      </c>
      <c r="S55" s="162">
        <f t="shared" si="51"/>
        <v>0</v>
      </c>
    </row>
    <row r="56" spans="3:19" x14ac:dyDescent="0.25">
      <c r="C56" s="439" t="s">
        <v>225</v>
      </c>
      <c r="D56" s="441"/>
      <c r="E56" s="122">
        <f>Q113</f>
        <v>0</v>
      </c>
      <c r="F56" s="122">
        <f>Q168</f>
        <v>0</v>
      </c>
      <c r="G56" s="122">
        <f>Q223</f>
        <v>0</v>
      </c>
      <c r="H56" s="122">
        <f>SUM(H45:H55)</f>
        <v>0</v>
      </c>
      <c r="I56" s="122">
        <f>Q278</f>
        <v>0</v>
      </c>
      <c r="J56" s="122">
        <f>I56-H56</f>
        <v>0</v>
      </c>
      <c r="K56" s="122">
        <f>SUM(K45:K55)</f>
        <v>0</v>
      </c>
      <c r="L56" s="122">
        <f>SUM(E334:J334)</f>
        <v>0</v>
      </c>
      <c r="M56" s="122">
        <f>SUM(K334:P334)</f>
        <v>0</v>
      </c>
      <c r="N56" s="122">
        <f>L56+M56</f>
        <v>0</v>
      </c>
      <c r="O56" s="122">
        <f>Q389</f>
        <v>0</v>
      </c>
      <c r="P56" s="122">
        <f>Q444</f>
        <v>0</v>
      </c>
      <c r="Q56" s="122">
        <f>Q499</f>
        <v>0</v>
      </c>
      <c r="R56" s="122">
        <f>Q554</f>
        <v>0</v>
      </c>
      <c r="S56" s="122">
        <f>Q609</f>
        <v>0</v>
      </c>
    </row>
    <row r="57" spans="3:19" x14ac:dyDescent="0.25">
      <c r="C57" s="439" t="s">
        <v>256</v>
      </c>
      <c r="D57" s="441"/>
      <c r="E57" s="122">
        <f>Q114</f>
        <v>0</v>
      </c>
      <c r="F57" s="122">
        <f>Q169</f>
        <v>0</v>
      </c>
      <c r="G57" s="122">
        <f>Q224</f>
        <v>0</v>
      </c>
      <c r="H57" s="122">
        <f>SUM(H46:H56)</f>
        <v>0</v>
      </c>
      <c r="I57" s="122">
        <f>Q279</f>
        <v>0</v>
      </c>
      <c r="J57" s="122">
        <f>I57-H57</f>
        <v>0</v>
      </c>
      <c r="K57" s="122">
        <f>SUM(K46:K56)</f>
        <v>0</v>
      </c>
      <c r="L57" s="122">
        <f>SUM(E335:J335)</f>
        <v>0</v>
      </c>
      <c r="M57" s="122">
        <f>SUM(K335:P335)</f>
        <v>0</v>
      </c>
      <c r="N57" s="122">
        <f>L57+M57</f>
        <v>0</v>
      </c>
      <c r="O57" s="122">
        <f>Q390</f>
        <v>0</v>
      </c>
      <c r="P57" s="122">
        <f>Q445</f>
        <v>0</v>
      </c>
      <c r="Q57" s="122">
        <f>Q500</f>
        <v>0</v>
      </c>
      <c r="R57" s="122">
        <f>Q555</f>
        <v>0</v>
      </c>
      <c r="S57" s="122">
        <f>Q610</f>
        <v>0</v>
      </c>
    </row>
    <row r="58" spans="3:19" x14ac:dyDescent="0.25">
      <c r="C58" s="439" t="s">
        <v>261</v>
      </c>
      <c r="D58" s="441"/>
      <c r="E58" s="122">
        <f>Q115</f>
        <v>0</v>
      </c>
      <c r="F58" s="122">
        <f>Q170</f>
        <v>0</v>
      </c>
      <c r="G58" s="122">
        <f>Q225</f>
        <v>0</v>
      </c>
      <c r="H58" s="122">
        <f>SUM(H55:H57)</f>
        <v>0</v>
      </c>
      <c r="I58" s="122">
        <f>Q280</f>
        <v>0</v>
      </c>
      <c r="J58" s="122">
        <f>I58-H58</f>
        <v>0</v>
      </c>
      <c r="K58" s="122">
        <f>SUM(K55:K57)</f>
        <v>0</v>
      </c>
      <c r="L58" s="122">
        <f>SUM(E336:J336)</f>
        <v>0</v>
      </c>
      <c r="M58" s="122">
        <f>SUM(K336:P336)</f>
        <v>0</v>
      </c>
      <c r="N58" s="122">
        <f>L58+M58</f>
        <v>0</v>
      </c>
      <c r="O58" s="122">
        <f>Q391</f>
        <v>0</v>
      </c>
      <c r="P58" s="122">
        <f>Q446</f>
        <v>0</v>
      </c>
      <c r="Q58" s="122">
        <f>Q501</f>
        <v>0</v>
      </c>
      <c r="R58" s="122">
        <f>Q556</f>
        <v>0</v>
      </c>
      <c r="S58" s="122">
        <f>Q611</f>
        <v>0</v>
      </c>
    </row>
    <row r="59" spans="3:19" x14ac:dyDescent="0.25">
      <c r="R59" s="4"/>
      <c r="S59" s="4"/>
    </row>
    <row r="60" spans="3:19" x14ac:dyDescent="0.25">
      <c r="R60" s="4"/>
      <c r="S60" s="4"/>
    </row>
    <row r="61" spans="3:19" x14ac:dyDescent="0.25">
      <c r="C61" s="15" t="s">
        <v>262</v>
      </c>
      <c r="R61" s="4"/>
      <c r="S61" s="4"/>
    </row>
    <row r="62" spans="3:19" x14ac:dyDescent="0.25">
      <c r="C62" s="15"/>
      <c r="Q62" s="27" t="s">
        <v>109</v>
      </c>
      <c r="R62" s="4"/>
      <c r="S62" s="4"/>
    </row>
    <row r="63" spans="3:19" x14ac:dyDescent="0.25">
      <c r="C63" s="416" t="s">
        <v>244</v>
      </c>
      <c r="D63" s="416"/>
      <c r="E63" s="421" t="s">
        <v>263</v>
      </c>
      <c r="F63" s="421"/>
      <c r="G63" s="421"/>
      <c r="H63" s="421"/>
      <c r="I63" s="421"/>
      <c r="J63" s="421"/>
      <c r="K63" s="421"/>
      <c r="L63" s="421"/>
      <c r="M63" s="421"/>
      <c r="N63" s="421"/>
      <c r="O63" s="421"/>
      <c r="P63" s="421"/>
      <c r="Q63" s="421"/>
      <c r="R63" s="4"/>
      <c r="S63" s="4"/>
    </row>
    <row r="64" spans="3:19" x14ac:dyDescent="0.25">
      <c r="C64" s="416"/>
      <c r="D64" s="416"/>
      <c r="E64" s="14" t="s">
        <v>110</v>
      </c>
      <c r="F64" s="14" t="s">
        <v>111</v>
      </c>
      <c r="G64" s="14" t="s">
        <v>112</v>
      </c>
      <c r="H64" s="14" t="s">
        <v>113</v>
      </c>
      <c r="I64" s="14" t="s">
        <v>114</v>
      </c>
      <c r="J64" s="14" t="s">
        <v>115</v>
      </c>
      <c r="K64" s="14" t="s">
        <v>116</v>
      </c>
      <c r="L64" s="14" t="s">
        <v>117</v>
      </c>
      <c r="M64" s="14" t="s">
        <v>118</v>
      </c>
      <c r="N64" s="14" t="s">
        <v>119</v>
      </c>
      <c r="O64" s="14" t="s">
        <v>120</v>
      </c>
      <c r="P64" s="14" t="s">
        <v>121</v>
      </c>
      <c r="Q64" s="14" t="s">
        <v>108</v>
      </c>
      <c r="R64" s="4"/>
      <c r="S64" s="4"/>
    </row>
    <row r="65" spans="3:19" x14ac:dyDescent="0.25">
      <c r="C65" s="428" t="s">
        <v>246</v>
      </c>
      <c r="D65" s="429"/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4"/>
      <c r="S65" s="4"/>
    </row>
    <row r="66" spans="3:19" x14ac:dyDescent="0.25">
      <c r="C66" s="73" t="s">
        <v>247</v>
      </c>
      <c r="D66" s="73" t="s">
        <v>248</v>
      </c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>
        <f t="shared" ref="Q66:Q75" si="52">SUM(E66:P66)</f>
        <v>0</v>
      </c>
      <c r="R66" s="4"/>
      <c r="S66" s="4"/>
    </row>
    <row r="67" spans="3:19" x14ac:dyDescent="0.25">
      <c r="C67" s="18" t="s">
        <v>249</v>
      </c>
      <c r="D67" s="18" t="s">
        <v>250</v>
      </c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>
        <f t="shared" si="52"/>
        <v>0</v>
      </c>
    </row>
    <row r="68" spans="3:19" x14ac:dyDescent="0.25">
      <c r="C68" s="18" t="s">
        <v>615</v>
      </c>
      <c r="D68" s="18" t="s">
        <v>616</v>
      </c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82">
        <f t="shared" si="52"/>
        <v>0</v>
      </c>
    </row>
    <row r="69" spans="3:19" x14ac:dyDescent="0.25">
      <c r="C69" s="18" t="s">
        <v>617</v>
      </c>
      <c r="D69" s="18" t="s">
        <v>618</v>
      </c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82">
        <f t="shared" si="52"/>
        <v>0</v>
      </c>
    </row>
    <row r="70" spans="3:19" x14ac:dyDescent="0.25">
      <c r="C70" s="18" t="s">
        <v>619</v>
      </c>
      <c r="D70" s="18" t="s">
        <v>620</v>
      </c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82">
        <f t="shared" si="52"/>
        <v>0</v>
      </c>
    </row>
    <row r="71" spans="3:19" x14ac:dyDescent="0.25">
      <c r="C71" s="18" t="s">
        <v>621</v>
      </c>
      <c r="D71" s="18" t="s">
        <v>622</v>
      </c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82">
        <f t="shared" si="52"/>
        <v>0</v>
      </c>
    </row>
    <row r="72" spans="3:19" x14ac:dyDescent="0.25">
      <c r="C72" s="18" t="s">
        <v>623</v>
      </c>
      <c r="D72" s="18" t="s">
        <v>624</v>
      </c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82">
        <f t="shared" si="52"/>
        <v>0</v>
      </c>
    </row>
    <row r="73" spans="3:19" x14ac:dyDescent="0.25">
      <c r="C73" s="18" t="s">
        <v>625</v>
      </c>
      <c r="D73" s="18" t="s">
        <v>626</v>
      </c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82">
        <f t="shared" si="52"/>
        <v>0</v>
      </c>
    </row>
    <row r="74" spans="3:19" x14ac:dyDescent="0.25">
      <c r="C74" s="18" t="s">
        <v>627</v>
      </c>
      <c r="D74" s="18" t="s">
        <v>628</v>
      </c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82">
        <f t="shared" si="52"/>
        <v>0</v>
      </c>
    </row>
    <row r="75" spans="3:19" x14ac:dyDescent="0.25">
      <c r="C75" s="18" t="s">
        <v>259</v>
      </c>
      <c r="D75" s="18" t="s">
        <v>259</v>
      </c>
      <c r="E75" s="82"/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>
        <f t="shared" si="52"/>
        <v>0</v>
      </c>
    </row>
    <row r="76" spans="3:19" x14ac:dyDescent="0.25">
      <c r="C76" s="439" t="s">
        <v>251</v>
      </c>
      <c r="D76" s="441"/>
      <c r="E76" s="123">
        <f>SUM(E66:E75)</f>
        <v>0</v>
      </c>
      <c r="F76" s="123">
        <f t="shared" ref="F76:P76" si="53">SUM(F66:F75)</f>
        <v>0</v>
      </c>
      <c r="G76" s="123">
        <f t="shared" si="53"/>
        <v>0</v>
      </c>
      <c r="H76" s="123">
        <f t="shared" si="53"/>
        <v>0</v>
      </c>
      <c r="I76" s="123">
        <f t="shared" si="53"/>
        <v>0</v>
      </c>
      <c r="J76" s="123">
        <f t="shared" si="53"/>
        <v>0</v>
      </c>
      <c r="K76" s="123">
        <f t="shared" si="53"/>
        <v>0</v>
      </c>
      <c r="L76" s="123">
        <f t="shared" si="53"/>
        <v>0</v>
      </c>
      <c r="M76" s="123">
        <f t="shared" si="53"/>
        <v>0</v>
      </c>
      <c r="N76" s="123">
        <f t="shared" si="53"/>
        <v>0</v>
      </c>
      <c r="O76" s="123">
        <f t="shared" si="53"/>
        <v>0</v>
      </c>
      <c r="P76" s="123">
        <f t="shared" si="53"/>
        <v>0</v>
      </c>
      <c r="Q76" s="123">
        <f>SUM(E76:P76)</f>
        <v>0</v>
      </c>
    </row>
    <row r="77" spans="3:19" x14ac:dyDescent="0.25">
      <c r="C77" s="428" t="s">
        <v>257</v>
      </c>
      <c r="D77" s="429"/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</row>
    <row r="78" spans="3:19" x14ac:dyDescent="0.25">
      <c r="C78" s="18" t="s">
        <v>252</v>
      </c>
      <c r="D78" s="18" t="s">
        <v>253</v>
      </c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>
        <f>SUM(E78:P78)</f>
        <v>0</v>
      </c>
    </row>
    <row r="79" spans="3:19" x14ac:dyDescent="0.25">
      <c r="C79" s="18" t="s">
        <v>254</v>
      </c>
      <c r="D79" s="18" t="s">
        <v>255</v>
      </c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>
        <f t="shared" ref="Q79:Q87" si="54">SUM(E79:P79)</f>
        <v>0</v>
      </c>
    </row>
    <row r="80" spans="3:19" x14ac:dyDescent="0.25">
      <c r="C80" s="18" t="s">
        <v>629</v>
      </c>
      <c r="D80" s="18" t="s">
        <v>64</v>
      </c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82">
        <f t="shared" si="54"/>
        <v>0</v>
      </c>
    </row>
    <row r="81" spans="3:17" x14ac:dyDescent="0.25">
      <c r="C81" s="18" t="s">
        <v>630</v>
      </c>
      <c r="D81" s="18" t="s">
        <v>631</v>
      </c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82">
        <f t="shared" si="54"/>
        <v>0</v>
      </c>
    </row>
    <row r="82" spans="3:17" x14ac:dyDescent="0.25">
      <c r="C82" s="18" t="s">
        <v>632</v>
      </c>
      <c r="D82" s="18" t="s">
        <v>633</v>
      </c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82">
        <f t="shared" si="54"/>
        <v>0</v>
      </c>
    </row>
    <row r="83" spans="3:17" x14ac:dyDescent="0.25">
      <c r="C83" s="18" t="s">
        <v>634</v>
      </c>
      <c r="D83" s="18" t="s">
        <v>635</v>
      </c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82">
        <f t="shared" si="54"/>
        <v>0</v>
      </c>
    </row>
    <row r="84" spans="3:17" x14ac:dyDescent="0.25">
      <c r="C84" s="18" t="s">
        <v>472</v>
      </c>
      <c r="D84" s="18" t="s">
        <v>626</v>
      </c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82">
        <f t="shared" si="54"/>
        <v>0</v>
      </c>
    </row>
    <row r="85" spans="3:17" x14ac:dyDescent="0.25">
      <c r="C85" s="18" t="s">
        <v>472</v>
      </c>
      <c r="D85" s="18" t="s">
        <v>636</v>
      </c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82">
        <f t="shared" si="54"/>
        <v>0</v>
      </c>
    </row>
    <row r="86" spans="3:17" x14ac:dyDescent="0.25">
      <c r="C86" s="18" t="s">
        <v>637</v>
      </c>
      <c r="D86" s="18" t="s">
        <v>628</v>
      </c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82">
        <f t="shared" si="54"/>
        <v>0</v>
      </c>
    </row>
    <row r="87" spans="3:17" x14ac:dyDescent="0.25">
      <c r="C87" s="18" t="s">
        <v>259</v>
      </c>
      <c r="D87" s="18" t="s">
        <v>259</v>
      </c>
      <c r="E87" s="82"/>
      <c r="F87" s="82"/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>
        <f t="shared" si="54"/>
        <v>0</v>
      </c>
    </row>
    <row r="88" spans="3:17" x14ac:dyDescent="0.25">
      <c r="C88" s="439" t="s">
        <v>225</v>
      </c>
      <c r="D88" s="441"/>
      <c r="E88" s="123">
        <f>SUM(E78:E87)</f>
        <v>0</v>
      </c>
      <c r="F88" s="123">
        <f t="shared" ref="F88:P88" si="55">SUM(F78:F87)</f>
        <v>0</v>
      </c>
      <c r="G88" s="123">
        <f t="shared" si="55"/>
        <v>0</v>
      </c>
      <c r="H88" s="123">
        <f t="shared" si="55"/>
        <v>0</v>
      </c>
      <c r="I88" s="123">
        <f t="shared" si="55"/>
        <v>0</v>
      </c>
      <c r="J88" s="123">
        <f t="shared" si="55"/>
        <v>0</v>
      </c>
      <c r="K88" s="123">
        <f t="shared" si="55"/>
        <v>0</v>
      </c>
      <c r="L88" s="123">
        <f t="shared" si="55"/>
        <v>0</v>
      </c>
      <c r="M88" s="123">
        <f t="shared" si="55"/>
        <v>0</v>
      </c>
      <c r="N88" s="123">
        <f t="shared" si="55"/>
        <v>0</v>
      </c>
      <c r="O88" s="123">
        <f t="shared" si="55"/>
        <v>0</v>
      </c>
      <c r="P88" s="123">
        <f t="shared" si="55"/>
        <v>0</v>
      </c>
      <c r="Q88" s="123">
        <f>SUM(E88:P88)</f>
        <v>0</v>
      </c>
    </row>
    <row r="89" spans="3:17" x14ac:dyDescent="0.25">
      <c r="C89" s="428" t="s">
        <v>258</v>
      </c>
      <c r="D89" s="429"/>
      <c r="E89" s="82"/>
      <c r="F89" s="82"/>
      <c r="G89" s="82"/>
      <c r="H89" s="82"/>
      <c r="I89" s="82"/>
      <c r="J89" s="82"/>
      <c r="K89" s="82"/>
      <c r="L89" s="82"/>
      <c r="M89" s="82"/>
      <c r="N89" s="82"/>
      <c r="O89" s="82"/>
      <c r="P89" s="82"/>
      <c r="Q89" s="82"/>
    </row>
    <row r="90" spans="3:17" x14ac:dyDescent="0.25">
      <c r="C90" s="18" t="s">
        <v>252</v>
      </c>
      <c r="D90" s="18" t="s">
        <v>253</v>
      </c>
      <c r="E90" s="82"/>
      <c r="F90" s="82"/>
      <c r="G90" s="82"/>
      <c r="H90" s="82"/>
      <c r="I90" s="82"/>
      <c r="J90" s="82"/>
      <c r="K90" s="82"/>
      <c r="L90" s="82"/>
      <c r="M90" s="82"/>
      <c r="N90" s="82"/>
      <c r="O90" s="82"/>
      <c r="P90" s="82"/>
      <c r="Q90" s="82">
        <f t="shared" ref="Q90:Q99" si="56">SUM(E90:P90)</f>
        <v>0</v>
      </c>
    </row>
    <row r="91" spans="3:17" x14ac:dyDescent="0.25">
      <c r="C91" s="18" t="s">
        <v>254</v>
      </c>
      <c r="D91" s="18" t="s">
        <v>255</v>
      </c>
      <c r="E91" s="82"/>
      <c r="F91" s="82"/>
      <c r="G91" s="82"/>
      <c r="H91" s="82"/>
      <c r="I91" s="82"/>
      <c r="J91" s="82"/>
      <c r="K91" s="82"/>
      <c r="L91" s="82"/>
      <c r="M91" s="82"/>
      <c r="N91" s="82"/>
      <c r="O91" s="82"/>
      <c r="P91" s="82"/>
      <c r="Q91" s="82">
        <f t="shared" si="56"/>
        <v>0</v>
      </c>
    </row>
    <row r="92" spans="3:17" x14ac:dyDescent="0.25">
      <c r="C92" s="18" t="s">
        <v>629</v>
      </c>
      <c r="D92" s="18" t="s">
        <v>64</v>
      </c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82">
        <f t="shared" si="56"/>
        <v>0</v>
      </c>
    </row>
    <row r="93" spans="3:17" x14ac:dyDescent="0.25">
      <c r="C93" s="18" t="s">
        <v>630</v>
      </c>
      <c r="D93" s="18" t="s">
        <v>631</v>
      </c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82">
        <f t="shared" si="56"/>
        <v>0</v>
      </c>
    </row>
    <row r="94" spans="3:17" x14ac:dyDescent="0.25">
      <c r="C94" s="18" t="s">
        <v>632</v>
      </c>
      <c r="D94" s="18" t="s">
        <v>633</v>
      </c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82">
        <f t="shared" si="56"/>
        <v>0</v>
      </c>
    </row>
    <row r="95" spans="3:17" x14ac:dyDescent="0.25">
      <c r="C95" s="18" t="s">
        <v>634</v>
      </c>
      <c r="D95" s="18" t="s">
        <v>635</v>
      </c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82">
        <f t="shared" si="56"/>
        <v>0</v>
      </c>
    </row>
    <row r="96" spans="3:17" x14ac:dyDescent="0.25">
      <c r="C96" s="18" t="s">
        <v>472</v>
      </c>
      <c r="D96" s="18" t="s">
        <v>626</v>
      </c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82">
        <f t="shared" si="56"/>
        <v>0</v>
      </c>
    </row>
    <row r="97" spans="3:17" x14ac:dyDescent="0.25">
      <c r="C97" s="18" t="s">
        <v>472</v>
      </c>
      <c r="D97" s="18" t="s">
        <v>636</v>
      </c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82">
        <f t="shared" si="56"/>
        <v>0</v>
      </c>
    </row>
    <row r="98" spans="3:17" x14ac:dyDescent="0.25">
      <c r="C98" s="18" t="s">
        <v>637</v>
      </c>
      <c r="D98" s="18" t="s">
        <v>628</v>
      </c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82">
        <f t="shared" si="56"/>
        <v>0</v>
      </c>
    </row>
    <row r="99" spans="3:17" x14ac:dyDescent="0.25">
      <c r="C99" s="18" t="s">
        <v>259</v>
      </c>
      <c r="D99" s="18" t="s">
        <v>259</v>
      </c>
      <c r="E99" s="82"/>
      <c r="F99" s="82"/>
      <c r="G99" s="82"/>
      <c r="H99" s="82"/>
      <c r="I99" s="82"/>
      <c r="J99" s="82"/>
      <c r="K99" s="82"/>
      <c r="L99" s="82"/>
      <c r="M99" s="82"/>
      <c r="N99" s="82"/>
      <c r="O99" s="82"/>
      <c r="P99" s="82"/>
      <c r="Q99" s="82">
        <f t="shared" si="56"/>
        <v>0</v>
      </c>
    </row>
    <row r="100" spans="3:17" x14ac:dyDescent="0.25">
      <c r="C100" s="439" t="s">
        <v>225</v>
      </c>
      <c r="D100" s="441"/>
      <c r="E100" s="123">
        <f>SUM(E90:E99)</f>
        <v>0</v>
      </c>
      <c r="F100" s="123">
        <f t="shared" ref="F100:P100" si="57">SUM(F90:F99)</f>
        <v>0</v>
      </c>
      <c r="G100" s="123">
        <f t="shared" si="57"/>
        <v>0</v>
      </c>
      <c r="H100" s="123">
        <f t="shared" si="57"/>
        <v>0</v>
      </c>
      <c r="I100" s="123">
        <f t="shared" si="57"/>
        <v>0</v>
      </c>
      <c r="J100" s="123">
        <f t="shared" si="57"/>
        <v>0</v>
      </c>
      <c r="K100" s="123">
        <f t="shared" si="57"/>
        <v>0</v>
      </c>
      <c r="L100" s="123">
        <f t="shared" si="57"/>
        <v>0</v>
      </c>
      <c r="M100" s="123">
        <f t="shared" si="57"/>
        <v>0</v>
      </c>
      <c r="N100" s="123">
        <f t="shared" si="57"/>
        <v>0</v>
      </c>
      <c r="O100" s="123">
        <f t="shared" si="57"/>
        <v>0</v>
      </c>
      <c r="P100" s="123">
        <f t="shared" si="57"/>
        <v>0</v>
      </c>
      <c r="Q100" s="123">
        <f>SUM(E100:P100)</f>
        <v>0</v>
      </c>
    </row>
    <row r="101" spans="3:17" x14ac:dyDescent="0.25">
      <c r="C101" s="428" t="s">
        <v>260</v>
      </c>
      <c r="D101" s="429"/>
      <c r="E101" s="82"/>
      <c r="F101" s="82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</row>
    <row r="102" spans="3:17" x14ac:dyDescent="0.25">
      <c r="C102" s="18" t="s">
        <v>252</v>
      </c>
      <c r="D102" s="18" t="s">
        <v>253</v>
      </c>
      <c r="E102" s="82"/>
      <c r="F102" s="82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>
        <f t="shared" ref="Q102:Q112" si="58">SUM(E102:P102)</f>
        <v>0</v>
      </c>
    </row>
    <row r="103" spans="3:17" x14ac:dyDescent="0.25">
      <c r="C103" s="18" t="s">
        <v>254</v>
      </c>
      <c r="D103" s="18" t="s">
        <v>255</v>
      </c>
      <c r="E103" s="82"/>
      <c r="F103" s="82"/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>
        <f t="shared" si="58"/>
        <v>0</v>
      </c>
    </row>
    <row r="104" spans="3:17" x14ac:dyDescent="0.25">
      <c r="C104" s="18" t="s">
        <v>640</v>
      </c>
      <c r="D104" s="18" t="s">
        <v>64</v>
      </c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82">
        <f t="shared" si="58"/>
        <v>0</v>
      </c>
    </row>
    <row r="105" spans="3:17" x14ac:dyDescent="0.25">
      <c r="C105" s="18" t="s">
        <v>630</v>
      </c>
      <c r="D105" s="18" t="s">
        <v>631</v>
      </c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82">
        <f t="shared" si="58"/>
        <v>0</v>
      </c>
    </row>
    <row r="106" spans="3:17" x14ac:dyDescent="0.25">
      <c r="C106" s="18" t="s">
        <v>632</v>
      </c>
      <c r="D106" s="18" t="s">
        <v>633</v>
      </c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82">
        <f t="shared" si="58"/>
        <v>0</v>
      </c>
    </row>
    <row r="107" spans="3:17" x14ac:dyDescent="0.25">
      <c r="C107" s="18" t="s">
        <v>638</v>
      </c>
      <c r="D107" s="18" t="s">
        <v>639</v>
      </c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82">
        <f t="shared" si="58"/>
        <v>0</v>
      </c>
    </row>
    <row r="108" spans="3:17" x14ac:dyDescent="0.25">
      <c r="C108" s="18" t="s">
        <v>634</v>
      </c>
      <c r="D108" s="18" t="s">
        <v>635</v>
      </c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82">
        <f t="shared" si="58"/>
        <v>0</v>
      </c>
    </row>
    <row r="109" spans="3:17" x14ac:dyDescent="0.25">
      <c r="C109" s="18" t="s">
        <v>472</v>
      </c>
      <c r="D109" s="18" t="s">
        <v>626</v>
      </c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82">
        <f t="shared" si="58"/>
        <v>0</v>
      </c>
    </row>
    <row r="110" spans="3:17" x14ac:dyDescent="0.25">
      <c r="C110" s="18" t="s">
        <v>472</v>
      </c>
      <c r="D110" s="18" t="s">
        <v>636</v>
      </c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82">
        <f t="shared" si="58"/>
        <v>0</v>
      </c>
    </row>
    <row r="111" spans="3:17" x14ac:dyDescent="0.25">
      <c r="C111" s="18" t="s">
        <v>637</v>
      </c>
      <c r="D111" s="18" t="s">
        <v>628</v>
      </c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82">
        <f t="shared" si="58"/>
        <v>0</v>
      </c>
    </row>
    <row r="112" spans="3:17" x14ac:dyDescent="0.25">
      <c r="C112" s="18" t="s">
        <v>259</v>
      </c>
      <c r="D112" s="18" t="s">
        <v>259</v>
      </c>
      <c r="E112" s="82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>
        <f t="shared" si="58"/>
        <v>0</v>
      </c>
    </row>
    <row r="113" spans="3:17" x14ac:dyDescent="0.25">
      <c r="C113" s="439" t="s">
        <v>225</v>
      </c>
      <c r="D113" s="441"/>
      <c r="E113" s="123">
        <f>SUM(E102:E112)</f>
        <v>0</v>
      </c>
      <c r="F113" s="123">
        <f t="shared" ref="F113:P113" si="59">SUM(F102:F112)</f>
        <v>0</v>
      </c>
      <c r="G113" s="123">
        <f t="shared" si="59"/>
        <v>0</v>
      </c>
      <c r="H113" s="123">
        <f t="shared" si="59"/>
        <v>0</v>
      </c>
      <c r="I113" s="123">
        <f t="shared" si="59"/>
        <v>0</v>
      </c>
      <c r="J113" s="123">
        <f t="shared" si="59"/>
        <v>0</v>
      </c>
      <c r="K113" s="123">
        <f t="shared" si="59"/>
        <v>0</v>
      </c>
      <c r="L113" s="123">
        <f t="shared" si="59"/>
        <v>0</v>
      </c>
      <c r="M113" s="123">
        <f t="shared" si="59"/>
        <v>0</v>
      </c>
      <c r="N113" s="123">
        <f t="shared" si="59"/>
        <v>0</v>
      </c>
      <c r="O113" s="123">
        <f t="shared" si="59"/>
        <v>0</v>
      </c>
      <c r="P113" s="123">
        <f t="shared" si="59"/>
        <v>0</v>
      </c>
      <c r="Q113" s="123">
        <f>SUM(E113:P113)</f>
        <v>0</v>
      </c>
    </row>
    <row r="114" spans="3:17" x14ac:dyDescent="0.25">
      <c r="C114" s="439" t="s">
        <v>256</v>
      </c>
      <c r="D114" s="441"/>
      <c r="E114" s="123">
        <f>E88+E100+E113</f>
        <v>0</v>
      </c>
      <c r="F114" s="123">
        <f t="shared" ref="F114:P114" si="60">F88+F100+F113</f>
        <v>0</v>
      </c>
      <c r="G114" s="123">
        <f t="shared" si="60"/>
        <v>0</v>
      </c>
      <c r="H114" s="123">
        <f t="shared" si="60"/>
        <v>0</v>
      </c>
      <c r="I114" s="123">
        <f t="shared" si="60"/>
        <v>0</v>
      </c>
      <c r="J114" s="123">
        <f t="shared" si="60"/>
        <v>0</v>
      </c>
      <c r="K114" s="123">
        <f t="shared" si="60"/>
        <v>0</v>
      </c>
      <c r="L114" s="123">
        <f t="shared" si="60"/>
        <v>0</v>
      </c>
      <c r="M114" s="123">
        <f t="shared" si="60"/>
        <v>0</v>
      </c>
      <c r="N114" s="123">
        <f t="shared" si="60"/>
        <v>0</v>
      </c>
      <c r="O114" s="123">
        <f t="shared" si="60"/>
        <v>0</v>
      </c>
      <c r="P114" s="123">
        <f t="shared" si="60"/>
        <v>0</v>
      </c>
      <c r="Q114" s="123">
        <f>SUM(E114:P114)</f>
        <v>0</v>
      </c>
    </row>
    <row r="115" spans="3:17" x14ac:dyDescent="0.25">
      <c r="C115" s="439" t="s">
        <v>261</v>
      </c>
      <c r="D115" s="441"/>
      <c r="E115" s="123">
        <f>E114+E76</f>
        <v>0</v>
      </c>
      <c r="F115" s="123">
        <f t="shared" ref="F115:P115" si="61">F114+F76</f>
        <v>0</v>
      </c>
      <c r="G115" s="123">
        <f t="shared" si="61"/>
        <v>0</v>
      </c>
      <c r="H115" s="123">
        <f t="shared" si="61"/>
        <v>0</v>
      </c>
      <c r="I115" s="123">
        <f t="shared" si="61"/>
        <v>0</v>
      </c>
      <c r="J115" s="123">
        <f t="shared" si="61"/>
        <v>0</v>
      </c>
      <c r="K115" s="123">
        <f t="shared" si="61"/>
        <v>0</v>
      </c>
      <c r="L115" s="123">
        <f t="shared" si="61"/>
        <v>0</v>
      </c>
      <c r="M115" s="123">
        <f t="shared" si="61"/>
        <v>0</v>
      </c>
      <c r="N115" s="123">
        <f t="shared" si="61"/>
        <v>0</v>
      </c>
      <c r="O115" s="123">
        <f t="shared" si="61"/>
        <v>0</v>
      </c>
      <c r="P115" s="123">
        <f t="shared" si="61"/>
        <v>0</v>
      </c>
      <c r="Q115" s="123">
        <f>SUM(E115:P115)</f>
        <v>0</v>
      </c>
    </row>
    <row r="116" spans="3:17" x14ac:dyDescent="0.25">
      <c r="C116" s="27"/>
      <c r="D116" s="27"/>
      <c r="E116" s="79"/>
      <c r="F116" s="79"/>
      <c r="G116" s="79"/>
      <c r="H116" s="79"/>
      <c r="I116" s="79"/>
      <c r="J116" s="79"/>
      <c r="K116" s="79"/>
      <c r="L116" s="79"/>
      <c r="M116" s="79"/>
      <c r="N116" s="79"/>
      <c r="O116" s="79"/>
      <c r="P116" s="79"/>
      <c r="Q116" s="79"/>
    </row>
    <row r="117" spans="3:17" x14ac:dyDescent="0.25">
      <c r="C117" s="15"/>
      <c r="Q117" s="27" t="s">
        <v>109</v>
      </c>
    </row>
    <row r="118" spans="3:17" x14ac:dyDescent="0.25">
      <c r="C118" s="416" t="s">
        <v>244</v>
      </c>
      <c r="D118" s="416"/>
      <c r="E118" s="421" t="s">
        <v>264</v>
      </c>
      <c r="F118" s="421"/>
      <c r="G118" s="421"/>
      <c r="H118" s="421"/>
      <c r="I118" s="421"/>
      <c r="J118" s="421"/>
      <c r="K118" s="421"/>
      <c r="L118" s="421"/>
      <c r="M118" s="421"/>
      <c r="N118" s="421"/>
      <c r="O118" s="421"/>
      <c r="P118" s="421"/>
      <c r="Q118" s="421"/>
    </row>
    <row r="119" spans="3:17" x14ac:dyDescent="0.25">
      <c r="C119" s="416"/>
      <c r="D119" s="416"/>
      <c r="E119" s="14" t="s">
        <v>110</v>
      </c>
      <c r="F119" s="14" t="s">
        <v>111</v>
      </c>
      <c r="G119" s="14" t="s">
        <v>112</v>
      </c>
      <c r="H119" s="14" t="s">
        <v>113</v>
      </c>
      <c r="I119" s="14" t="s">
        <v>114</v>
      </c>
      <c r="J119" s="14" t="s">
        <v>115</v>
      </c>
      <c r="K119" s="14" t="s">
        <v>116</v>
      </c>
      <c r="L119" s="14" t="s">
        <v>117</v>
      </c>
      <c r="M119" s="14" t="s">
        <v>118</v>
      </c>
      <c r="N119" s="14" t="s">
        <v>119</v>
      </c>
      <c r="O119" s="14" t="s">
        <v>120</v>
      </c>
      <c r="P119" s="14" t="s">
        <v>121</v>
      </c>
      <c r="Q119" s="14" t="s">
        <v>108</v>
      </c>
    </row>
    <row r="120" spans="3:17" x14ac:dyDescent="0.25">
      <c r="C120" s="428" t="s">
        <v>246</v>
      </c>
      <c r="D120" s="429"/>
      <c r="E120" s="82"/>
      <c r="F120" s="82"/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</row>
    <row r="121" spans="3:17" x14ac:dyDescent="0.25">
      <c r="C121" s="73" t="s">
        <v>247</v>
      </c>
      <c r="D121" s="73" t="s">
        <v>248</v>
      </c>
      <c r="E121" s="82"/>
      <c r="F121" s="82"/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>
        <f t="shared" ref="Q121:Q130" si="62">SUM(E121:P121)</f>
        <v>0</v>
      </c>
    </row>
    <row r="122" spans="3:17" x14ac:dyDescent="0.25">
      <c r="C122" s="18" t="s">
        <v>249</v>
      </c>
      <c r="D122" s="18" t="s">
        <v>250</v>
      </c>
      <c r="E122" s="82"/>
      <c r="F122" s="82"/>
      <c r="G122" s="82"/>
      <c r="H122" s="82"/>
      <c r="I122" s="82"/>
      <c r="J122" s="82"/>
      <c r="K122" s="82"/>
      <c r="L122" s="82"/>
      <c r="M122" s="82"/>
      <c r="N122" s="82"/>
      <c r="O122" s="82"/>
      <c r="P122" s="82"/>
      <c r="Q122" s="82">
        <f t="shared" si="62"/>
        <v>0</v>
      </c>
    </row>
    <row r="123" spans="3:17" x14ac:dyDescent="0.25">
      <c r="C123" s="18" t="s">
        <v>615</v>
      </c>
      <c r="D123" s="18" t="s">
        <v>616</v>
      </c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82">
        <f t="shared" si="62"/>
        <v>0</v>
      </c>
    </row>
    <row r="124" spans="3:17" x14ac:dyDescent="0.25">
      <c r="C124" s="18" t="s">
        <v>617</v>
      </c>
      <c r="D124" s="18" t="s">
        <v>618</v>
      </c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82">
        <f t="shared" si="62"/>
        <v>0</v>
      </c>
    </row>
    <row r="125" spans="3:17" x14ac:dyDescent="0.25">
      <c r="C125" s="18" t="s">
        <v>619</v>
      </c>
      <c r="D125" s="18" t="s">
        <v>620</v>
      </c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82">
        <f t="shared" si="62"/>
        <v>0</v>
      </c>
    </row>
    <row r="126" spans="3:17" x14ac:dyDescent="0.25">
      <c r="C126" s="18" t="s">
        <v>621</v>
      </c>
      <c r="D126" s="18" t="s">
        <v>622</v>
      </c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82">
        <f t="shared" si="62"/>
        <v>0</v>
      </c>
    </row>
    <row r="127" spans="3:17" x14ac:dyDescent="0.25">
      <c r="C127" s="18" t="s">
        <v>623</v>
      </c>
      <c r="D127" s="18" t="s">
        <v>624</v>
      </c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82">
        <f t="shared" si="62"/>
        <v>0</v>
      </c>
    </row>
    <row r="128" spans="3:17" x14ac:dyDescent="0.25">
      <c r="C128" s="18" t="s">
        <v>625</v>
      </c>
      <c r="D128" s="18" t="s">
        <v>626</v>
      </c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82">
        <f t="shared" si="62"/>
        <v>0</v>
      </c>
    </row>
    <row r="129" spans="3:17" x14ac:dyDescent="0.25">
      <c r="C129" s="18" t="s">
        <v>627</v>
      </c>
      <c r="D129" s="18" t="s">
        <v>628</v>
      </c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82">
        <f t="shared" si="62"/>
        <v>0</v>
      </c>
    </row>
    <row r="130" spans="3:17" x14ac:dyDescent="0.25">
      <c r="C130" s="18" t="s">
        <v>259</v>
      </c>
      <c r="D130" s="18" t="s">
        <v>259</v>
      </c>
      <c r="E130" s="82"/>
      <c r="F130" s="82"/>
      <c r="G130" s="82"/>
      <c r="H130" s="82"/>
      <c r="I130" s="82"/>
      <c r="J130" s="82"/>
      <c r="K130" s="82"/>
      <c r="L130" s="82"/>
      <c r="M130" s="82"/>
      <c r="N130" s="82"/>
      <c r="O130" s="82"/>
      <c r="P130" s="82"/>
      <c r="Q130" s="82">
        <f t="shared" si="62"/>
        <v>0</v>
      </c>
    </row>
    <row r="131" spans="3:17" x14ac:dyDescent="0.25">
      <c r="C131" s="439" t="s">
        <v>251</v>
      </c>
      <c r="D131" s="441"/>
      <c r="E131" s="123">
        <f>SUM(E121:E130)</f>
        <v>0</v>
      </c>
      <c r="F131" s="123">
        <f t="shared" ref="F131:P131" si="63">SUM(F121:F130)</f>
        <v>0</v>
      </c>
      <c r="G131" s="123">
        <f t="shared" si="63"/>
        <v>0</v>
      </c>
      <c r="H131" s="123">
        <f t="shared" si="63"/>
        <v>0</v>
      </c>
      <c r="I131" s="123">
        <f t="shared" si="63"/>
        <v>0</v>
      </c>
      <c r="J131" s="123">
        <f t="shared" si="63"/>
        <v>0</v>
      </c>
      <c r="K131" s="123">
        <f t="shared" si="63"/>
        <v>0</v>
      </c>
      <c r="L131" s="123">
        <f t="shared" si="63"/>
        <v>0</v>
      </c>
      <c r="M131" s="123">
        <f t="shared" si="63"/>
        <v>0</v>
      </c>
      <c r="N131" s="123">
        <f t="shared" si="63"/>
        <v>0</v>
      </c>
      <c r="O131" s="123">
        <f t="shared" si="63"/>
        <v>0</v>
      </c>
      <c r="P131" s="123">
        <f t="shared" si="63"/>
        <v>0</v>
      </c>
      <c r="Q131" s="123">
        <f>SUM(E131:P131)</f>
        <v>0</v>
      </c>
    </row>
    <row r="132" spans="3:17" x14ac:dyDescent="0.25">
      <c r="C132" s="428" t="s">
        <v>257</v>
      </c>
      <c r="D132" s="429"/>
      <c r="E132" s="82"/>
      <c r="F132" s="82"/>
      <c r="G132" s="82"/>
      <c r="H132" s="82"/>
      <c r="I132" s="82"/>
      <c r="J132" s="82"/>
      <c r="K132" s="82"/>
      <c r="L132" s="82"/>
      <c r="M132" s="82"/>
      <c r="N132" s="82"/>
      <c r="O132" s="82"/>
      <c r="P132" s="82"/>
      <c r="Q132" s="82"/>
    </row>
    <row r="133" spans="3:17" x14ac:dyDescent="0.25">
      <c r="C133" s="18" t="s">
        <v>252</v>
      </c>
      <c r="D133" s="18" t="s">
        <v>253</v>
      </c>
      <c r="E133" s="82"/>
      <c r="F133" s="82"/>
      <c r="G133" s="82"/>
      <c r="H133" s="82"/>
      <c r="I133" s="82"/>
      <c r="J133" s="82"/>
      <c r="K133" s="82"/>
      <c r="L133" s="82"/>
      <c r="M133" s="82"/>
      <c r="N133" s="82"/>
      <c r="O133" s="82"/>
      <c r="P133" s="82"/>
      <c r="Q133" s="82">
        <f t="shared" ref="Q133:Q142" si="64">SUM(E133:P133)</f>
        <v>0</v>
      </c>
    </row>
    <row r="134" spans="3:17" x14ac:dyDescent="0.25">
      <c r="C134" s="18" t="s">
        <v>254</v>
      </c>
      <c r="D134" s="18" t="s">
        <v>255</v>
      </c>
      <c r="E134" s="82"/>
      <c r="F134" s="82"/>
      <c r="G134" s="82"/>
      <c r="H134" s="82"/>
      <c r="I134" s="82"/>
      <c r="J134" s="82"/>
      <c r="K134" s="82"/>
      <c r="L134" s="82"/>
      <c r="M134" s="82"/>
      <c r="N134" s="82"/>
      <c r="O134" s="82"/>
      <c r="P134" s="82"/>
      <c r="Q134" s="82">
        <f t="shared" si="64"/>
        <v>0</v>
      </c>
    </row>
    <row r="135" spans="3:17" x14ac:dyDescent="0.25">
      <c r="C135" s="18" t="s">
        <v>629</v>
      </c>
      <c r="D135" s="18" t="s">
        <v>64</v>
      </c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82">
        <f t="shared" si="64"/>
        <v>0</v>
      </c>
    </row>
    <row r="136" spans="3:17" x14ac:dyDescent="0.25">
      <c r="C136" s="18" t="s">
        <v>630</v>
      </c>
      <c r="D136" s="18" t="s">
        <v>631</v>
      </c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82">
        <f t="shared" si="64"/>
        <v>0</v>
      </c>
    </row>
    <row r="137" spans="3:17" x14ac:dyDescent="0.25">
      <c r="C137" s="18" t="s">
        <v>632</v>
      </c>
      <c r="D137" s="18" t="s">
        <v>633</v>
      </c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82">
        <f t="shared" si="64"/>
        <v>0</v>
      </c>
    </row>
    <row r="138" spans="3:17" x14ac:dyDescent="0.25">
      <c r="C138" s="18" t="s">
        <v>634</v>
      </c>
      <c r="D138" s="18" t="s">
        <v>635</v>
      </c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82">
        <f t="shared" si="64"/>
        <v>0</v>
      </c>
    </row>
    <row r="139" spans="3:17" x14ac:dyDescent="0.25">
      <c r="C139" s="18" t="s">
        <v>472</v>
      </c>
      <c r="D139" s="18" t="s">
        <v>626</v>
      </c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82">
        <f t="shared" si="64"/>
        <v>0</v>
      </c>
    </row>
    <row r="140" spans="3:17" x14ac:dyDescent="0.25">
      <c r="C140" s="18" t="s">
        <v>472</v>
      </c>
      <c r="D140" s="18" t="s">
        <v>636</v>
      </c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82">
        <f t="shared" si="64"/>
        <v>0</v>
      </c>
    </row>
    <row r="141" spans="3:17" x14ac:dyDescent="0.25">
      <c r="C141" s="18" t="s">
        <v>637</v>
      </c>
      <c r="D141" s="18" t="s">
        <v>628</v>
      </c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82">
        <f t="shared" si="64"/>
        <v>0</v>
      </c>
    </row>
    <row r="142" spans="3:17" x14ac:dyDescent="0.25">
      <c r="C142" s="18" t="s">
        <v>259</v>
      </c>
      <c r="D142" s="18" t="s">
        <v>259</v>
      </c>
      <c r="E142" s="82"/>
      <c r="F142" s="82"/>
      <c r="G142" s="82"/>
      <c r="H142" s="82"/>
      <c r="I142" s="82"/>
      <c r="J142" s="82"/>
      <c r="K142" s="82"/>
      <c r="L142" s="82"/>
      <c r="M142" s="82"/>
      <c r="N142" s="82"/>
      <c r="O142" s="82"/>
      <c r="P142" s="82"/>
      <c r="Q142" s="82">
        <f t="shared" si="64"/>
        <v>0</v>
      </c>
    </row>
    <row r="143" spans="3:17" x14ac:dyDescent="0.25">
      <c r="C143" s="439" t="s">
        <v>225</v>
      </c>
      <c r="D143" s="441"/>
      <c r="E143" s="123">
        <f>SUM(E133:E142)</f>
        <v>0</v>
      </c>
      <c r="F143" s="123">
        <f t="shared" ref="F143:P143" si="65">SUM(F133:F142)</f>
        <v>0</v>
      </c>
      <c r="G143" s="123">
        <f t="shared" si="65"/>
        <v>0</v>
      </c>
      <c r="H143" s="123">
        <f t="shared" si="65"/>
        <v>0</v>
      </c>
      <c r="I143" s="123">
        <f t="shared" si="65"/>
        <v>0</v>
      </c>
      <c r="J143" s="123">
        <f t="shared" si="65"/>
        <v>0</v>
      </c>
      <c r="K143" s="123">
        <f t="shared" si="65"/>
        <v>0</v>
      </c>
      <c r="L143" s="123">
        <f t="shared" si="65"/>
        <v>0</v>
      </c>
      <c r="M143" s="123">
        <f t="shared" si="65"/>
        <v>0</v>
      </c>
      <c r="N143" s="123">
        <f t="shared" si="65"/>
        <v>0</v>
      </c>
      <c r="O143" s="123">
        <f t="shared" si="65"/>
        <v>0</v>
      </c>
      <c r="P143" s="123">
        <f t="shared" si="65"/>
        <v>0</v>
      </c>
      <c r="Q143" s="123">
        <f>SUM(E143:P143)</f>
        <v>0</v>
      </c>
    </row>
    <row r="144" spans="3:17" x14ac:dyDescent="0.25">
      <c r="C144" s="428" t="s">
        <v>258</v>
      </c>
      <c r="D144" s="429"/>
      <c r="E144" s="82"/>
      <c r="F144" s="82"/>
      <c r="G144" s="82"/>
      <c r="H144" s="82"/>
      <c r="I144" s="82"/>
      <c r="J144" s="82"/>
      <c r="K144" s="82"/>
      <c r="L144" s="82"/>
      <c r="M144" s="82"/>
      <c r="N144" s="82"/>
      <c r="O144" s="82"/>
      <c r="P144" s="82"/>
      <c r="Q144" s="82"/>
    </row>
    <row r="145" spans="3:17" x14ac:dyDescent="0.25">
      <c r="C145" s="18" t="s">
        <v>252</v>
      </c>
      <c r="D145" s="18" t="s">
        <v>253</v>
      </c>
      <c r="E145" s="82"/>
      <c r="F145" s="82"/>
      <c r="G145" s="82"/>
      <c r="H145" s="82"/>
      <c r="I145" s="82"/>
      <c r="J145" s="82"/>
      <c r="K145" s="82"/>
      <c r="L145" s="82"/>
      <c r="M145" s="82"/>
      <c r="N145" s="82"/>
      <c r="O145" s="82"/>
      <c r="P145" s="82"/>
      <c r="Q145" s="82">
        <f t="shared" ref="Q145:Q154" si="66">SUM(E145:P145)</f>
        <v>0</v>
      </c>
    </row>
    <row r="146" spans="3:17" x14ac:dyDescent="0.25">
      <c r="C146" s="18" t="s">
        <v>254</v>
      </c>
      <c r="D146" s="18" t="s">
        <v>255</v>
      </c>
      <c r="E146" s="82"/>
      <c r="F146" s="82"/>
      <c r="G146" s="82"/>
      <c r="H146" s="82"/>
      <c r="I146" s="82"/>
      <c r="J146" s="82"/>
      <c r="K146" s="82"/>
      <c r="L146" s="82"/>
      <c r="M146" s="82"/>
      <c r="N146" s="82"/>
      <c r="O146" s="82"/>
      <c r="P146" s="82"/>
      <c r="Q146" s="82">
        <f t="shared" si="66"/>
        <v>0</v>
      </c>
    </row>
    <row r="147" spans="3:17" x14ac:dyDescent="0.25">
      <c r="C147" s="18" t="s">
        <v>629</v>
      </c>
      <c r="D147" s="18" t="s">
        <v>64</v>
      </c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82">
        <f t="shared" si="66"/>
        <v>0</v>
      </c>
    </row>
    <row r="148" spans="3:17" x14ac:dyDescent="0.25">
      <c r="C148" s="18" t="s">
        <v>630</v>
      </c>
      <c r="D148" s="18" t="s">
        <v>631</v>
      </c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82">
        <f t="shared" si="66"/>
        <v>0</v>
      </c>
    </row>
    <row r="149" spans="3:17" x14ac:dyDescent="0.25">
      <c r="C149" s="18" t="s">
        <v>632</v>
      </c>
      <c r="D149" s="18" t="s">
        <v>633</v>
      </c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82">
        <f t="shared" si="66"/>
        <v>0</v>
      </c>
    </row>
    <row r="150" spans="3:17" x14ac:dyDescent="0.25">
      <c r="C150" s="18" t="s">
        <v>634</v>
      </c>
      <c r="D150" s="18" t="s">
        <v>635</v>
      </c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82">
        <f t="shared" si="66"/>
        <v>0</v>
      </c>
    </row>
    <row r="151" spans="3:17" x14ac:dyDescent="0.25">
      <c r="C151" s="18" t="s">
        <v>472</v>
      </c>
      <c r="D151" s="18" t="s">
        <v>626</v>
      </c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82">
        <f t="shared" si="66"/>
        <v>0</v>
      </c>
    </row>
    <row r="152" spans="3:17" x14ac:dyDescent="0.25">
      <c r="C152" s="18" t="s">
        <v>472</v>
      </c>
      <c r="D152" s="18" t="s">
        <v>636</v>
      </c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82">
        <f t="shared" si="66"/>
        <v>0</v>
      </c>
    </row>
    <row r="153" spans="3:17" x14ac:dyDescent="0.25">
      <c r="C153" s="18" t="s">
        <v>637</v>
      </c>
      <c r="D153" s="18" t="s">
        <v>628</v>
      </c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82">
        <f t="shared" si="66"/>
        <v>0</v>
      </c>
    </row>
    <row r="154" spans="3:17" x14ac:dyDescent="0.25">
      <c r="C154" s="18" t="s">
        <v>259</v>
      </c>
      <c r="D154" s="18" t="s">
        <v>259</v>
      </c>
      <c r="E154" s="82"/>
      <c r="F154" s="82"/>
      <c r="G154" s="82"/>
      <c r="H154" s="82"/>
      <c r="I154" s="82"/>
      <c r="J154" s="82"/>
      <c r="K154" s="82"/>
      <c r="L154" s="82"/>
      <c r="M154" s="82"/>
      <c r="N154" s="82"/>
      <c r="O154" s="82"/>
      <c r="P154" s="82"/>
      <c r="Q154" s="82">
        <f t="shared" si="66"/>
        <v>0</v>
      </c>
    </row>
    <row r="155" spans="3:17" x14ac:dyDescent="0.25">
      <c r="C155" s="439" t="s">
        <v>225</v>
      </c>
      <c r="D155" s="441"/>
      <c r="E155" s="123">
        <f>SUM(E145:E154)</f>
        <v>0</v>
      </c>
      <c r="F155" s="123">
        <f t="shared" ref="F155:P155" si="67">SUM(F145:F154)</f>
        <v>0</v>
      </c>
      <c r="G155" s="123">
        <f t="shared" si="67"/>
        <v>0</v>
      </c>
      <c r="H155" s="123">
        <f t="shared" si="67"/>
        <v>0</v>
      </c>
      <c r="I155" s="123">
        <f t="shared" si="67"/>
        <v>0</v>
      </c>
      <c r="J155" s="123">
        <f t="shared" si="67"/>
        <v>0</v>
      </c>
      <c r="K155" s="123">
        <f t="shared" si="67"/>
        <v>0</v>
      </c>
      <c r="L155" s="123">
        <f t="shared" si="67"/>
        <v>0</v>
      </c>
      <c r="M155" s="123">
        <f t="shared" si="67"/>
        <v>0</v>
      </c>
      <c r="N155" s="123">
        <f t="shared" si="67"/>
        <v>0</v>
      </c>
      <c r="O155" s="123">
        <f t="shared" si="67"/>
        <v>0</v>
      </c>
      <c r="P155" s="123">
        <f t="shared" si="67"/>
        <v>0</v>
      </c>
      <c r="Q155" s="123">
        <f>SUM(E155:P155)</f>
        <v>0</v>
      </c>
    </row>
    <row r="156" spans="3:17" x14ac:dyDescent="0.25">
      <c r="C156" s="428" t="s">
        <v>260</v>
      </c>
      <c r="D156" s="429"/>
      <c r="E156" s="82"/>
      <c r="F156" s="82"/>
      <c r="G156" s="82"/>
      <c r="H156" s="82"/>
      <c r="I156" s="82"/>
      <c r="J156" s="82"/>
      <c r="K156" s="82"/>
      <c r="L156" s="82"/>
      <c r="M156" s="82"/>
      <c r="N156" s="82"/>
      <c r="O156" s="82"/>
      <c r="P156" s="82"/>
      <c r="Q156" s="82"/>
    </row>
    <row r="157" spans="3:17" x14ac:dyDescent="0.25">
      <c r="C157" s="18" t="s">
        <v>252</v>
      </c>
      <c r="D157" s="18" t="s">
        <v>253</v>
      </c>
      <c r="E157" s="82"/>
      <c r="F157" s="82"/>
      <c r="G157" s="82"/>
      <c r="H157" s="82"/>
      <c r="I157" s="82"/>
      <c r="J157" s="82"/>
      <c r="K157" s="82"/>
      <c r="L157" s="82"/>
      <c r="M157" s="82"/>
      <c r="N157" s="82"/>
      <c r="O157" s="82"/>
      <c r="P157" s="82"/>
      <c r="Q157" s="82">
        <f t="shared" ref="Q157:Q167" si="68">SUM(E157:P157)</f>
        <v>0</v>
      </c>
    </row>
    <row r="158" spans="3:17" x14ac:dyDescent="0.25">
      <c r="C158" s="18" t="s">
        <v>254</v>
      </c>
      <c r="D158" s="18" t="s">
        <v>255</v>
      </c>
      <c r="E158" s="82"/>
      <c r="F158" s="82"/>
      <c r="G158" s="82"/>
      <c r="H158" s="82"/>
      <c r="I158" s="82"/>
      <c r="J158" s="82"/>
      <c r="K158" s="82"/>
      <c r="L158" s="82"/>
      <c r="M158" s="82"/>
      <c r="N158" s="82"/>
      <c r="O158" s="82"/>
      <c r="P158" s="82"/>
      <c r="Q158" s="82">
        <f t="shared" si="68"/>
        <v>0</v>
      </c>
    </row>
    <row r="159" spans="3:17" x14ac:dyDescent="0.25">
      <c r="C159" s="18" t="s">
        <v>640</v>
      </c>
      <c r="D159" s="18" t="s">
        <v>64</v>
      </c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82">
        <f t="shared" si="68"/>
        <v>0</v>
      </c>
    </row>
    <row r="160" spans="3:17" x14ac:dyDescent="0.25">
      <c r="C160" s="18" t="s">
        <v>630</v>
      </c>
      <c r="D160" s="18" t="s">
        <v>631</v>
      </c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82">
        <f t="shared" si="68"/>
        <v>0</v>
      </c>
    </row>
    <row r="161" spans="3:17" x14ac:dyDescent="0.25">
      <c r="C161" s="18" t="s">
        <v>632</v>
      </c>
      <c r="D161" s="18" t="s">
        <v>633</v>
      </c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82">
        <f t="shared" si="68"/>
        <v>0</v>
      </c>
    </row>
    <row r="162" spans="3:17" x14ac:dyDescent="0.25">
      <c r="C162" s="18" t="s">
        <v>638</v>
      </c>
      <c r="D162" s="18" t="s">
        <v>639</v>
      </c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82">
        <f t="shared" si="68"/>
        <v>0</v>
      </c>
    </row>
    <row r="163" spans="3:17" x14ac:dyDescent="0.25">
      <c r="C163" s="18" t="s">
        <v>634</v>
      </c>
      <c r="D163" s="18" t="s">
        <v>635</v>
      </c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82">
        <f t="shared" si="68"/>
        <v>0</v>
      </c>
    </row>
    <row r="164" spans="3:17" x14ac:dyDescent="0.25">
      <c r="C164" s="18" t="s">
        <v>472</v>
      </c>
      <c r="D164" s="18" t="s">
        <v>626</v>
      </c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82">
        <f t="shared" si="68"/>
        <v>0</v>
      </c>
    </row>
    <row r="165" spans="3:17" x14ac:dyDescent="0.25">
      <c r="C165" s="18" t="s">
        <v>472</v>
      </c>
      <c r="D165" s="18" t="s">
        <v>636</v>
      </c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82">
        <f t="shared" si="68"/>
        <v>0</v>
      </c>
    </row>
    <row r="166" spans="3:17" x14ac:dyDescent="0.25">
      <c r="C166" s="18" t="s">
        <v>637</v>
      </c>
      <c r="D166" s="18" t="s">
        <v>628</v>
      </c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82">
        <f t="shared" si="68"/>
        <v>0</v>
      </c>
    </row>
    <row r="167" spans="3:17" x14ac:dyDescent="0.25">
      <c r="C167" s="18" t="s">
        <v>259</v>
      </c>
      <c r="D167" s="18" t="s">
        <v>259</v>
      </c>
      <c r="E167" s="82"/>
      <c r="F167" s="82"/>
      <c r="G167" s="82"/>
      <c r="H167" s="82"/>
      <c r="I167" s="82"/>
      <c r="J167" s="82"/>
      <c r="K167" s="82"/>
      <c r="L167" s="82"/>
      <c r="M167" s="82"/>
      <c r="N167" s="82"/>
      <c r="O167" s="82"/>
      <c r="P167" s="82"/>
      <c r="Q167" s="82">
        <f t="shared" si="68"/>
        <v>0</v>
      </c>
    </row>
    <row r="168" spans="3:17" x14ac:dyDescent="0.25">
      <c r="C168" s="439" t="s">
        <v>225</v>
      </c>
      <c r="D168" s="441"/>
      <c r="E168" s="123">
        <f>SUM(E157:E167)</f>
        <v>0</v>
      </c>
      <c r="F168" s="123">
        <f t="shared" ref="F168:P168" si="69">SUM(F157:F167)</f>
        <v>0</v>
      </c>
      <c r="G168" s="123">
        <f t="shared" si="69"/>
        <v>0</v>
      </c>
      <c r="H168" s="123">
        <f t="shared" si="69"/>
        <v>0</v>
      </c>
      <c r="I168" s="123">
        <f t="shared" si="69"/>
        <v>0</v>
      </c>
      <c r="J168" s="123">
        <f t="shared" si="69"/>
        <v>0</v>
      </c>
      <c r="K168" s="123">
        <f t="shared" si="69"/>
        <v>0</v>
      </c>
      <c r="L168" s="123">
        <f t="shared" si="69"/>
        <v>0</v>
      </c>
      <c r="M168" s="123">
        <f t="shared" si="69"/>
        <v>0</v>
      </c>
      <c r="N168" s="123">
        <f t="shared" si="69"/>
        <v>0</v>
      </c>
      <c r="O168" s="123">
        <f t="shared" si="69"/>
        <v>0</v>
      </c>
      <c r="P168" s="123">
        <f t="shared" si="69"/>
        <v>0</v>
      </c>
      <c r="Q168" s="123">
        <f>SUM(E168:P168)</f>
        <v>0</v>
      </c>
    </row>
    <row r="169" spans="3:17" x14ac:dyDescent="0.25">
      <c r="C169" s="439" t="s">
        <v>256</v>
      </c>
      <c r="D169" s="441"/>
      <c r="E169" s="123">
        <f>E143+E155+E168</f>
        <v>0</v>
      </c>
      <c r="F169" s="123">
        <f t="shared" ref="F169:P169" si="70">F143+F155+F168</f>
        <v>0</v>
      </c>
      <c r="G169" s="123">
        <f t="shared" si="70"/>
        <v>0</v>
      </c>
      <c r="H169" s="123">
        <f t="shared" si="70"/>
        <v>0</v>
      </c>
      <c r="I169" s="123">
        <f t="shared" si="70"/>
        <v>0</v>
      </c>
      <c r="J169" s="123">
        <f t="shared" si="70"/>
        <v>0</v>
      </c>
      <c r="K169" s="123">
        <f t="shared" si="70"/>
        <v>0</v>
      </c>
      <c r="L169" s="123">
        <f t="shared" si="70"/>
        <v>0</v>
      </c>
      <c r="M169" s="123">
        <f t="shared" si="70"/>
        <v>0</v>
      </c>
      <c r="N169" s="123">
        <f t="shared" si="70"/>
        <v>0</v>
      </c>
      <c r="O169" s="123">
        <f t="shared" si="70"/>
        <v>0</v>
      </c>
      <c r="P169" s="123">
        <f t="shared" si="70"/>
        <v>0</v>
      </c>
      <c r="Q169" s="123">
        <f>SUM(E169:P169)</f>
        <v>0</v>
      </c>
    </row>
    <row r="170" spans="3:17" x14ac:dyDescent="0.25">
      <c r="C170" s="439" t="s">
        <v>261</v>
      </c>
      <c r="D170" s="441"/>
      <c r="E170" s="123">
        <f>E169+E131</f>
        <v>0</v>
      </c>
      <c r="F170" s="123">
        <f t="shared" ref="F170:P170" si="71">F169+F131</f>
        <v>0</v>
      </c>
      <c r="G170" s="123">
        <f t="shared" si="71"/>
        <v>0</v>
      </c>
      <c r="H170" s="123">
        <f t="shared" si="71"/>
        <v>0</v>
      </c>
      <c r="I170" s="123">
        <f t="shared" si="71"/>
        <v>0</v>
      </c>
      <c r="J170" s="123">
        <f t="shared" si="71"/>
        <v>0</v>
      </c>
      <c r="K170" s="123">
        <f t="shared" si="71"/>
        <v>0</v>
      </c>
      <c r="L170" s="123">
        <f t="shared" si="71"/>
        <v>0</v>
      </c>
      <c r="M170" s="123">
        <f t="shared" si="71"/>
        <v>0</v>
      </c>
      <c r="N170" s="123">
        <f t="shared" si="71"/>
        <v>0</v>
      </c>
      <c r="O170" s="123">
        <f t="shared" si="71"/>
        <v>0</v>
      </c>
      <c r="P170" s="123">
        <f t="shared" si="71"/>
        <v>0</v>
      </c>
      <c r="Q170" s="123">
        <f>SUM(E170:P170)</f>
        <v>0</v>
      </c>
    </row>
    <row r="171" spans="3:17" x14ac:dyDescent="0.25">
      <c r="C171" s="27"/>
      <c r="D171" s="27"/>
      <c r="E171" s="79"/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3:17" x14ac:dyDescent="0.25">
      <c r="C172" s="15"/>
      <c r="Q172" s="27" t="s">
        <v>109</v>
      </c>
    </row>
    <row r="173" spans="3:17" x14ac:dyDescent="0.25">
      <c r="C173" s="416" t="s">
        <v>244</v>
      </c>
      <c r="D173" s="416"/>
      <c r="E173" s="421" t="s">
        <v>265</v>
      </c>
      <c r="F173" s="421"/>
      <c r="G173" s="421"/>
      <c r="H173" s="421"/>
      <c r="I173" s="421"/>
      <c r="J173" s="421"/>
      <c r="K173" s="421"/>
      <c r="L173" s="421"/>
      <c r="M173" s="421"/>
      <c r="N173" s="421"/>
      <c r="O173" s="421"/>
      <c r="P173" s="421"/>
      <c r="Q173" s="421"/>
    </row>
    <row r="174" spans="3:17" x14ac:dyDescent="0.25">
      <c r="C174" s="416"/>
      <c r="D174" s="416"/>
      <c r="E174" s="14" t="s">
        <v>110</v>
      </c>
      <c r="F174" s="14" t="s">
        <v>111</v>
      </c>
      <c r="G174" s="14" t="s">
        <v>112</v>
      </c>
      <c r="H174" s="14" t="s">
        <v>113</v>
      </c>
      <c r="I174" s="14" t="s">
        <v>114</v>
      </c>
      <c r="J174" s="14" t="s">
        <v>115</v>
      </c>
      <c r="K174" s="14" t="s">
        <v>116</v>
      </c>
      <c r="L174" s="14" t="s">
        <v>117</v>
      </c>
      <c r="M174" s="14" t="s">
        <v>118</v>
      </c>
      <c r="N174" s="14" t="s">
        <v>119</v>
      </c>
      <c r="O174" s="14" t="s">
        <v>120</v>
      </c>
      <c r="P174" s="14" t="s">
        <v>121</v>
      </c>
      <c r="Q174" s="14" t="s">
        <v>108</v>
      </c>
    </row>
    <row r="175" spans="3:17" x14ac:dyDescent="0.25">
      <c r="C175" s="428" t="s">
        <v>246</v>
      </c>
      <c r="D175" s="429"/>
      <c r="E175" s="82"/>
      <c r="F175" s="82"/>
      <c r="G175" s="82"/>
      <c r="H175" s="82"/>
      <c r="I175" s="82"/>
      <c r="J175" s="82"/>
      <c r="K175" s="82"/>
      <c r="L175" s="82"/>
      <c r="M175" s="82"/>
      <c r="N175" s="82"/>
      <c r="O175" s="82"/>
      <c r="P175" s="82"/>
      <c r="Q175" s="82"/>
    </row>
    <row r="176" spans="3:17" x14ac:dyDescent="0.25">
      <c r="C176" s="73" t="s">
        <v>247</v>
      </c>
      <c r="D176" s="73" t="s">
        <v>248</v>
      </c>
      <c r="E176" s="82"/>
      <c r="F176" s="82"/>
      <c r="G176" s="82"/>
      <c r="H176" s="82"/>
      <c r="I176" s="82"/>
      <c r="J176" s="82"/>
      <c r="K176" s="82"/>
      <c r="L176" s="82"/>
      <c r="M176" s="82"/>
      <c r="N176" s="82"/>
      <c r="O176" s="82"/>
      <c r="P176" s="82"/>
      <c r="Q176" s="82">
        <f t="shared" ref="Q176:Q185" si="72">SUM(E176:P176)</f>
        <v>0</v>
      </c>
    </row>
    <row r="177" spans="3:17" x14ac:dyDescent="0.25">
      <c r="C177" s="18" t="s">
        <v>249</v>
      </c>
      <c r="D177" s="18" t="s">
        <v>250</v>
      </c>
      <c r="E177" s="82"/>
      <c r="F177" s="82"/>
      <c r="G177" s="82"/>
      <c r="H177" s="82"/>
      <c r="I177" s="82"/>
      <c r="J177" s="82"/>
      <c r="K177" s="82"/>
      <c r="L177" s="82"/>
      <c r="M177" s="82"/>
      <c r="N177" s="82"/>
      <c r="O177" s="82"/>
      <c r="P177" s="82"/>
      <c r="Q177" s="82">
        <f t="shared" si="72"/>
        <v>0</v>
      </c>
    </row>
    <row r="178" spans="3:17" x14ac:dyDescent="0.25">
      <c r="C178" s="18" t="s">
        <v>615</v>
      </c>
      <c r="D178" s="18" t="s">
        <v>616</v>
      </c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82">
        <f t="shared" si="72"/>
        <v>0</v>
      </c>
    </row>
    <row r="179" spans="3:17" x14ac:dyDescent="0.25">
      <c r="C179" s="18" t="s">
        <v>617</v>
      </c>
      <c r="D179" s="18" t="s">
        <v>618</v>
      </c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82">
        <f t="shared" si="72"/>
        <v>0</v>
      </c>
    </row>
    <row r="180" spans="3:17" x14ac:dyDescent="0.25">
      <c r="C180" s="18" t="s">
        <v>619</v>
      </c>
      <c r="D180" s="18" t="s">
        <v>620</v>
      </c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82">
        <f t="shared" si="72"/>
        <v>0</v>
      </c>
    </row>
    <row r="181" spans="3:17" x14ac:dyDescent="0.25">
      <c r="C181" s="18" t="s">
        <v>621</v>
      </c>
      <c r="D181" s="18" t="s">
        <v>622</v>
      </c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82">
        <f t="shared" si="72"/>
        <v>0</v>
      </c>
    </row>
    <row r="182" spans="3:17" x14ac:dyDescent="0.25">
      <c r="C182" s="18" t="s">
        <v>623</v>
      </c>
      <c r="D182" s="18" t="s">
        <v>624</v>
      </c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82">
        <f t="shared" si="72"/>
        <v>0</v>
      </c>
    </row>
    <row r="183" spans="3:17" x14ac:dyDescent="0.25">
      <c r="C183" s="18" t="s">
        <v>625</v>
      </c>
      <c r="D183" s="18" t="s">
        <v>626</v>
      </c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82">
        <f t="shared" si="72"/>
        <v>0</v>
      </c>
    </row>
    <row r="184" spans="3:17" x14ac:dyDescent="0.25">
      <c r="C184" s="18" t="s">
        <v>627</v>
      </c>
      <c r="D184" s="18" t="s">
        <v>628</v>
      </c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82">
        <f t="shared" si="72"/>
        <v>0</v>
      </c>
    </row>
    <row r="185" spans="3:17" x14ac:dyDescent="0.25">
      <c r="C185" s="18" t="s">
        <v>259</v>
      </c>
      <c r="D185" s="18" t="s">
        <v>259</v>
      </c>
      <c r="E185" s="82"/>
      <c r="F185" s="82"/>
      <c r="G185" s="82"/>
      <c r="H185" s="82"/>
      <c r="I185" s="82"/>
      <c r="J185" s="82"/>
      <c r="K185" s="82"/>
      <c r="L185" s="82"/>
      <c r="M185" s="82"/>
      <c r="N185" s="82"/>
      <c r="O185" s="82"/>
      <c r="P185" s="82"/>
      <c r="Q185" s="82">
        <f t="shared" si="72"/>
        <v>0</v>
      </c>
    </row>
    <row r="186" spans="3:17" x14ac:dyDescent="0.25">
      <c r="C186" s="439" t="s">
        <v>251</v>
      </c>
      <c r="D186" s="441"/>
      <c r="E186" s="123">
        <f>SUM(E176:E185)</f>
        <v>0</v>
      </c>
      <c r="F186" s="123">
        <f t="shared" ref="F186:P186" si="73">SUM(F176:F185)</f>
        <v>0</v>
      </c>
      <c r="G186" s="123">
        <f t="shared" si="73"/>
        <v>0</v>
      </c>
      <c r="H186" s="123">
        <f t="shared" si="73"/>
        <v>0</v>
      </c>
      <c r="I186" s="123">
        <f t="shared" si="73"/>
        <v>0</v>
      </c>
      <c r="J186" s="123">
        <f t="shared" si="73"/>
        <v>0</v>
      </c>
      <c r="K186" s="123">
        <f t="shared" si="73"/>
        <v>0</v>
      </c>
      <c r="L186" s="123">
        <f t="shared" si="73"/>
        <v>0</v>
      </c>
      <c r="M186" s="123">
        <f t="shared" si="73"/>
        <v>0</v>
      </c>
      <c r="N186" s="123">
        <f t="shared" si="73"/>
        <v>0</v>
      </c>
      <c r="O186" s="123">
        <f t="shared" si="73"/>
        <v>0</v>
      </c>
      <c r="P186" s="123">
        <f t="shared" si="73"/>
        <v>0</v>
      </c>
      <c r="Q186" s="123">
        <f>SUM(E186:P186)</f>
        <v>0</v>
      </c>
    </row>
    <row r="187" spans="3:17" x14ac:dyDescent="0.25">
      <c r="C187" s="428" t="s">
        <v>257</v>
      </c>
      <c r="D187" s="429"/>
      <c r="E187" s="82"/>
      <c r="F187" s="82"/>
      <c r="G187" s="82"/>
      <c r="H187" s="82"/>
      <c r="I187" s="82"/>
      <c r="J187" s="82"/>
      <c r="K187" s="82"/>
      <c r="L187" s="82"/>
      <c r="M187" s="82"/>
      <c r="N187" s="82"/>
      <c r="O187" s="82"/>
      <c r="P187" s="82"/>
      <c r="Q187" s="82"/>
    </row>
    <row r="188" spans="3:17" x14ac:dyDescent="0.25">
      <c r="C188" s="18" t="s">
        <v>252</v>
      </c>
      <c r="D188" s="18" t="s">
        <v>253</v>
      </c>
      <c r="E188" s="82"/>
      <c r="F188" s="82"/>
      <c r="G188" s="82"/>
      <c r="H188" s="82"/>
      <c r="I188" s="82"/>
      <c r="J188" s="82"/>
      <c r="K188" s="82"/>
      <c r="L188" s="82"/>
      <c r="M188" s="82"/>
      <c r="N188" s="82"/>
      <c r="O188" s="82"/>
      <c r="P188" s="82"/>
      <c r="Q188" s="82">
        <f t="shared" ref="Q188:Q197" si="74">SUM(E188:P188)</f>
        <v>0</v>
      </c>
    </row>
    <row r="189" spans="3:17" x14ac:dyDescent="0.25">
      <c r="C189" s="18" t="s">
        <v>254</v>
      </c>
      <c r="D189" s="18" t="s">
        <v>255</v>
      </c>
      <c r="E189" s="82"/>
      <c r="F189" s="82"/>
      <c r="G189" s="82"/>
      <c r="H189" s="82"/>
      <c r="I189" s="82"/>
      <c r="J189" s="82"/>
      <c r="K189" s="82"/>
      <c r="L189" s="82"/>
      <c r="M189" s="82"/>
      <c r="N189" s="82"/>
      <c r="O189" s="82"/>
      <c r="P189" s="82"/>
      <c r="Q189" s="82">
        <f t="shared" si="74"/>
        <v>0</v>
      </c>
    </row>
    <row r="190" spans="3:17" x14ac:dyDescent="0.25">
      <c r="C190" s="18" t="s">
        <v>629</v>
      </c>
      <c r="D190" s="18" t="s">
        <v>64</v>
      </c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82">
        <f t="shared" si="74"/>
        <v>0</v>
      </c>
    </row>
    <row r="191" spans="3:17" x14ac:dyDescent="0.25">
      <c r="C191" s="18" t="s">
        <v>630</v>
      </c>
      <c r="D191" s="18" t="s">
        <v>631</v>
      </c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82">
        <f t="shared" si="74"/>
        <v>0</v>
      </c>
    </row>
    <row r="192" spans="3:17" x14ac:dyDescent="0.25">
      <c r="C192" s="18" t="s">
        <v>632</v>
      </c>
      <c r="D192" s="18" t="s">
        <v>633</v>
      </c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82">
        <f t="shared" si="74"/>
        <v>0</v>
      </c>
    </row>
    <row r="193" spans="3:17" x14ac:dyDescent="0.25">
      <c r="C193" s="18" t="s">
        <v>634</v>
      </c>
      <c r="D193" s="18" t="s">
        <v>635</v>
      </c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82">
        <f t="shared" si="74"/>
        <v>0</v>
      </c>
    </row>
    <row r="194" spans="3:17" x14ac:dyDescent="0.25">
      <c r="C194" s="18" t="s">
        <v>472</v>
      </c>
      <c r="D194" s="18" t="s">
        <v>626</v>
      </c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82">
        <f t="shared" si="74"/>
        <v>0</v>
      </c>
    </row>
    <row r="195" spans="3:17" x14ac:dyDescent="0.25">
      <c r="C195" s="18" t="s">
        <v>472</v>
      </c>
      <c r="D195" s="18" t="s">
        <v>636</v>
      </c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82">
        <f t="shared" si="74"/>
        <v>0</v>
      </c>
    </row>
    <row r="196" spans="3:17" x14ac:dyDescent="0.25">
      <c r="C196" s="18" t="s">
        <v>637</v>
      </c>
      <c r="D196" s="18" t="s">
        <v>628</v>
      </c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82">
        <f t="shared" si="74"/>
        <v>0</v>
      </c>
    </row>
    <row r="197" spans="3:17" x14ac:dyDescent="0.25">
      <c r="C197" s="18" t="s">
        <v>259</v>
      </c>
      <c r="D197" s="18" t="s">
        <v>259</v>
      </c>
      <c r="E197" s="82"/>
      <c r="F197" s="82"/>
      <c r="G197" s="82"/>
      <c r="H197" s="82"/>
      <c r="I197" s="82"/>
      <c r="J197" s="82"/>
      <c r="K197" s="82"/>
      <c r="L197" s="82"/>
      <c r="M197" s="82"/>
      <c r="N197" s="82"/>
      <c r="O197" s="82"/>
      <c r="P197" s="82"/>
      <c r="Q197" s="82">
        <f t="shared" si="74"/>
        <v>0</v>
      </c>
    </row>
    <row r="198" spans="3:17" x14ac:dyDescent="0.25">
      <c r="C198" s="439" t="s">
        <v>225</v>
      </c>
      <c r="D198" s="441"/>
      <c r="E198" s="123">
        <f>SUM(E188:E197)</f>
        <v>0</v>
      </c>
      <c r="F198" s="123">
        <f t="shared" ref="F198:P198" si="75">SUM(F188:F197)</f>
        <v>0</v>
      </c>
      <c r="G198" s="123">
        <f t="shared" si="75"/>
        <v>0</v>
      </c>
      <c r="H198" s="123">
        <f t="shared" si="75"/>
        <v>0</v>
      </c>
      <c r="I198" s="123">
        <f t="shared" si="75"/>
        <v>0</v>
      </c>
      <c r="J198" s="123">
        <f t="shared" si="75"/>
        <v>0</v>
      </c>
      <c r="K198" s="123">
        <f t="shared" si="75"/>
        <v>0</v>
      </c>
      <c r="L198" s="123">
        <f t="shared" si="75"/>
        <v>0</v>
      </c>
      <c r="M198" s="123">
        <f t="shared" si="75"/>
        <v>0</v>
      </c>
      <c r="N198" s="123">
        <f t="shared" si="75"/>
        <v>0</v>
      </c>
      <c r="O198" s="123">
        <f t="shared" si="75"/>
        <v>0</v>
      </c>
      <c r="P198" s="123">
        <f t="shared" si="75"/>
        <v>0</v>
      </c>
      <c r="Q198" s="123">
        <f>SUM(E198:P198)</f>
        <v>0</v>
      </c>
    </row>
    <row r="199" spans="3:17" x14ac:dyDescent="0.25">
      <c r="C199" s="428" t="s">
        <v>258</v>
      </c>
      <c r="D199" s="429"/>
      <c r="E199" s="82"/>
      <c r="F199" s="82"/>
      <c r="G199" s="82"/>
      <c r="H199" s="82"/>
      <c r="I199" s="82"/>
      <c r="J199" s="82"/>
      <c r="K199" s="82"/>
      <c r="L199" s="82"/>
      <c r="M199" s="82"/>
      <c r="N199" s="82"/>
      <c r="O199" s="82"/>
      <c r="P199" s="82"/>
      <c r="Q199" s="82"/>
    </row>
    <row r="200" spans="3:17" x14ac:dyDescent="0.25">
      <c r="C200" s="18" t="s">
        <v>252</v>
      </c>
      <c r="D200" s="18" t="s">
        <v>253</v>
      </c>
      <c r="E200" s="82"/>
      <c r="F200" s="82"/>
      <c r="G200" s="82"/>
      <c r="H200" s="82"/>
      <c r="I200" s="82"/>
      <c r="J200" s="82"/>
      <c r="K200" s="82"/>
      <c r="L200" s="82"/>
      <c r="M200" s="82"/>
      <c r="N200" s="82"/>
      <c r="O200" s="82"/>
      <c r="P200" s="82"/>
      <c r="Q200" s="82">
        <f t="shared" ref="Q200:Q209" si="76">SUM(E200:P200)</f>
        <v>0</v>
      </c>
    </row>
    <row r="201" spans="3:17" x14ac:dyDescent="0.25">
      <c r="C201" s="18" t="s">
        <v>254</v>
      </c>
      <c r="D201" s="18" t="s">
        <v>255</v>
      </c>
      <c r="E201" s="82"/>
      <c r="F201" s="82"/>
      <c r="G201" s="82"/>
      <c r="H201" s="82"/>
      <c r="I201" s="82"/>
      <c r="J201" s="82"/>
      <c r="K201" s="82"/>
      <c r="L201" s="82"/>
      <c r="M201" s="82"/>
      <c r="N201" s="82"/>
      <c r="O201" s="82"/>
      <c r="P201" s="82"/>
      <c r="Q201" s="82">
        <f t="shared" si="76"/>
        <v>0</v>
      </c>
    </row>
    <row r="202" spans="3:17" x14ac:dyDescent="0.25">
      <c r="C202" s="18" t="s">
        <v>629</v>
      </c>
      <c r="D202" s="18" t="s">
        <v>64</v>
      </c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82">
        <f t="shared" si="76"/>
        <v>0</v>
      </c>
    </row>
    <row r="203" spans="3:17" x14ac:dyDescent="0.25">
      <c r="C203" s="18" t="s">
        <v>630</v>
      </c>
      <c r="D203" s="18" t="s">
        <v>631</v>
      </c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82">
        <f t="shared" si="76"/>
        <v>0</v>
      </c>
    </row>
    <row r="204" spans="3:17" x14ac:dyDescent="0.25">
      <c r="C204" s="18" t="s">
        <v>632</v>
      </c>
      <c r="D204" s="18" t="s">
        <v>633</v>
      </c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82">
        <f t="shared" si="76"/>
        <v>0</v>
      </c>
    </row>
    <row r="205" spans="3:17" x14ac:dyDescent="0.25">
      <c r="C205" s="18" t="s">
        <v>634</v>
      </c>
      <c r="D205" s="18" t="s">
        <v>635</v>
      </c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82">
        <f t="shared" si="76"/>
        <v>0</v>
      </c>
    </row>
    <row r="206" spans="3:17" x14ac:dyDescent="0.25">
      <c r="C206" s="18" t="s">
        <v>472</v>
      </c>
      <c r="D206" s="18" t="s">
        <v>626</v>
      </c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82">
        <f t="shared" si="76"/>
        <v>0</v>
      </c>
    </row>
    <row r="207" spans="3:17" x14ac:dyDescent="0.25">
      <c r="C207" s="18" t="s">
        <v>472</v>
      </c>
      <c r="D207" s="18" t="s">
        <v>636</v>
      </c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82">
        <f t="shared" si="76"/>
        <v>0</v>
      </c>
    </row>
    <row r="208" spans="3:17" x14ac:dyDescent="0.25">
      <c r="C208" s="18" t="s">
        <v>637</v>
      </c>
      <c r="D208" s="18" t="s">
        <v>628</v>
      </c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82">
        <f t="shared" si="76"/>
        <v>0</v>
      </c>
    </row>
    <row r="209" spans="3:17" x14ac:dyDescent="0.25">
      <c r="C209" s="18" t="s">
        <v>259</v>
      </c>
      <c r="D209" s="18" t="s">
        <v>259</v>
      </c>
      <c r="E209" s="82"/>
      <c r="F209" s="82"/>
      <c r="G209" s="82"/>
      <c r="H209" s="82"/>
      <c r="I209" s="82"/>
      <c r="J209" s="82"/>
      <c r="K209" s="82"/>
      <c r="L209" s="82"/>
      <c r="M209" s="82"/>
      <c r="N209" s="82"/>
      <c r="O209" s="82"/>
      <c r="P209" s="82"/>
      <c r="Q209" s="82">
        <f t="shared" si="76"/>
        <v>0</v>
      </c>
    </row>
    <row r="210" spans="3:17" x14ac:dyDescent="0.25">
      <c r="C210" s="439" t="s">
        <v>225</v>
      </c>
      <c r="D210" s="441"/>
      <c r="E210" s="123">
        <f>SUM(E200:E209)</f>
        <v>0</v>
      </c>
      <c r="F210" s="123">
        <f t="shared" ref="F210:P210" si="77">SUM(F200:F209)</f>
        <v>0</v>
      </c>
      <c r="G210" s="123">
        <f t="shared" si="77"/>
        <v>0</v>
      </c>
      <c r="H210" s="123">
        <f t="shared" si="77"/>
        <v>0</v>
      </c>
      <c r="I210" s="123">
        <f t="shared" si="77"/>
        <v>0</v>
      </c>
      <c r="J210" s="123">
        <f t="shared" si="77"/>
        <v>0</v>
      </c>
      <c r="K210" s="123">
        <f t="shared" si="77"/>
        <v>0</v>
      </c>
      <c r="L210" s="123">
        <f t="shared" si="77"/>
        <v>0</v>
      </c>
      <c r="M210" s="123">
        <f t="shared" si="77"/>
        <v>0</v>
      </c>
      <c r="N210" s="123">
        <f t="shared" si="77"/>
        <v>0</v>
      </c>
      <c r="O210" s="123">
        <f t="shared" si="77"/>
        <v>0</v>
      </c>
      <c r="P210" s="123">
        <f t="shared" si="77"/>
        <v>0</v>
      </c>
      <c r="Q210" s="123">
        <f>SUM(E210:P210)</f>
        <v>0</v>
      </c>
    </row>
    <row r="211" spans="3:17" x14ac:dyDescent="0.25">
      <c r="C211" s="428" t="s">
        <v>260</v>
      </c>
      <c r="D211" s="429"/>
      <c r="E211" s="82"/>
      <c r="F211" s="82"/>
      <c r="G211" s="82"/>
      <c r="H211" s="82"/>
      <c r="I211" s="82"/>
      <c r="J211" s="82"/>
      <c r="K211" s="82"/>
      <c r="L211" s="82"/>
      <c r="M211" s="82"/>
      <c r="N211" s="82"/>
      <c r="O211" s="82"/>
      <c r="P211" s="82"/>
      <c r="Q211" s="82"/>
    </row>
    <row r="212" spans="3:17" x14ac:dyDescent="0.25">
      <c r="C212" s="18" t="s">
        <v>252</v>
      </c>
      <c r="D212" s="18" t="s">
        <v>253</v>
      </c>
      <c r="E212" s="82"/>
      <c r="F212" s="82"/>
      <c r="G212" s="82"/>
      <c r="H212" s="82"/>
      <c r="I212" s="82"/>
      <c r="J212" s="82"/>
      <c r="K212" s="82"/>
      <c r="L212" s="82"/>
      <c r="M212" s="82"/>
      <c r="N212" s="82"/>
      <c r="O212" s="82"/>
      <c r="P212" s="82"/>
      <c r="Q212" s="82">
        <f t="shared" ref="Q212:Q222" si="78">SUM(E212:P212)</f>
        <v>0</v>
      </c>
    </row>
    <row r="213" spans="3:17" x14ac:dyDescent="0.25">
      <c r="C213" s="18" t="s">
        <v>254</v>
      </c>
      <c r="D213" s="18" t="s">
        <v>255</v>
      </c>
      <c r="E213" s="82"/>
      <c r="F213" s="82"/>
      <c r="G213" s="82"/>
      <c r="H213" s="82"/>
      <c r="I213" s="82"/>
      <c r="J213" s="82"/>
      <c r="K213" s="82"/>
      <c r="L213" s="82"/>
      <c r="M213" s="82"/>
      <c r="N213" s="82"/>
      <c r="O213" s="82"/>
      <c r="P213" s="82"/>
      <c r="Q213" s="82">
        <f t="shared" si="78"/>
        <v>0</v>
      </c>
    </row>
    <row r="214" spans="3:17" x14ac:dyDescent="0.25">
      <c r="C214" s="18" t="s">
        <v>640</v>
      </c>
      <c r="D214" s="18" t="s">
        <v>64</v>
      </c>
      <c r="E214" s="82"/>
      <c r="F214" s="82"/>
      <c r="G214" s="82"/>
      <c r="H214" s="82"/>
      <c r="I214" s="82"/>
      <c r="J214" s="82"/>
      <c r="K214" s="82"/>
      <c r="L214" s="82"/>
      <c r="M214" s="82"/>
      <c r="N214" s="82"/>
      <c r="O214" s="82"/>
      <c r="P214" s="82"/>
      <c r="Q214" s="82">
        <f t="shared" si="78"/>
        <v>0</v>
      </c>
    </row>
    <row r="215" spans="3:17" x14ac:dyDescent="0.25">
      <c r="C215" s="18" t="s">
        <v>630</v>
      </c>
      <c r="D215" s="18" t="s">
        <v>631</v>
      </c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82">
        <f t="shared" si="78"/>
        <v>0</v>
      </c>
    </row>
    <row r="216" spans="3:17" x14ac:dyDescent="0.25">
      <c r="C216" s="18" t="s">
        <v>632</v>
      </c>
      <c r="D216" s="18" t="s">
        <v>633</v>
      </c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82">
        <f t="shared" si="78"/>
        <v>0</v>
      </c>
    </row>
    <row r="217" spans="3:17" x14ac:dyDescent="0.25">
      <c r="C217" s="18" t="s">
        <v>638</v>
      </c>
      <c r="D217" s="18" t="s">
        <v>639</v>
      </c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82">
        <f t="shared" si="78"/>
        <v>0</v>
      </c>
    </row>
    <row r="218" spans="3:17" x14ac:dyDescent="0.25">
      <c r="C218" s="18" t="s">
        <v>634</v>
      </c>
      <c r="D218" s="18" t="s">
        <v>635</v>
      </c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82">
        <f t="shared" si="78"/>
        <v>0</v>
      </c>
    </row>
    <row r="219" spans="3:17" x14ac:dyDescent="0.25">
      <c r="C219" s="18" t="s">
        <v>472</v>
      </c>
      <c r="D219" s="18" t="s">
        <v>626</v>
      </c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82">
        <f t="shared" si="78"/>
        <v>0</v>
      </c>
    </row>
    <row r="220" spans="3:17" x14ac:dyDescent="0.25">
      <c r="C220" s="18" t="s">
        <v>472</v>
      </c>
      <c r="D220" s="18" t="s">
        <v>636</v>
      </c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82">
        <f t="shared" si="78"/>
        <v>0</v>
      </c>
    </row>
    <row r="221" spans="3:17" x14ac:dyDescent="0.25">
      <c r="C221" s="18" t="s">
        <v>637</v>
      </c>
      <c r="D221" s="18" t="s">
        <v>628</v>
      </c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82">
        <f t="shared" si="78"/>
        <v>0</v>
      </c>
    </row>
    <row r="222" spans="3:17" x14ac:dyDescent="0.25">
      <c r="C222" s="18" t="s">
        <v>259</v>
      </c>
      <c r="D222" s="18" t="s">
        <v>259</v>
      </c>
      <c r="E222" s="82"/>
      <c r="F222" s="82"/>
      <c r="G222" s="82"/>
      <c r="H222" s="82"/>
      <c r="I222" s="82"/>
      <c r="J222" s="82"/>
      <c r="K222" s="82"/>
      <c r="L222" s="82"/>
      <c r="M222" s="82"/>
      <c r="N222" s="82"/>
      <c r="O222" s="82"/>
      <c r="P222" s="82"/>
      <c r="Q222" s="82">
        <f t="shared" si="78"/>
        <v>0</v>
      </c>
    </row>
    <row r="223" spans="3:17" x14ac:dyDescent="0.25">
      <c r="C223" s="439" t="s">
        <v>225</v>
      </c>
      <c r="D223" s="441"/>
      <c r="E223" s="123">
        <f>SUM(E212:E222)</f>
        <v>0</v>
      </c>
      <c r="F223" s="123">
        <f t="shared" ref="F223:P223" si="79">SUM(F212:F222)</f>
        <v>0</v>
      </c>
      <c r="G223" s="123">
        <f t="shared" si="79"/>
        <v>0</v>
      </c>
      <c r="H223" s="123">
        <f t="shared" si="79"/>
        <v>0</v>
      </c>
      <c r="I223" s="123">
        <f t="shared" si="79"/>
        <v>0</v>
      </c>
      <c r="J223" s="123">
        <f t="shared" si="79"/>
        <v>0</v>
      </c>
      <c r="K223" s="123">
        <f t="shared" si="79"/>
        <v>0</v>
      </c>
      <c r="L223" s="123">
        <f t="shared" si="79"/>
        <v>0</v>
      </c>
      <c r="M223" s="123">
        <f t="shared" si="79"/>
        <v>0</v>
      </c>
      <c r="N223" s="123">
        <f t="shared" si="79"/>
        <v>0</v>
      </c>
      <c r="O223" s="123">
        <f t="shared" si="79"/>
        <v>0</v>
      </c>
      <c r="P223" s="123">
        <f t="shared" si="79"/>
        <v>0</v>
      </c>
      <c r="Q223" s="123">
        <f>SUM(E223:P223)</f>
        <v>0</v>
      </c>
    </row>
    <row r="224" spans="3:17" x14ac:dyDescent="0.25">
      <c r="C224" s="439" t="s">
        <v>256</v>
      </c>
      <c r="D224" s="441"/>
      <c r="E224" s="123">
        <f>E198+E210+E223</f>
        <v>0</v>
      </c>
      <c r="F224" s="123">
        <f t="shared" ref="F224:P224" si="80">F198+F210+F223</f>
        <v>0</v>
      </c>
      <c r="G224" s="123">
        <f t="shared" si="80"/>
        <v>0</v>
      </c>
      <c r="H224" s="123">
        <f t="shared" si="80"/>
        <v>0</v>
      </c>
      <c r="I224" s="123">
        <f t="shared" si="80"/>
        <v>0</v>
      </c>
      <c r="J224" s="123">
        <f t="shared" si="80"/>
        <v>0</v>
      </c>
      <c r="K224" s="123">
        <f t="shared" si="80"/>
        <v>0</v>
      </c>
      <c r="L224" s="123">
        <f t="shared" si="80"/>
        <v>0</v>
      </c>
      <c r="M224" s="123">
        <f t="shared" si="80"/>
        <v>0</v>
      </c>
      <c r="N224" s="123">
        <f t="shared" si="80"/>
        <v>0</v>
      </c>
      <c r="O224" s="123">
        <f t="shared" si="80"/>
        <v>0</v>
      </c>
      <c r="P224" s="123">
        <f t="shared" si="80"/>
        <v>0</v>
      </c>
      <c r="Q224" s="123">
        <f>SUM(E224:P224)</f>
        <v>0</v>
      </c>
    </row>
    <row r="225" spans="3:17" x14ac:dyDescent="0.25">
      <c r="C225" s="439" t="s">
        <v>261</v>
      </c>
      <c r="D225" s="441"/>
      <c r="E225" s="123">
        <f>E224+E186</f>
        <v>0</v>
      </c>
      <c r="F225" s="123">
        <f t="shared" ref="F225:P225" si="81">F224+F186</f>
        <v>0</v>
      </c>
      <c r="G225" s="123">
        <f t="shared" si="81"/>
        <v>0</v>
      </c>
      <c r="H225" s="123">
        <f t="shared" si="81"/>
        <v>0</v>
      </c>
      <c r="I225" s="123">
        <f t="shared" si="81"/>
        <v>0</v>
      </c>
      <c r="J225" s="123">
        <f t="shared" si="81"/>
        <v>0</v>
      </c>
      <c r="K225" s="123">
        <f t="shared" si="81"/>
        <v>0</v>
      </c>
      <c r="L225" s="123">
        <f t="shared" si="81"/>
        <v>0</v>
      </c>
      <c r="M225" s="123">
        <f t="shared" si="81"/>
        <v>0</v>
      </c>
      <c r="N225" s="123">
        <f t="shared" si="81"/>
        <v>0</v>
      </c>
      <c r="O225" s="123">
        <f t="shared" si="81"/>
        <v>0</v>
      </c>
      <c r="P225" s="123">
        <f t="shared" si="81"/>
        <v>0</v>
      </c>
      <c r="Q225" s="123">
        <f>SUM(E225:P225)</f>
        <v>0</v>
      </c>
    </row>
    <row r="226" spans="3:17" x14ac:dyDescent="0.25">
      <c r="C226" s="27"/>
      <c r="D226" s="27"/>
      <c r="E226" s="133"/>
      <c r="F226" s="133"/>
      <c r="G226" s="133"/>
      <c r="H226" s="133"/>
      <c r="I226" s="133"/>
      <c r="J226" s="133"/>
      <c r="K226" s="133"/>
      <c r="L226" s="133"/>
      <c r="M226" s="133"/>
      <c r="N226" s="133"/>
      <c r="O226" s="133"/>
      <c r="P226" s="133"/>
      <c r="Q226" s="133"/>
    </row>
    <row r="227" spans="3:17" x14ac:dyDescent="0.25">
      <c r="C227" s="27"/>
      <c r="D227" s="27"/>
      <c r="E227" s="133"/>
      <c r="F227" s="133"/>
      <c r="G227" s="133"/>
      <c r="H227" s="133"/>
      <c r="I227" s="133"/>
      <c r="J227" s="133"/>
      <c r="K227" s="133"/>
      <c r="L227" s="133"/>
      <c r="M227" s="133"/>
      <c r="N227" s="133"/>
      <c r="O227" s="133"/>
      <c r="P227" s="133"/>
      <c r="Q227" s="133"/>
    </row>
    <row r="228" spans="3:17" x14ac:dyDescent="0.25">
      <c r="C228" s="416" t="s">
        <v>244</v>
      </c>
      <c r="D228" s="416"/>
      <c r="E228" s="421" t="s">
        <v>369</v>
      </c>
      <c r="F228" s="421"/>
      <c r="G228" s="421"/>
      <c r="H228" s="421"/>
      <c r="I228" s="421"/>
      <c r="J228" s="421"/>
      <c r="K228" s="421"/>
      <c r="L228" s="421"/>
      <c r="M228" s="421"/>
      <c r="N228" s="421"/>
      <c r="O228" s="421"/>
      <c r="P228" s="421"/>
      <c r="Q228" s="421"/>
    </row>
    <row r="229" spans="3:17" x14ac:dyDescent="0.25">
      <c r="C229" s="416"/>
      <c r="D229" s="416"/>
      <c r="E229" s="14" t="s">
        <v>110</v>
      </c>
      <c r="F229" s="14" t="s">
        <v>111</v>
      </c>
      <c r="G229" s="14" t="s">
        <v>112</v>
      </c>
      <c r="H229" s="14" t="s">
        <v>113</v>
      </c>
      <c r="I229" s="14" t="s">
        <v>114</v>
      </c>
      <c r="J229" s="14" t="s">
        <v>115</v>
      </c>
      <c r="K229" s="14" t="s">
        <v>116</v>
      </c>
      <c r="L229" s="14" t="s">
        <v>117</v>
      </c>
      <c r="M229" s="14" t="s">
        <v>118</v>
      </c>
      <c r="N229" s="14" t="s">
        <v>119</v>
      </c>
      <c r="O229" s="14" t="s">
        <v>120</v>
      </c>
      <c r="P229" s="14" t="s">
        <v>121</v>
      </c>
      <c r="Q229" s="14" t="s">
        <v>108</v>
      </c>
    </row>
    <row r="230" spans="3:17" x14ac:dyDescent="0.25">
      <c r="C230" s="428" t="s">
        <v>246</v>
      </c>
      <c r="D230" s="429"/>
      <c r="E230" s="82"/>
      <c r="F230" s="82"/>
      <c r="G230" s="82"/>
      <c r="H230" s="82"/>
      <c r="I230" s="82"/>
      <c r="J230" s="82"/>
      <c r="K230" s="82"/>
      <c r="L230" s="82"/>
      <c r="M230" s="82"/>
      <c r="N230" s="82"/>
      <c r="O230" s="82"/>
      <c r="P230" s="82"/>
      <c r="Q230" s="82"/>
    </row>
    <row r="231" spans="3:17" x14ac:dyDescent="0.25">
      <c r="C231" s="73" t="s">
        <v>247</v>
      </c>
      <c r="D231" s="73" t="s">
        <v>248</v>
      </c>
      <c r="E231" s="82"/>
      <c r="F231" s="82"/>
      <c r="G231" s="82"/>
      <c r="H231" s="82"/>
      <c r="I231" s="82"/>
      <c r="J231" s="82"/>
      <c r="K231" s="82"/>
      <c r="L231" s="82"/>
      <c r="M231" s="82"/>
      <c r="N231" s="82"/>
      <c r="O231" s="82"/>
      <c r="P231" s="82"/>
      <c r="Q231" s="82">
        <f t="shared" ref="Q231:Q240" si="82">SUM(E231:P231)</f>
        <v>0</v>
      </c>
    </row>
    <row r="232" spans="3:17" x14ac:dyDescent="0.25">
      <c r="C232" s="18" t="s">
        <v>249</v>
      </c>
      <c r="D232" s="18" t="s">
        <v>250</v>
      </c>
      <c r="E232" s="82"/>
      <c r="F232" s="82"/>
      <c r="G232" s="82"/>
      <c r="H232" s="82"/>
      <c r="I232" s="82"/>
      <c r="J232" s="82"/>
      <c r="K232" s="82"/>
      <c r="L232" s="82"/>
      <c r="M232" s="82"/>
      <c r="N232" s="82"/>
      <c r="O232" s="82"/>
      <c r="P232" s="82"/>
      <c r="Q232" s="82">
        <f t="shared" si="82"/>
        <v>0</v>
      </c>
    </row>
    <row r="233" spans="3:17" x14ac:dyDescent="0.25">
      <c r="C233" s="18" t="s">
        <v>615</v>
      </c>
      <c r="D233" s="18" t="s">
        <v>616</v>
      </c>
      <c r="E233" s="82"/>
      <c r="F233" s="82"/>
      <c r="G233" s="82"/>
      <c r="H233" s="82"/>
      <c r="I233" s="82"/>
      <c r="J233" s="82"/>
      <c r="K233" s="82"/>
      <c r="L233" s="82"/>
      <c r="M233" s="82"/>
      <c r="N233" s="82"/>
      <c r="O233" s="82"/>
      <c r="P233" s="82"/>
      <c r="Q233" s="82">
        <f t="shared" si="82"/>
        <v>0</v>
      </c>
    </row>
    <row r="234" spans="3:17" x14ac:dyDescent="0.25">
      <c r="C234" s="18" t="s">
        <v>617</v>
      </c>
      <c r="D234" s="18" t="s">
        <v>618</v>
      </c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82">
        <f t="shared" si="82"/>
        <v>0</v>
      </c>
    </row>
    <row r="235" spans="3:17" x14ac:dyDescent="0.25">
      <c r="C235" s="18" t="s">
        <v>619</v>
      </c>
      <c r="D235" s="18" t="s">
        <v>620</v>
      </c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82">
        <f t="shared" si="82"/>
        <v>0</v>
      </c>
    </row>
    <row r="236" spans="3:17" x14ac:dyDescent="0.25">
      <c r="C236" s="18" t="s">
        <v>621</v>
      </c>
      <c r="D236" s="18" t="s">
        <v>622</v>
      </c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82">
        <f t="shared" si="82"/>
        <v>0</v>
      </c>
    </row>
    <row r="237" spans="3:17" x14ac:dyDescent="0.25">
      <c r="C237" s="18" t="s">
        <v>623</v>
      </c>
      <c r="D237" s="18" t="s">
        <v>624</v>
      </c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82">
        <f t="shared" si="82"/>
        <v>0</v>
      </c>
    </row>
    <row r="238" spans="3:17" x14ac:dyDescent="0.25">
      <c r="C238" s="18" t="s">
        <v>625</v>
      </c>
      <c r="D238" s="18" t="s">
        <v>626</v>
      </c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82">
        <f t="shared" si="82"/>
        <v>0</v>
      </c>
    </row>
    <row r="239" spans="3:17" x14ac:dyDescent="0.25">
      <c r="C239" s="18" t="s">
        <v>627</v>
      </c>
      <c r="D239" s="18" t="s">
        <v>628</v>
      </c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82">
        <f t="shared" si="82"/>
        <v>0</v>
      </c>
    </row>
    <row r="240" spans="3:17" x14ac:dyDescent="0.25">
      <c r="C240" s="18" t="s">
        <v>259</v>
      </c>
      <c r="D240" s="18" t="s">
        <v>259</v>
      </c>
      <c r="E240" s="82"/>
      <c r="F240" s="82"/>
      <c r="G240" s="82"/>
      <c r="H240" s="82"/>
      <c r="I240" s="82"/>
      <c r="J240" s="82"/>
      <c r="K240" s="82"/>
      <c r="L240" s="82"/>
      <c r="M240" s="82"/>
      <c r="N240" s="82"/>
      <c r="O240" s="82"/>
      <c r="P240" s="82"/>
      <c r="Q240" s="82">
        <f t="shared" si="82"/>
        <v>0</v>
      </c>
    </row>
    <row r="241" spans="3:17" x14ac:dyDescent="0.25">
      <c r="C241" s="439" t="s">
        <v>251</v>
      </c>
      <c r="D241" s="441"/>
      <c r="E241" s="123">
        <f t="shared" ref="E241:P241" si="83">SUM(E231:E240)</f>
        <v>0</v>
      </c>
      <c r="F241" s="123">
        <f t="shared" si="83"/>
        <v>0</v>
      </c>
      <c r="G241" s="123">
        <f t="shared" si="83"/>
        <v>0</v>
      </c>
      <c r="H241" s="123">
        <f t="shared" si="83"/>
        <v>0</v>
      </c>
      <c r="I241" s="123">
        <f t="shared" si="83"/>
        <v>0</v>
      </c>
      <c r="J241" s="123">
        <f t="shared" si="83"/>
        <v>0</v>
      </c>
      <c r="K241" s="123">
        <f t="shared" si="83"/>
        <v>0</v>
      </c>
      <c r="L241" s="123">
        <f t="shared" si="83"/>
        <v>0</v>
      </c>
      <c r="M241" s="123">
        <f t="shared" si="83"/>
        <v>0</v>
      </c>
      <c r="N241" s="123">
        <f t="shared" si="83"/>
        <v>0</v>
      </c>
      <c r="O241" s="123">
        <f t="shared" si="83"/>
        <v>0</v>
      </c>
      <c r="P241" s="123">
        <f t="shared" si="83"/>
        <v>0</v>
      </c>
      <c r="Q241" s="123">
        <f>SUM(E241:P241)</f>
        <v>0</v>
      </c>
    </row>
    <row r="242" spans="3:17" x14ac:dyDescent="0.25">
      <c r="C242" s="428" t="s">
        <v>257</v>
      </c>
      <c r="D242" s="429"/>
      <c r="E242" s="82"/>
      <c r="F242" s="82"/>
      <c r="G242" s="82"/>
      <c r="H242" s="82"/>
      <c r="I242" s="82"/>
      <c r="J242" s="82"/>
      <c r="K242" s="82"/>
      <c r="L242" s="82"/>
      <c r="M242" s="82"/>
      <c r="N242" s="82"/>
      <c r="O242" s="82"/>
      <c r="P242" s="82"/>
      <c r="Q242" s="82"/>
    </row>
    <row r="243" spans="3:17" x14ac:dyDescent="0.25">
      <c r="C243" s="18" t="s">
        <v>252</v>
      </c>
      <c r="D243" s="18" t="s">
        <v>253</v>
      </c>
      <c r="E243" s="82"/>
      <c r="F243" s="82"/>
      <c r="G243" s="82"/>
      <c r="H243" s="82"/>
      <c r="I243" s="82"/>
      <c r="J243" s="82"/>
      <c r="K243" s="82"/>
      <c r="L243" s="82"/>
      <c r="M243" s="82"/>
      <c r="N243" s="82"/>
      <c r="O243" s="82"/>
      <c r="P243" s="82"/>
      <c r="Q243" s="82">
        <f t="shared" ref="Q243:Q252" si="84">SUM(E243:P243)</f>
        <v>0</v>
      </c>
    </row>
    <row r="244" spans="3:17" x14ac:dyDescent="0.25">
      <c r="C244" s="18" t="s">
        <v>254</v>
      </c>
      <c r="D244" s="18" t="s">
        <v>255</v>
      </c>
      <c r="E244" s="82"/>
      <c r="F244" s="82"/>
      <c r="G244" s="82"/>
      <c r="H244" s="82"/>
      <c r="I244" s="82"/>
      <c r="J244" s="82"/>
      <c r="K244" s="82"/>
      <c r="L244" s="82"/>
      <c r="M244" s="82"/>
      <c r="N244" s="82"/>
      <c r="O244" s="82"/>
      <c r="P244" s="82"/>
      <c r="Q244" s="82">
        <f t="shared" si="84"/>
        <v>0</v>
      </c>
    </row>
    <row r="245" spans="3:17" x14ac:dyDescent="0.25">
      <c r="C245" s="18" t="s">
        <v>629</v>
      </c>
      <c r="D245" s="18" t="s">
        <v>64</v>
      </c>
      <c r="E245" s="82"/>
      <c r="F245" s="82"/>
      <c r="G245" s="82"/>
      <c r="H245" s="82"/>
      <c r="I245" s="82"/>
      <c r="J245" s="82"/>
      <c r="K245" s="82"/>
      <c r="L245" s="82"/>
      <c r="M245" s="82"/>
      <c r="N245" s="82"/>
      <c r="O245" s="82"/>
      <c r="P245" s="82"/>
      <c r="Q245" s="82">
        <f t="shared" si="84"/>
        <v>0</v>
      </c>
    </row>
    <row r="246" spans="3:17" x14ac:dyDescent="0.25">
      <c r="C246" s="18" t="s">
        <v>630</v>
      </c>
      <c r="D246" s="18" t="s">
        <v>631</v>
      </c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82">
        <f t="shared" si="84"/>
        <v>0</v>
      </c>
    </row>
    <row r="247" spans="3:17" x14ac:dyDescent="0.25">
      <c r="C247" s="18" t="s">
        <v>632</v>
      </c>
      <c r="D247" s="18" t="s">
        <v>633</v>
      </c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82">
        <f t="shared" si="84"/>
        <v>0</v>
      </c>
    </row>
    <row r="248" spans="3:17" x14ac:dyDescent="0.25">
      <c r="C248" s="18" t="s">
        <v>634</v>
      </c>
      <c r="D248" s="18" t="s">
        <v>635</v>
      </c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82">
        <f t="shared" si="84"/>
        <v>0</v>
      </c>
    </row>
    <row r="249" spans="3:17" x14ac:dyDescent="0.25">
      <c r="C249" s="18" t="s">
        <v>472</v>
      </c>
      <c r="D249" s="18" t="s">
        <v>626</v>
      </c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82">
        <f t="shared" si="84"/>
        <v>0</v>
      </c>
    </row>
    <row r="250" spans="3:17" x14ac:dyDescent="0.25">
      <c r="C250" s="18" t="s">
        <v>472</v>
      </c>
      <c r="D250" s="18" t="s">
        <v>636</v>
      </c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82">
        <f t="shared" si="84"/>
        <v>0</v>
      </c>
    </row>
    <row r="251" spans="3:17" x14ac:dyDescent="0.25">
      <c r="C251" s="18" t="s">
        <v>637</v>
      </c>
      <c r="D251" s="18" t="s">
        <v>628</v>
      </c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82">
        <f t="shared" si="84"/>
        <v>0</v>
      </c>
    </row>
    <row r="252" spans="3:17" x14ac:dyDescent="0.25">
      <c r="C252" s="18" t="s">
        <v>259</v>
      </c>
      <c r="D252" s="18" t="s">
        <v>259</v>
      </c>
      <c r="E252" s="82"/>
      <c r="F252" s="82"/>
      <c r="G252" s="82"/>
      <c r="H252" s="82"/>
      <c r="I252" s="82"/>
      <c r="J252" s="82"/>
      <c r="K252" s="82"/>
      <c r="L252" s="82"/>
      <c r="M252" s="82"/>
      <c r="N252" s="82"/>
      <c r="O252" s="82"/>
      <c r="P252" s="82"/>
      <c r="Q252" s="82">
        <f t="shared" si="84"/>
        <v>0</v>
      </c>
    </row>
    <row r="253" spans="3:17" x14ac:dyDescent="0.25">
      <c r="C253" s="439" t="s">
        <v>225</v>
      </c>
      <c r="D253" s="441"/>
      <c r="E253" s="123">
        <f t="shared" ref="E253:P253" si="85">SUM(E243:E252)</f>
        <v>0</v>
      </c>
      <c r="F253" s="123">
        <f t="shared" si="85"/>
        <v>0</v>
      </c>
      <c r="G253" s="123">
        <f t="shared" si="85"/>
        <v>0</v>
      </c>
      <c r="H253" s="123">
        <f t="shared" si="85"/>
        <v>0</v>
      </c>
      <c r="I253" s="123">
        <f t="shared" si="85"/>
        <v>0</v>
      </c>
      <c r="J253" s="123">
        <f t="shared" si="85"/>
        <v>0</v>
      </c>
      <c r="K253" s="123">
        <f t="shared" si="85"/>
        <v>0</v>
      </c>
      <c r="L253" s="123">
        <f t="shared" si="85"/>
        <v>0</v>
      </c>
      <c r="M253" s="123">
        <f t="shared" si="85"/>
        <v>0</v>
      </c>
      <c r="N253" s="123">
        <f t="shared" si="85"/>
        <v>0</v>
      </c>
      <c r="O253" s="123">
        <f t="shared" si="85"/>
        <v>0</v>
      </c>
      <c r="P253" s="123">
        <f t="shared" si="85"/>
        <v>0</v>
      </c>
      <c r="Q253" s="123">
        <f>SUM(E253:P253)</f>
        <v>0</v>
      </c>
    </row>
    <row r="254" spans="3:17" x14ac:dyDescent="0.25">
      <c r="C254" s="428" t="s">
        <v>258</v>
      </c>
      <c r="D254" s="429"/>
      <c r="E254" s="82"/>
      <c r="F254" s="82"/>
      <c r="G254" s="82"/>
      <c r="H254" s="82"/>
      <c r="I254" s="82"/>
      <c r="J254" s="82"/>
      <c r="K254" s="82"/>
      <c r="L254" s="82"/>
      <c r="M254" s="82"/>
      <c r="N254" s="82"/>
      <c r="O254" s="82"/>
      <c r="P254" s="82"/>
      <c r="Q254" s="82"/>
    </row>
    <row r="255" spans="3:17" x14ac:dyDescent="0.25">
      <c r="C255" s="18" t="s">
        <v>252</v>
      </c>
      <c r="D255" s="18" t="s">
        <v>253</v>
      </c>
      <c r="E255" s="82"/>
      <c r="F255" s="82"/>
      <c r="G255" s="82"/>
      <c r="H255" s="82"/>
      <c r="I255" s="82"/>
      <c r="J255" s="82"/>
      <c r="K255" s="82"/>
      <c r="L255" s="82"/>
      <c r="M255" s="82"/>
      <c r="N255" s="82"/>
      <c r="O255" s="82"/>
      <c r="P255" s="82"/>
      <c r="Q255" s="82">
        <f t="shared" ref="Q255:Q264" si="86">SUM(E255:P255)</f>
        <v>0</v>
      </c>
    </row>
    <row r="256" spans="3:17" x14ac:dyDescent="0.25">
      <c r="C256" s="18" t="s">
        <v>254</v>
      </c>
      <c r="D256" s="18" t="s">
        <v>255</v>
      </c>
      <c r="E256" s="82"/>
      <c r="F256" s="82"/>
      <c r="G256" s="82"/>
      <c r="H256" s="82"/>
      <c r="I256" s="82"/>
      <c r="J256" s="82"/>
      <c r="K256" s="82"/>
      <c r="L256" s="82"/>
      <c r="M256" s="82"/>
      <c r="N256" s="82"/>
      <c r="O256" s="82"/>
      <c r="P256" s="82"/>
      <c r="Q256" s="82">
        <f t="shared" si="86"/>
        <v>0</v>
      </c>
    </row>
    <row r="257" spans="3:17" x14ac:dyDescent="0.25">
      <c r="C257" s="18" t="s">
        <v>629</v>
      </c>
      <c r="D257" s="18" t="s">
        <v>64</v>
      </c>
      <c r="E257" s="82"/>
      <c r="F257" s="82"/>
      <c r="G257" s="82"/>
      <c r="H257" s="82"/>
      <c r="I257" s="82"/>
      <c r="J257" s="82"/>
      <c r="K257" s="82"/>
      <c r="L257" s="82"/>
      <c r="M257" s="82"/>
      <c r="N257" s="82"/>
      <c r="O257" s="82"/>
      <c r="P257" s="82"/>
      <c r="Q257" s="82">
        <f t="shared" si="86"/>
        <v>0</v>
      </c>
    </row>
    <row r="258" spans="3:17" x14ac:dyDescent="0.25">
      <c r="C258" s="18" t="s">
        <v>630</v>
      </c>
      <c r="D258" s="18" t="s">
        <v>631</v>
      </c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82">
        <f t="shared" si="86"/>
        <v>0</v>
      </c>
    </row>
    <row r="259" spans="3:17" x14ac:dyDescent="0.25">
      <c r="C259" s="18" t="s">
        <v>632</v>
      </c>
      <c r="D259" s="18" t="s">
        <v>633</v>
      </c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82">
        <f t="shared" si="86"/>
        <v>0</v>
      </c>
    </row>
    <row r="260" spans="3:17" x14ac:dyDescent="0.25">
      <c r="C260" s="18" t="s">
        <v>634</v>
      </c>
      <c r="D260" s="18" t="s">
        <v>635</v>
      </c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82">
        <f t="shared" si="86"/>
        <v>0</v>
      </c>
    </row>
    <row r="261" spans="3:17" x14ac:dyDescent="0.25">
      <c r="C261" s="18" t="s">
        <v>472</v>
      </c>
      <c r="D261" s="18" t="s">
        <v>626</v>
      </c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82">
        <f t="shared" si="86"/>
        <v>0</v>
      </c>
    </row>
    <row r="262" spans="3:17" x14ac:dyDescent="0.25">
      <c r="C262" s="18" t="s">
        <v>472</v>
      </c>
      <c r="D262" s="18" t="s">
        <v>636</v>
      </c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82">
        <f t="shared" si="86"/>
        <v>0</v>
      </c>
    </row>
    <row r="263" spans="3:17" x14ac:dyDescent="0.25">
      <c r="C263" s="18" t="s">
        <v>637</v>
      </c>
      <c r="D263" s="18" t="s">
        <v>628</v>
      </c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82">
        <f t="shared" si="86"/>
        <v>0</v>
      </c>
    </row>
    <row r="264" spans="3:17" x14ac:dyDescent="0.25">
      <c r="C264" s="18" t="s">
        <v>259</v>
      </c>
      <c r="D264" s="18" t="s">
        <v>259</v>
      </c>
      <c r="E264" s="82"/>
      <c r="F264" s="82"/>
      <c r="G264" s="82"/>
      <c r="H264" s="82"/>
      <c r="I264" s="82"/>
      <c r="J264" s="82"/>
      <c r="K264" s="82"/>
      <c r="L264" s="82"/>
      <c r="M264" s="82"/>
      <c r="N264" s="82"/>
      <c r="O264" s="82"/>
      <c r="P264" s="82"/>
      <c r="Q264" s="82">
        <f t="shared" si="86"/>
        <v>0</v>
      </c>
    </row>
    <row r="265" spans="3:17" x14ac:dyDescent="0.25">
      <c r="C265" s="439" t="s">
        <v>225</v>
      </c>
      <c r="D265" s="441"/>
      <c r="E265" s="123">
        <f t="shared" ref="E265:P265" si="87">SUM(E255:E264)</f>
        <v>0</v>
      </c>
      <c r="F265" s="123">
        <f t="shared" si="87"/>
        <v>0</v>
      </c>
      <c r="G265" s="123">
        <f t="shared" si="87"/>
        <v>0</v>
      </c>
      <c r="H265" s="123">
        <f t="shared" si="87"/>
        <v>0</v>
      </c>
      <c r="I265" s="123">
        <f t="shared" si="87"/>
        <v>0</v>
      </c>
      <c r="J265" s="123">
        <f t="shared" si="87"/>
        <v>0</v>
      </c>
      <c r="K265" s="123">
        <f t="shared" si="87"/>
        <v>0</v>
      </c>
      <c r="L265" s="123">
        <f t="shared" si="87"/>
        <v>0</v>
      </c>
      <c r="M265" s="123">
        <f t="shared" si="87"/>
        <v>0</v>
      </c>
      <c r="N265" s="123">
        <f t="shared" si="87"/>
        <v>0</v>
      </c>
      <c r="O265" s="123">
        <f t="shared" si="87"/>
        <v>0</v>
      </c>
      <c r="P265" s="123">
        <f t="shared" si="87"/>
        <v>0</v>
      </c>
      <c r="Q265" s="123">
        <f>SUM(E265:P265)</f>
        <v>0</v>
      </c>
    </row>
    <row r="266" spans="3:17" x14ac:dyDescent="0.25">
      <c r="C266" s="428" t="s">
        <v>260</v>
      </c>
      <c r="D266" s="429"/>
      <c r="E266" s="82"/>
      <c r="F266" s="82"/>
      <c r="G266" s="82"/>
      <c r="H266" s="82"/>
      <c r="I266" s="82"/>
      <c r="J266" s="82"/>
      <c r="K266" s="82"/>
      <c r="L266" s="82"/>
      <c r="M266" s="82"/>
      <c r="N266" s="82"/>
      <c r="O266" s="82"/>
      <c r="P266" s="82"/>
      <c r="Q266" s="82"/>
    </row>
    <row r="267" spans="3:17" x14ac:dyDescent="0.25">
      <c r="C267" s="18" t="s">
        <v>252</v>
      </c>
      <c r="D267" s="18" t="s">
        <v>253</v>
      </c>
      <c r="E267" s="82"/>
      <c r="F267" s="82"/>
      <c r="G267" s="82"/>
      <c r="H267" s="82"/>
      <c r="I267" s="82"/>
      <c r="J267" s="82"/>
      <c r="K267" s="82"/>
      <c r="L267" s="82"/>
      <c r="M267" s="82"/>
      <c r="N267" s="82"/>
      <c r="O267" s="82"/>
      <c r="P267" s="82"/>
      <c r="Q267" s="82">
        <f t="shared" ref="Q267:Q277" si="88">SUM(E267:P267)</f>
        <v>0</v>
      </c>
    </row>
    <row r="268" spans="3:17" x14ac:dyDescent="0.25">
      <c r="C268" s="18" t="s">
        <v>254</v>
      </c>
      <c r="D268" s="18" t="s">
        <v>255</v>
      </c>
      <c r="E268" s="82"/>
      <c r="F268" s="82"/>
      <c r="G268" s="82"/>
      <c r="H268" s="82"/>
      <c r="I268" s="82"/>
      <c r="J268" s="82"/>
      <c r="K268" s="82"/>
      <c r="L268" s="82"/>
      <c r="M268" s="82"/>
      <c r="N268" s="82"/>
      <c r="O268" s="82"/>
      <c r="P268" s="82"/>
      <c r="Q268" s="82">
        <f t="shared" si="88"/>
        <v>0</v>
      </c>
    </row>
    <row r="269" spans="3:17" x14ac:dyDescent="0.25">
      <c r="C269" s="18" t="s">
        <v>640</v>
      </c>
      <c r="D269" s="18" t="s">
        <v>64</v>
      </c>
      <c r="E269" s="82"/>
      <c r="F269" s="82"/>
      <c r="G269" s="82"/>
      <c r="H269" s="82"/>
      <c r="I269" s="82"/>
      <c r="J269" s="82"/>
      <c r="K269" s="82"/>
      <c r="L269" s="82"/>
      <c r="M269" s="82"/>
      <c r="N269" s="82"/>
      <c r="O269" s="82"/>
      <c r="P269" s="82"/>
      <c r="Q269" s="82">
        <f t="shared" si="88"/>
        <v>0</v>
      </c>
    </row>
    <row r="270" spans="3:17" x14ac:dyDescent="0.25">
      <c r="C270" s="18" t="s">
        <v>630</v>
      </c>
      <c r="D270" s="18" t="s">
        <v>631</v>
      </c>
      <c r="E270" s="82"/>
      <c r="F270" s="82"/>
      <c r="G270" s="82"/>
      <c r="H270" s="82"/>
      <c r="I270" s="82"/>
      <c r="J270" s="82"/>
      <c r="K270" s="82"/>
      <c r="L270" s="82"/>
      <c r="M270" s="82"/>
      <c r="N270" s="82"/>
      <c r="O270" s="82"/>
      <c r="P270" s="82"/>
      <c r="Q270" s="82">
        <f t="shared" si="88"/>
        <v>0</v>
      </c>
    </row>
    <row r="271" spans="3:17" x14ac:dyDescent="0.25">
      <c r="C271" s="18" t="s">
        <v>632</v>
      </c>
      <c r="D271" s="18" t="s">
        <v>633</v>
      </c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82">
        <f t="shared" si="88"/>
        <v>0</v>
      </c>
    </row>
    <row r="272" spans="3:17" x14ac:dyDescent="0.25">
      <c r="C272" s="18" t="s">
        <v>638</v>
      </c>
      <c r="D272" s="18" t="s">
        <v>639</v>
      </c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82">
        <f t="shared" si="88"/>
        <v>0</v>
      </c>
    </row>
    <row r="273" spans="3:17" x14ac:dyDescent="0.25">
      <c r="C273" s="18" t="s">
        <v>634</v>
      </c>
      <c r="D273" s="18" t="s">
        <v>635</v>
      </c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82">
        <f t="shared" si="88"/>
        <v>0</v>
      </c>
    </row>
    <row r="274" spans="3:17" x14ac:dyDescent="0.25">
      <c r="C274" s="18" t="s">
        <v>472</v>
      </c>
      <c r="D274" s="18" t="s">
        <v>626</v>
      </c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82">
        <f t="shared" si="88"/>
        <v>0</v>
      </c>
    </row>
    <row r="275" spans="3:17" x14ac:dyDescent="0.25">
      <c r="C275" s="18" t="s">
        <v>472</v>
      </c>
      <c r="D275" s="18" t="s">
        <v>636</v>
      </c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82">
        <f t="shared" si="88"/>
        <v>0</v>
      </c>
    </row>
    <row r="276" spans="3:17" x14ac:dyDescent="0.25">
      <c r="C276" s="18" t="s">
        <v>637</v>
      </c>
      <c r="D276" s="18" t="s">
        <v>628</v>
      </c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82">
        <f t="shared" si="88"/>
        <v>0</v>
      </c>
    </row>
    <row r="277" spans="3:17" x14ac:dyDescent="0.25">
      <c r="C277" s="18" t="s">
        <v>259</v>
      </c>
      <c r="D277" s="18" t="s">
        <v>259</v>
      </c>
      <c r="E277" s="82"/>
      <c r="F277" s="82"/>
      <c r="G277" s="82"/>
      <c r="H277" s="82"/>
      <c r="I277" s="82"/>
      <c r="J277" s="82"/>
      <c r="K277" s="82"/>
      <c r="L277" s="82"/>
      <c r="M277" s="82"/>
      <c r="N277" s="82"/>
      <c r="O277" s="82"/>
      <c r="P277" s="82"/>
      <c r="Q277" s="82">
        <f t="shared" si="88"/>
        <v>0</v>
      </c>
    </row>
    <row r="278" spans="3:17" x14ac:dyDescent="0.25">
      <c r="C278" s="439" t="s">
        <v>225</v>
      </c>
      <c r="D278" s="441"/>
      <c r="E278" s="123">
        <f t="shared" ref="E278:P278" si="89">SUM(E267:E277)</f>
        <v>0</v>
      </c>
      <c r="F278" s="123">
        <f t="shared" si="89"/>
        <v>0</v>
      </c>
      <c r="G278" s="123">
        <f t="shared" si="89"/>
        <v>0</v>
      </c>
      <c r="H278" s="123">
        <f t="shared" si="89"/>
        <v>0</v>
      </c>
      <c r="I278" s="123">
        <f t="shared" si="89"/>
        <v>0</v>
      </c>
      <c r="J278" s="123">
        <f t="shared" si="89"/>
        <v>0</v>
      </c>
      <c r="K278" s="123">
        <f t="shared" si="89"/>
        <v>0</v>
      </c>
      <c r="L278" s="123">
        <f t="shared" si="89"/>
        <v>0</v>
      </c>
      <c r="M278" s="123">
        <f t="shared" si="89"/>
        <v>0</v>
      </c>
      <c r="N278" s="123">
        <f t="shared" si="89"/>
        <v>0</v>
      </c>
      <c r="O278" s="123">
        <f t="shared" si="89"/>
        <v>0</v>
      </c>
      <c r="P278" s="123">
        <f t="shared" si="89"/>
        <v>0</v>
      </c>
      <c r="Q278" s="123">
        <f>SUM(E278:P278)</f>
        <v>0</v>
      </c>
    </row>
    <row r="279" spans="3:17" x14ac:dyDescent="0.25">
      <c r="C279" s="439" t="s">
        <v>256</v>
      </c>
      <c r="D279" s="441"/>
      <c r="E279" s="123">
        <f t="shared" ref="E279:P279" si="90">E253+E265+E278</f>
        <v>0</v>
      </c>
      <c r="F279" s="123">
        <f t="shared" si="90"/>
        <v>0</v>
      </c>
      <c r="G279" s="123">
        <f t="shared" si="90"/>
        <v>0</v>
      </c>
      <c r="H279" s="123">
        <f t="shared" si="90"/>
        <v>0</v>
      </c>
      <c r="I279" s="123">
        <f t="shared" si="90"/>
        <v>0</v>
      </c>
      <c r="J279" s="123">
        <f t="shared" si="90"/>
        <v>0</v>
      </c>
      <c r="K279" s="123">
        <f t="shared" si="90"/>
        <v>0</v>
      </c>
      <c r="L279" s="123">
        <f t="shared" si="90"/>
        <v>0</v>
      </c>
      <c r="M279" s="123">
        <f t="shared" si="90"/>
        <v>0</v>
      </c>
      <c r="N279" s="123">
        <f t="shared" si="90"/>
        <v>0</v>
      </c>
      <c r="O279" s="123">
        <f t="shared" si="90"/>
        <v>0</v>
      </c>
      <c r="P279" s="123">
        <f t="shared" si="90"/>
        <v>0</v>
      </c>
      <c r="Q279" s="123">
        <f>SUM(E279:P279)</f>
        <v>0</v>
      </c>
    </row>
    <row r="280" spans="3:17" x14ac:dyDescent="0.25">
      <c r="C280" s="439" t="s">
        <v>261</v>
      </c>
      <c r="D280" s="441"/>
      <c r="E280" s="123">
        <f t="shared" ref="E280:P280" si="91">E279+E241</f>
        <v>0</v>
      </c>
      <c r="F280" s="123">
        <f t="shared" si="91"/>
        <v>0</v>
      </c>
      <c r="G280" s="123">
        <f t="shared" si="91"/>
        <v>0</v>
      </c>
      <c r="H280" s="123">
        <f t="shared" si="91"/>
        <v>0</v>
      </c>
      <c r="I280" s="123">
        <f t="shared" si="91"/>
        <v>0</v>
      </c>
      <c r="J280" s="123">
        <f t="shared" si="91"/>
        <v>0</v>
      </c>
      <c r="K280" s="123">
        <f t="shared" si="91"/>
        <v>0</v>
      </c>
      <c r="L280" s="123">
        <f t="shared" si="91"/>
        <v>0</v>
      </c>
      <c r="M280" s="123">
        <f t="shared" si="91"/>
        <v>0</v>
      </c>
      <c r="N280" s="123">
        <f t="shared" si="91"/>
        <v>0</v>
      </c>
      <c r="O280" s="123">
        <f t="shared" si="91"/>
        <v>0</v>
      </c>
      <c r="P280" s="123">
        <f t="shared" si="91"/>
        <v>0</v>
      </c>
      <c r="Q280" s="123">
        <f>SUM(E280:P280)</f>
        <v>0</v>
      </c>
    </row>
    <row r="281" spans="3:17" x14ac:dyDescent="0.25">
      <c r="C281" s="27"/>
      <c r="D281" s="27"/>
      <c r="E281" s="133"/>
      <c r="F281" s="133"/>
      <c r="G281" s="133"/>
      <c r="H281" s="133"/>
      <c r="I281" s="133"/>
      <c r="J281" s="133"/>
      <c r="K281" s="133"/>
      <c r="L281" s="133"/>
      <c r="M281" s="133"/>
      <c r="N281" s="133"/>
      <c r="O281" s="133"/>
      <c r="P281" s="133"/>
      <c r="Q281" s="133"/>
    </row>
    <row r="282" spans="3:17" x14ac:dyDescent="0.25">
      <c r="C282" s="15"/>
      <c r="Q282" s="27" t="s">
        <v>109</v>
      </c>
    </row>
    <row r="283" spans="3:17" x14ac:dyDescent="0.25">
      <c r="C283" s="431" t="s">
        <v>244</v>
      </c>
      <c r="D283" s="432"/>
      <c r="E283" s="421" t="s">
        <v>641</v>
      </c>
      <c r="F283" s="421"/>
      <c r="G283" s="421"/>
      <c r="H283" s="421"/>
      <c r="I283" s="421"/>
      <c r="J283" s="421"/>
      <c r="K283" s="421"/>
      <c r="L283" s="421"/>
      <c r="M283" s="421"/>
      <c r="N283" s="421"/>
      <c r="O283" s="421"/>
      <c r="P283" s="421"/>
      <c r="Q283" s="439"/>
    </row>
    <row r="284" spans="3:17" x14ac:dyDescent="0.25">
      <c r="C284" s="433"/>
      <c r="D284" s="434"/>
      <c r="E284" s="14" t="s">
        <v>110</v>
      </c>
      <c r="F284" s="14" t="s">
        <v>111</v>
      </c>
      <c r="G284" s="14" t="s">
        <v>112</v>
      </c>
      <c r="H284" s="14" t="s">
        <v>113</v>
      </c>
      <c r="I284" s="14" t="s">
        <v>114</v>
      </c>
      <c r="J284" s="14" t="s">
        <v>115</v>
      </c>
      <c r="K284" s="14" t="s">
        <v>116</v>
      </c>
      <c r="L284" s="14" t="s">
        <v>117</v>
      </c>
      <c r="M284" s="14" t="s">
        <v>118</v>
      </c>
      <c r="N284" s="14" t="s">
        <v>119</v>
      </c>
      <c r="O284" s="14" t="s">
        <v>120</v>
      </c>
      <c r="P284" s="14" t="s">
        <v>121</v>
      </c>
      <c r="Q284" s="14" t="s">
        <v>108</v>
      </c>
    </row>
    <row r="285" spans="3:17" x14ac:dyDescent="0.25">
      <c r="C285" s="435"/>
      <c r="D285" s="436"/>
      <c r="E285" s="14" t="s">
        <v>3</v>
      </c>
      <c r="F285" s="14" t="s">
        <v>3</v>
      </c>
      <c r="G285" s="14" t="s">
        <v>3</v>
      </c>
      <c r="H285" s="14" t="s">
        <v>3</v>
      </c>
      <c r="I285" s="14" t="s">
        <v>3</v>
      </c>
      <c r="J285" s="14" t="s">
        <v>3</v>
      </c>
      <c r="K285" s="14" t="s">
        <v>5</v>
      </c>
      <c r="L285" s="14" t="s">
        <v>5</v>
      </c>
      <c r="M285" s="14" t="s">
        <v>5</v>
      </c>
      <c r="N285" s="14" t="s">
        <v>5</v>
      </c>
      <c r="O285" s="14" t="s">
        <v>5</v>
      </c>
      <c r="P285" s="14" t="s">
        <v>5</v>
      </c>
      <c r="Q285" s="14" t="s">
        <v>5</v>
      </c>
    </row>
    <row r="286" spans="3:17" x14ac:dyDescent="0.25">
      <c r="C286" s="428" t="s">
        <v>246</v>
      </c>
      <c r="D286" s="429"/>
      <c r="E286" s="82"/>
      <c r="F286" s="82"/>
      <c r="G286" s="82"/>
      <c r="H286" s="82"/>
      <c r="I286" s="82"/>
      <c r="J286" s="82"/>
      <c r="K286" s="82"/>
      <c r="L286" s="82"/>
      <c r="M286" s="82"/>
      <c r="N286" s="82"/>
      <c r="O286" s="82"/>
      <c r="P286" s="82"/>
      <c r="Q286" s="82"/>
    </row>
    <row r="287" spans="3:17" x14ac:dyDescent="0.25">
      <c r="C287" s="73" t="s">
        <v>247</v>
      </c>
      <c r="D287" s="73" t="s">
        <v>248</v>
      </c>
      <c r="E287" s="82"/>
      <c r="F287" s="82"/>
      <c r="G287" s="82"/>
      <c r="H287" s="82"/>
      <c r="I287" s="82"/>
      <c r="J287" s="82"/>
      <c r="K287" s="82"/>
      <c r="L287" s="82"/>
      <c r="M287" s="82"/>
      <c r="N287" s="82"/>
      <c r="O287" s="82"/>
      <c r="P287" s="82"/>
      <c r="Q287" s="82">
        <f t="shared" ref="Q287:Q296" si="92">SUM(E287:P287)</f>
        <v>0</v>
      </c>
    </row>
    <row r="288" spans="3:17" x14ac:dyDescent="0.25">
      <c r="C288" s="18" t="s">
        <v>249</v>
      </c>
      <c r="D288" s="18" t="s">
        <v>250</v>
      </c>
      <c r="E288" s="82"/>
      <c r="F288" s="82"/>
      <c r="G288" s="82"/>
      <c r="H288" s="82"/>
      <c r="I288" s="82"/>
      <c r="J288" s="82"/>
      <c r="K288" s="82"/>
      <c r="L288" s="82"/>
      <c r="M288" s="82"/>
      <c r="N288" s="82"/>
      <c r="O288" s="82"/>
      <c r="P288" s="82"/>
      <c r="Q288" s="82">
        <f t="shared" si="92"/>
        <v>0</v>
      </c>
    </row>
    <row r="289" spans="3:17" x14ac:dyDescent="0.25">
      <c r="C289" s="18" t="s">
        <v>615</v>
      </c>
      <c r="D289" s="18" t="s">
        <v>616</v>
      </c>
      <c r="E289" s="82"/>
      <c r="F289" s="82"/>
      <c r="G289" s="82"/>
      <c r="H289" s="82"/>
      <c r="I289" s="82"/>
      <c r="J289" s="82"/>
      <c r="K289" s="82"/>
      <c r="L289" s="82"/>
      <c r="M289" s="82"/>
      <c r="N289" s="82"/>
      <c r="O289" s="82"/>
      <c r="P289" s="82"/>
      <c r="Q289" s="82">
        <f t="shared" si="92"/>
        <v>0</v>
      </c>
    </row>
    <row r="290" spans="3:17" x14ac:dyDescent="0.25">
      <c r="C290" s="18" t="s">
        <v>617</v>
      </c>
      <c r="D290" s="18" t="s">
        <v>618</v>
      </c>
      <c r="E290" s="82"/>
      <c r="F290" s="82"/>
      <c r="G290" s="82"/>
      <c r="H290" s="82"/>
      <c r="I290" s="82"/>
      <c r="J290" s="82"/>
      <c r="K290" s="82"/>
      <c r="L290" s="82"/>
      <c r="M290" s="82"/>
      <c r="N290" s="82"/>
      <c r="O290" s="82"/>
      <c r="P290" s="82"/>
      <c r="Q290" s="82">
        <f t="shared" si="92"/>
        <v>0</v>
      </c>
    </row>
    <row r="291" spans="3:17" x14ac:dyDescent="0.25">
      <c r="C291" s="18" t="s">
        <v>619</v>
      </c>
      <c r="D291" s="18" t="s">
        <v>620</v>
      </c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82">
        <f t="shared" si="92"/>
        <v>0</v>
      </c>
    </row>
    <row r="292" spans="3:17" x14ac:dyDescent="0.25">
      <c r="C292" s="18" t="s">
        <v>621</v>
      </c>
      <c r="D292" s="18" t="s">
        <v>622</v>
      </c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82">
        <f t="shared" si="92"/>
        <v>0</v>
      </c>
    </row>
    <row r="293" spans="3:17" x14ac:dyDescent="0.25">
      <c r="C293" s="18" t="s">
        <v>623</v>
      </c>
      <c r="D293" s="18" t="s">
        <v>624</v>
      </c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82">
        <f t="shared" si="92"/>
        <v>0</v>
      </c>
    </row>
    <row r="294" spans="3:17" x14ac:dyDescent="0.25">
      <c r="C294" s="18" t="s">
        <v>625</v>
      </c>
      <c r="D294" s="18" t="s">
        <v>626</v>
      </c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82">
        <f t="shared" si="92"/>
        <v>0</v>
      </c>
    </row>
    <row r="295" spans="3:17" x14ac:dyDescent="0.25">
      <c r="C295" s="18" t="s">
        <v>627</v>
      </c>
      <c r="D295" s="18" t="s">
        <v>628</v>
      </c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82">
        <f t="shared" si="92"/>
        <v>0</v>
      </c>
    </row>
    <row r="296" spans="3:17" x14ac:dyDescent="0.25">
      <c r="C296" s="18" t="s">
        <v>259</v>
      </c>
      <c r="D296" s="18" t="s">
        <v>259</v>
      </c>
      <c r="E296" s="82"/>
      <c r="F296" s="82"/>
      <c r="G296" s="82"/>
      <c r="H296" s="82"/>
      <c r="I296" s="82"/>
      <c r="J296" s="82"/>
      <c r="K296" s="82"/>
      <c r="L296" s="82"/>
      <c r="M296" s="82"/>
      <c r="N296" s="82"/>
      <c r="O296" s="82"/>
      <c r="P296" s="82"/>
      <c r="Q296" s="82">
        <f t="shared" si="92"/>
        <v>0</v>
      </c>
    </row>
    <row r="297" spans="3:17" x14ac:dyDescent="0.25">
      <c r="C297" s="439" t="s">
        <v>251</v>
      </c>
      <c r="D297" s="441"/>
      <c r="E297" s="123">
        <f>SUM(E287:E296)</f>
        <v>0</v>
      </c>
      <c r="F297" s="123">
        <f t="shared" ref="F297:P297" si="93">SUM(F287:F296)</f>
        <v>0</v>
      </c>
      <c r="G297" s="123">
        <f t="shared" si="93"/>
        <v>0</v>
      </c>
      <c r="H297" s="123">
        <f t="shared" si="93"/>
        <v>0</v>
      </c>
      <c r="I297" s="123">
        <f t="shared" si="93"/>
        <v>0</v>
      </c>
      <c r="J297" s="123">
        <f t="shared" si="93"/>
        <v>0</v>
      </c>
      <c r="K297" s="123">
        <f t="shared" si="93"/>
        <v>0</v>
      </c>
      <c r="L297" s="123">
        <f t="shared" si="93"/>
        <v>0</v>
      </c>
      <c r="M297" s="123">
        <f t="shared" si="93"/>
        <v>0</v>
      </c>
      <c r="N297" s="123">
        <f t="shared" si="93"/>
        <v>0</v>
      </c>
      <c r="O297" s="123">
        <f t="shared" si="93"/>
        <v>0</v>
      </c>
      <c r="P297" s="123">
        <f t="shared" si="93"/>
        <v>0</v>
      </c>
      <c r="Q297" s="123">
        <f>SUM(E297:P297)</f>
        <v>0</v>
      </c>
    </row>
    <row r="298" spans="3:17" x14ac:dyDescent="0.25">
      <c r="C298" s="428" t="s">
        <v>257</v>
      </c>
      <c r="D298" s="429"/>
      <c r="E298" s="82"/>
      <c r="F298" s="82"/>
      <c r="G298" s="82"/>
      <c r="H298" s="82"/>
      <c r="I298" s="82"/>
      <c r="J298" s="82"/>
      <c r="K298" s="82"/>
      <c r="L298" s="82"/>
      <c r="M298" s="82"/>
      <c r="N298" s="82"/>
      <c r="O298" s="82"/>
      <c r="P298" s="82"/>
      <c r="Q298" s="82"/>
    </row>
    <row r="299" spans="3:17" x14ac:dyDescent="0.25">
      <c r="C299" s="18" t="s">
        <v>252</v>
      </c>
      <c r="D299" s="18" t="s">
        <v>253</v>
      </c>
      <c r="E299" s="82"/>
      <c r="F299" s="82"/>
      <c r="G299" s="82"/>
      <c r="H299" s="82"/>
      <c r="I299" s="82"/>
      <c r="J299" s="82"/>
      <c r="K299" s="82"/>
      <c r="L299" s="82"/>
      <c r="M299" s="82"/>
      <c r="N299" s="82"/>
      <c r="O299" s="82"/>
      <c r="P299" s="82"/>
      <c r="Q299" s="82">
        <f t="shared" ref="Q299:Q308" si="94">SUM(E299:P299)</f>
        <v>0</v>
      </c>
    </row>
    <row r="300" spans="3:17" x14ac:dyDescent="0.25">
      <c r="C300" s="18" t="s">
        <v>254</v>
      </c>
      <c r="D300" s="18" t="s">
        <v>255</v>
      </c>
      <c r="E300" s="82"/>
      <c r="F300" s="82"/>
      <c r="G300" s="82"/>
      <c r="H300" s="82"/>
      <c r="I300" s="82"/>
      <c r="J300" s="82"/>
      <c r="K300" s="82"/>
      <c r="L300" s="82"/>
      <c r="M300" s="82"/>
      <c r="N300" s="82"/>
      <c r="O300" s="82"/>
      <c r="P300" s="82"/>
      <c r="Q300" s="82">
        <f t="shared" si="94"/>
        <v>0</v>
      </c>
    </row>
    <row r="301" spans="3:17" x14ac:dyDescent="0.25">
      <c r="C301" s="18" t="s">
        <v>629</v>
      </c>
      <c r="D301" s="18" t="s">
        <v>64</v>
      </c>
      <c r="E301" s="82"/>
      <c r="F301" s="82"/>
      <c r="G301" s="82"/>
      <c r="H301" s="82"/>
      <c r="I301" s="82"/>
      <c r="J301" s="82"/>
      <c r="K301" s="82"/>
      <c r="L301" s="82"/>
      <c r="M301" s="82"/>
      <c r="N301" s="82"/>
      <c r="O301" s="82"/>
      <c r="P301" s="82"/>
      <c r="Q301" s="82">
        <f t="shared" si="94"/>
        <v>0</v>
      </c>
    </row>
    <row r="302" spans="3:17" x14ac:dyDescent="0.25">
      <c r="C302" s="18" t="s">
        <v>630</v>
      </c>
      <c r="D302" s="18" t="s">
        <v>631</v>
      </c>
      <c r="E302" s="82"/>
      <c r="F302" s="82"/>
      <c r="G302" s="82"/>
      <c r="H302" s="82"/>
      <c r="I302" s="82"/>
      <c r="J302" s="82"/>
      <c r="K302" s="82"/>
      <c r="L302" s="82"/>
      <c r="M302" s="82"/>
      <c r="N302" s="82"/>
      <c r="O302" s="82"/>
      <c r="P302" s="82"/>
      <c r="Q302" s="82">
        <f t="shared" si="94"/>
        <v>0</v>
      </c>
    </row>
    <row r="303" spans="3:17" x14ac:dyDescent="0.25">
      <c r="C303" s="18" t="s">
        <v>632</v>
      </c>
      <c r="D303" s="18" t="s">
        <v>633</v>
      </c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82">
        <f t="shared" si="94"/>
        <v>0</v>
      </c>
    </row>
    <row r="304" spans="3:17" x14ac:dyDescent="0.25">
      <c r="C304" s="18" t="s">
        <v>634</v>
      </c>
      <c r="D304" s="18" t="s">
        <v>635</v>
      </c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82">
        <f t="shared" si="94"/>
        <v>0</v>
      </c>
    </row>
    <row r="305" spans="3:17" x14ac:dyDescent="0.25">
      <c r="C305" s="18" t="s">
        <v>472</v>
      </c>
      <c r="D305" s="18" t="s">
        <v>626</v>
      </c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82">
        <f t="shared" si="94"/>
        <v>0</v>
      </c>
    </row>
    <row r="306" spans="3:17" x14ac:dyDescent="0.25">
      <c r="C306" s="18" t="s">
        <v>472</v>
      </c>
      <c r="D306" s="18" t="s">
        <v>636</v>
      </c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82">
        <f t="shared" si="94"/>
        <v>0</v>
      </c>
    </row>
    <row r="307" spans="3:17" x14ac:dyDescent="0.25">
      <c r="C307" s="18" t="s">
        <v>637</v>
      </c>
      <c r="D307" s="18" t="s">
        <v>628</v>
      </c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82">
        <f t="shared" si="94"/>
        <v>0</v>
      </c>
    </row>
    <row r="308" spans="3:17" x14ac:dyDescent="0.25">
      <c r="C308" s="18" t="s">
        <v>259</v>
      </c>
      <c r="D308" s="18" t="s">
        <v>259</v>
      </c>
      <c r="E308" s="82"/>
      <c r="F308" s="82"/>
      <c r="G308" s="82"/>
      <c r="H308" s="82"/>
      <c r="I308" s="82"/>
      <c r="J308" s="82"/>
      <c r="K308" s="82"/>
      <c r="L308" s="82"/>
      <c r="M308" s="82"/>
      <c r="N308" s="82"/>
      <c r="O308" s="82"/>
      <c r="P308" s="82"/>
      <c r="Q308" s="82">
        <f t="shared" si="94"/>
        <v>0</v>
      </c>
    </row>
    <row r="309" spans="3:17" x14ac:dyDescent="0.25">
      <c r="C309" s="439" t="s">
        <v>225</v>
      </c>
      <c r="D309" s="441"/>
      <c r="E309" s="123">
        <f>SUM(E299:E308)</f>
        <v>0</v>
      </c>
      <c r="F309" s="123">
        <f t="shared" ref="F309:P309" si="95">SUM(F299:F308)</f>
        <v>0</v>
      </c>
      <c r="G309" s="123">
        <f t="shared" si="95"/>
        <v>0</v>
      </c>
      <c r="H309" s="123">
        <f t="shared" si="95"/>
        <v>0</v>
      </c>
      <c r="I309" s="123">
        <f t="shared" si="95"/>
        <v>0</v>
      </c>
      <c r="J309" s="123">
        <f t="shared" si="95"/>
        <v>0</v>
      </c>
      <c r="K309" s="123">
        <f t="shared" si="95"/>
        <v>0</v>
      </c>
      <c r="L309" s="123">
        <f t="shared" si="95"/>
        <v>0</v>
      </c>
      <c r="M309" s="123">
        <f t="shared" si="95"/>
        <v>0</v>
      </c>
      <c r="N309" s="123">
        <f t="shared" si="95"/>
        <v>0</v>
      </c>
      <c r="O309" s="123">
        <f t="shared" si="95"/>
        <v>0</v>
      </c>
      <c r="P309" s="123">
        <f t="shared" si="95"/>
        <v>0</v>
      </c>
      <c r="Q309" s="123">
        <f>SUM(E309:P309)</f>
        <v>0</v>
      </c>
    </row>
    <row r="310" spans="3:17" x14ac:dyDescent="0.25">
      <c r="C310" s="428" t="s">
        <v>258</v>
      </c>
      <c r="D310" s="429"/>
      <c r="E310" s="82"/>
      <c r="F310" s="82"/>
      <c r="G310" s="82"/>
      <c r="H310" s="82"/>
      <c r="I310" s="82"/>
      <c r="J310" s="82"/>
      <c r="K310" s="82"/>
      <c r="L310" s="82"/>
      <c r="M310" s="82"/>
      <c r="N310" s="82"/>
      <c r="O310" s="82"/>
      <c r="P310" s="82"/>
      <c r="Q310" s="82"/>
    </row>
    <row r="311" spans="3:17" x14ac:dyDescent="0.25">
      <c r="C311" s="18" t="s">
        <v>252</v>
      </c>
      <c r="D311" s="18" t="s">
        <v>253</v>
      </c>
      <c r="E311" s="82"/>
      <c r="F311" s="82"/>
      <c r="G311" s="82"/>
      <c r="H311" s="82"/>
      <c r="I311" s="82"/>
      <c r="J311" s="82"/>
      <c r="K311" s="82"/>
      <c r="L311" s="82"/>
      <c r="M311" s="82"/>
      <c r="N311" s="82"/>
      <c r="O311" s="82"/>
      <c r="P311" s="82"/>
      <c r="Q311" s="82">
        <f t="shared" ref="Q311:Q320" si="96">SUM(E311:P311)</f>
        <v>0</v>
      </c>
    </row>
    <row r="312" spans="3:17" x14ac:dyDescent="0.25">
      <c r="C312" s="18" t="s">
        <v>254</v>
      </c>
      <c r="D312" s="18" t="s">
        <v>255</v>
      </c>
      <c r="E312" s="82"/>
      <c r="F312" s="82"/>
      <c r="G312" s="82"/>
      <c r="H312" s="82"/>
      <c r="I312" s="82"/>
      <c r="J312" s="82"/>
      <c r="K312" s="82"/>
      <c r="L312" s="82"/>
      <c r="M312" s="82"/>
      <c r="N312" s="82"/>
      <c r="O312" s="82"/>
      <c r="P312" s="82"/>
      <c r="Q312" s="82">
        <f t="shared" si="96"/>
        <v>0</v>
      </c>
    </row>
    <row r="313" spans="3:17" x14ac:dyDescent="0.25">
      <c r="C313" s="18" t="s">
        <v>629</v>
      </c>
      <c r="D313" s="18" t="s">
        <v>64</v>
      </c>
      <c r="E313" s="82"/>
      <c r="F313" s="82"/>
      <c r="G313" s="82"/>
      <c r="H313" s="82"/>
      <c r="I313" s="82"/>
      <c r="J313" s="82"/>
      <c r="K313" s="82"/>
      <c r="L313" s="82"/>
      <c r="M313" s="82"/>
      <c r="N313" s="82"/>
      <c r="O313" s="82"/>
      <c r="P313" s="82"/>
      <c r="Q313" s="82">
        <f t="shared" si="96"/>
        <v>0</v>
      </c>
    </row>
    <row r="314" spans="3:17" x14ac:dyDescent="0.25">
      <c r="C314" s="18" t="s">
        <v>630</v>
      </c>
      <c r="D314" s="18" t="s">
        <v>631</v>
      </c>
      <c r="E314" s="82"/>
      <c r="F314" s="82"/>
      <c r="G314" s="82"/>
      <c r="H314" s="82"/>
      <c r="I314" s="82"/>
      <c r="J314" s="82"/>
      <c r="K314" s="82"/>
      <c r="L314" s="82"/>
      <c r="M314" s="82"/>
      <c r="N314" s="82"/>
      <c r="O314" s="82"/>
      <c r="P314" s="82"/>
      <c r="Q314" s="82">
        <f t="shared" si="96"/>
        <v>0</v>
      </c>
    </row>
    <row r="315" spans="3:17" x14ac:dyDescent="0.25">
      <c r="C315" s="18" t="s">
        <v>632</v>
      </c>
      <c r="D315" s="18" t="s">
        <v>633</v>
      </c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82">
        <f t="shared" si="96"/>
        <v>0</v>
      </c>
    </row>
    <row r="316" spans="3:17" x14ac:dyDescent="0.25">
      <c r="C316" s="18" t="s">
        <v>634</v>
      </c>
      <c r="D316" s="18" t="s">
        <v>635</v>
      </c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82">
        <f t="shared" si="96"/>
        <v>0</v>
      </c>
    </row>
    <row r="317" spans="3:17" x14ac:dyDescent="0.25">
      <c r="C317" s="18" t="s">
        <v>472</v>
      </c>
      <c r="D317" s="18" t="s">
        <v>626</v>
      </c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82">
        <f t="shared" si="96"/>
        <v>0</v>
      </c>
    </row>
    <row r="318" spans="3:17" x14ac:dyDescent="0.25">
      <c r="C318" s="18" t="s">
        <v>472</v>
      </c>
      <c r="D318" s="18" t="s">
        <v>636</v>
      </c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82">
        <f t="shared" si="96"/>
        <v>0</v>
      </c>
    </row>
    <row r="319" spans="3:17" x14ac:dyDescent="0.25">
      <c r="C319" s="18" t="s">
        <v>637</v>
      </c>
      <c r="D319" s="18" t="s">
        <v>628</v>
      </c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82">
        <f t="shared" si="96"/>
        <v>0</v>
      </c>
    </row>
    <row r="320" spans="3:17" x14ac:dyDescent="0.25">
      <c r="C320" s="18" t="s">
        <v>259</v>
      </c>
      <c r="D320" s="18" t="s">
        <v>259</v>
      </c>
      <c r="E320" s="82"/>
      <c r="F320" s="82"/>
      <c r="G320" s="82"/>
      <c r="H320" s="82"/>
      <c r="I320" s="82"/>
      <c r="J320" s="82"/>
      <c r="K320" s="82"/>
      <c r="L320" s="82"/>
      <c r="M320" s="82"/>
      <c r="N320" s="82"/>
      <c r="O320" s="82"/>
      <c r="P320" s="82"/>
      <c r="Q320" s="82">
        <f t="shared" si="96"/>
        <v>0</v>
      </c>
    </row>
    <row r="321" spans="3:17" x14ac:dyDescent="0.25">
      <c r="C321" s="439" t="s">
        <v>225</v>
      </c>
      <c r="D321" s="441"/>
      <c r="E321" s="123">
        <f>SUM(E311:E320)</f>
        <v>0</v>
      </c>
      <c r="F321" s="123">
        <f t="shared" ref="F321:P321" si="97">SUM(F311:F320)</f>
        <v>0</v>
      </c>
      <c r="G321" s="123">
        <f t="shared" si="97"/>
        <v>0</v>
      </c>
      <c r="H321" s="123">
        <f t="shared" si="97"/>
        <v>0</v>
      </c>
      <c r="I321" s="123">
        <f t="shared" si="97"/>
        <v>0</v>
      </c>
      <c r="J321" s="123">
        <f t="shared" si="97"/>
        <v>0</v>
      </c>
      <c r="K321" s="123">
        <f t="shared" si="97"/>
        <v>0</v>
      </c>
      <c r="L321" s="123">
        <f t="shared" si="97"/>
        <v>0</v>
      </c>
      <c r="M321" s="123">
        <f t="shared" si="97"/>
        <v>0</v>
      </c>
      <c r="N321" s="123">
        <f t="shared" si="97"/>
        <v>0</v>
      </c>
      <c r="O321" s="123">
        <f t="shared" si="97"/>
        <v>0</v>
      </c>
      <c r="P321" s="123">
        <f t="shared" si="97"/>
        <v>0</v>
      </c>
      <c r="Q321" s="123">
        <f>SUM(E321:P321)</f>
        <v>0</v>
      </c>
    </row>
    <row r="322" spans="3:17" x14ac:dyDescent="0.25">
      <c r="C322" s="428" t="s">
        <v>260</v>
      </c>
      <c r="D322" s="429"/>
      <c r="E322" s="82"/>
      <c r="F322" s="82"/>
      <c r="G322" s="82"/>
      <c r="H322" s="82"/>
      <c r="I322" s="82"/>
      <c r="J322" s="82"/>
      <c r="K322" s="82"/>
      <c r="L322" s="82"/>
      <c r="M322" s="82"/>
      <c r="N322" s="82"/>
      <c r="O322" s="82"/>
      <c r="P322" s="82"/>
      <c r="Q322" s="82"/>
    </row>
    <row r="323" spans="3:17" x14ac:dyDescent="0.25">
      <c r="C323" s="18" t="s">
        <v>252</v>
      </c>
      <c r="D323" s="18" t="s">
        <v>253</v>
      </c>
      <c r="E323" s="82"/>
      <c r="F323" s="82"/>
      <c r="G323" s="82"/>
      <c r="H323" s="82"/>
      <c r="I323" s="82"/>
      <c r="J323" s="82"/>
      <c r="K323" s="82"/>
      <c r="L323" s="82"/>
      <c r="M323" s="82"/>
      <c r="N323" s="82"/>
      <c r="O323" s="82"/>
      <c r="P323" s="82"/>
      <c r="Q323" s="82">
        <f t="shared" ref="Q323:Q333" si="98">SUM(E323:P323)</f>
        <v>0</v>
      </c>
    </row>
    <row r="324" spans="3:17" x14ac:dyDescent="0.25">
      <c r="C324" s="18" t="s">
        <v>254</v>
      </c>
      <c r="D324" s="18" t="s">
        <v>255</v>
      </c>
      <c r="E324" s="82"/>
      <c r="F324" s="82"/>
      <c r="G324" s="82"/>
      <c r="H324" s="82"/>
      <c r="I324" s="82"/>
      <c r="J324" s="82"/>
      <c r="K324" s="82"/>
      <c r="L324" s="82"/>
      <c r="M324" s="82"/>
      <c r="N324" s="82"/>
      <c r="O324" s="82"/>
      <c r="P324" s="82"/>
      <c r="Q324" s="82">
        <f t="shared" si="98"/>
        <v>0</v>
      </c>
    </row>
    <row r="325" spans="3:17" x14ac:dyDescent="0.25">
      <c r="C325" s="18" t="s">
        <v>640</v>
      </c>
      <c r="D325" s="18" t="s">
        <v>64</v>
      </c>
      <c r="E325" s="82"/>
      <c r="F325" s="82"/>
      <c r="G325" s="82"/>
      <c r="H325" s="82"/>
      <c r="I325" s="82"/>
      <c r="J325" s="82"/>
      <c r="K325" s="82"/>
      <c r="L325" s="82"/>
      <c r="M325" s="82"/>
      <c r="N325" s="82"/>
      <c r="O325" s="82"/>
      <c r="P325" s="82"/>
      <c r="Q325" s="82">
        <f t="shared" si="98"/>
        <v>0</v>
      </c>
    </row>
    <row r="326" spans="3:17" x14ac:dyDescent="0.25">
      <c r="C326" s="18" t="s">
        <v>630</v>
      </c>
      <c r="D326" s="18" t="s">
        <v>631</v>
      </c>
      <c r="E326" s="82"/>
      <c r="F326" s="82"/>
      <c r="G326" s="82"/>
      <c r="H326" s="82"/>
      <c r="I326" s="82"/>
      <c r="J326" s="82"/>
      <c r="K326" s="82"/>
      <c r="L326" s="82"/>
      <c r="M326" s="82"/>
      <c r="N326" s="82"/>
      <c r="O326" s="82"/>
      <c r="P326" s="82"/>
      <c r="Q326" s="82">
        <f t="shared" si="98"/>
        <v>0</v>
      </c>
    </row>
    <row r="327" spans="3:17" x14ac:dyDescent="0.25">
      <c r="C327" s="18" t="s">
        <v>632</v>
      </c>
      <c r="D327" s="18" t="s">
        <v>633</v>
      </c>
      <c r="E327" s="82"/>
      <c r="F327" s="82"/>
      <c r="G327" s="82"/>
      <c r="H327" s="82"/>
      <c r="I327" s="82"/>
      <c r="J327" s="82"/>
      <c r="K327" s="82"/>
      <c r="L327" s="82"/>
      <c r="M327" s="82"/>
      <c r="N327" s="82"/>
      <c r="O327" s="82"/>
      <c r="P327" s="82"/>
      <c r="Q327" s="82">
        <f t="shared" si="98"/>
        <v>0</v>
      </c>
    </row>
    <row r="328" spans="3:17" x14ac:dyDescent="0.25">
      <c r="C328" s="18" t="s">
        <v>638</v>
      </c>
      <c r="D328" s="18" t="s">
        <v>639</v>
      </c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82">
        <f t="shared" si="98"/>
        <v>0</v>
      </c>
    </row>
    <row r="329" spans="3:17" x14ac:dyDescent="0.25">
      <c r="C329" s="18" t="s">
        <v>634</v>
      </c>
      <c r="D329" s="18" t="s">
        <v>635</v>
      </c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82">
        <f t="shared" si="98"/>
        <v>0</v>
      </c>
    </row>
    <row r="330" spans="3:17" x14ac:dyDescent="0.25">
      <c r="C330" s="18" t="s">
        <v>472</v>
      </c>
      <c r="D330" s="18" t="s">
        <v>626</v>
      </c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82">
        <f t="shared" si="98"/>
        <v>0</v>
      </c>
    </row>
    <row r="331" spans="3:17" x14ac:dyDescent="0.25">
      <c r="C331" s="18" t="s">
        <v>472</v>
      </c>
      <c r="D331" s="18" t="s">
        <v>636</v>
      </c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82">
        <f t="shared" si="98"/>
        <v>0</v>
      </c>
    </row>
    <row r="332" spans="3:17" x14ac:dyDescent="0.25">
      <c r="C332" s="18" t="s">
        <v>637</v>
      </c>
      <c r="D332" s="18" t="s">
        <v>628</v>
      </c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82">
        <f t="shared" si="98"/>
        <v>0</v>
      </c>
    </row>
    <row r="333" spans="3:17" x14ac:dyDescent="0.25">
      <c r="C333" s="18" t="s">
        <v>259</v>
      </c>
      <c r="D333" s="18" t="s">
        <v>259</v>
      </c>
      <c r="E333" s="82"/>
      <c r="F333" s="82"/>
      <c r="G333" s="82"/>
      <c r="H333" s="82"/>
      <c r="I333" s="82"/>
      <c r="J333" s="82"/>
      <c r="K333" s="82"/>
      <c r="L333" s="82"/>
      <c r="M333" s="82"/>
      <c r="N333" s="82"/>
      <c r="O333" s="82"/>
      <c r="P333" s="82"/>
      <c r="Q333" s="82">
        <f t="shared" si="98"/>
        <v>0</v>
      </c>
    </row>
    <row r="334" spans="3:17" x14ac:dyDescent="0.25">
      <c r="C334" s="439" t="s">
        <v>225</v>
      </c>
      <c r="D334" s="441"/>
      <c r="E334" s="123">
        <f>SUM(E323:E333)</f>
        <v>0</v>
      </c>
      <c r="F334" s="123">
        <f t="shared" ref="F334:P334" si="99">SUM(F323:F333)</f>
        <v>0</v>
      </c>
      <c r="G334" s="123">
        <f t="shared" si="99"/>
        <v>0</v>
      </c>
      <c r="H334" s="123">
        <f t="shared" si="99"/>
        <v>0</v>
      </c>
      <c r="I334" s="123">
        <f t="shared" si="99"/>
        <v>0</v>
      </c>
      <c r="J334" s="123">
        <f t="shared" si="99"/>
        <v>0</v>
      </c>
      <c r="K334" s="123">
        <f t="shared" si="99"/>
        <v>0</v>
      </c>
      <c r="L334" s="123">
        <f t="shared" si="99"/>
        <v>0</v>
      </c>
      <c r="M334" s="123">
        <f t="shared" si="99"/>
        <v>0</v>
      </c>
      <c r="N334" s="123">
        <f t="shared" si="99"/>
        <v>0</v>
      </c>
      <c r="O334" s="123">
        <f t="shared" si="99"/>
        <v>0</v>
      </c>
      <c r="P334" s="123">
        <f t="shared" si="99"/>
        <v>0</v>
      </c>
      <c r="Q334" s="123">
        <f>SUM(E334:P334)</f>
        <v>0</v>
      </c>
    </row>
    <row r="335" spans="3:17" x14ac:dyDescent="0.25">
      <c r="C335" s="439" t="s">
        <v>256</v>
      </c>
      <c r="D335" s="441"/>
      <c r="E335" s="123">
        <f>E309+E321+E334</f>
        <v>0</v>
      </c>
      <c r="F335" s="123">
        <f t="shared" ref="F335:P335" si="100">F309+F321+F334</f>
        <v>0</v>
      </c>
      <c r="G335" s="123">
        <f t="shared" si="100"/>
        <v>0</v>
      </c>
      <c r="H335" s="123">
        <f t="shared" si="100"/>
        <v>0</v>
      </c>
      <c r="I335" s="123">
        <f t="shared" si="100"/>
        <v>0</v>
      </c>
      <c r="J335" s="123">
        <f t="shared" si="100"/>
        <v>0</v>
      </c>
      <c r="K335" s="123">
        <f t="shared" si="100"/>
        <v>0</v>
      </c>
      <c r="L335" s="123">
        <f t="shared" si="100"/>
        <v>0</v>
      </c>
      <c r="M335" s="123">
        <f t="shared" si="100"/>
        <v>0</v>
      </c>
      <c r="N335" s="123">
        <f t="shared" si="100"/>
        <v>0</v>
      </c>
      <c r="O335" s="123">
        <f t="shared" si="100"/>
        <v>0</v>
      </c>
      <c r="P335" s="123">
        <f t="shared" si="100"/>
        <v>0</v>
      </c>
      <c r="Q335" s="123">
        <f>SUM(E335:P335)</f>
        <v>0</v>
      </c>
    </row>
    <row r="336" spans="3:17" x14ac:dyDescent="0.25">
      <c r="C336" s="439" t="s">
        <v>261</v>
      </c>
      <c r="D336" s="441"/>
      <c r="E336" s="123">
        <f>E335+E297</f>
        <v>0</v>
      </c>
      <c r="F336" s="123">
        <f t="shared" ref="F336:P336" si="101">F335+F297</f>
        <v>0</v>
      </c>
      <c r="G336" s="123">
        <f t="shared" si="101"/>
        <v>0</v>
      </c>
      <c r="H336" s="123">
        <f t="shared" si="101"/>
        <v>0</v>
      </c>
      <c r="I336" s="123">
        <f t="shared" si="101"/>
        <v>0</v>
      </c>
      <c r="J336" s="123">
        <f t="shared" si="101"/>
        <v>0</v>
      </c>
      <c r="K336" s="123">
        <f t="shared" si="101"/>
        <v>0</v>
      </c>
      <c r="L336" s="123">
        <f t="shared" si="101"/>
        <v>0</v>
      </c>
      <c r="M336" s="123">
        <f t="shared" si="101"/>
        <v>0</v>
      </c>
      <c r="N336" s="123">
        <f t="shared" si="101"/>
        <v>0</v>
      </c>
      <c r="O336" s="123">
        <f t="shared" si="101"/>
        <v>0</v>
      </c>
      <c r="P336" s="123">
        <f t="shared" si="101"/>
        <v>0</v>
      </c>
      <c r="Q336" s="123">
        <f>SUM(E336:P336)</f>
        <v>0</v>
      </c>
    </row>
    <row r="338" spans="3:17" x14ac:dyDescent="0.25">
      <c r="C338" s="15"/>
      <c r="Q338" s="27" t="s">
        <v>109</v>
      </c>
    </row>
    <row r="339" spans="3:17" x14ac:dyDescent="0.25">
      <c r="C339" s="416" t="s">
        <v>244</v>
      </c>
      <c r="D339" s="416"/>
      <c r="E339" s="421" t="s">
        <v>322</v>
      </c>
      <c r="F339" s="421"/>
      <c r="G339" s="421"/>
      <c r="H339" s="421"/>
      <c r="I339" s="421"/>
      <c r="J339" s="421"/>
      <c r="K339" s="421"/>
      <c r="L339" s="421"/>
      <c r="M339" s="421"/>
      <c r="N339" s="421"/>
      <c r="O339" s="421"/>
      <c r="P339" s="421"/>
      <c r="Q339" s="421"/>
    </row>
    <row r="340" spans="3:17" x14ac:dyDescent="0.25">
      <c r="C340" s="416"/>
      <c r="D340" s="416"/>
      <c r="E340" s="14" t="s">
        <v>110</v>
      </c>
      <c r="F340" s="14" t="s">
        <v>111</v>
      </c>
      <c r="G340" s="14" t="s">
        <v>112</v>
      </c>
      <c r="H340" s="14" t="s">
        <v>113</v>
      </c>
      <c r="I340" s="14" t="s">
        <v>114</v>
      </c>
      <c r="J340" s="14" t="s">
        <v>115</v>
      </c>
      <c r="K340" s="14" t="s">
        <v>116</v>
      </c>
      <c r="L340" s="14" t="s">
        <v>117</v>
      </c>
      <c r="M340" s="14" t="s">
        <v>118</v>
      </c>
      <c r="N340" s="14" t="s">
        <v>119</v>
      </c>
      <c r="O340" s="14" t="s">
        <v>120</v>
      </c>
      <c r="P340" s="14" t="s">
        <v>121</v>
      </c>
      <c r="Q340" s="14" t="s">
        <v>108</v>
      </c>
    </row>
    <row r="341" spans="3:17" x14ac:dyDescent="0.25">
      <c r="C341" s="428" t="s">
        <v>246</v>
      </c>
      <c r="D341" s="429"/>
      <c r="E341" s="82"/>
      <c r="F341" s="82"/>
      <c r="G341" s="82"/>
      <c r="H341" s="82"/>
      <c r="I341" s="82"/>
      <c r="J341" s="82"/>
      <c r="K341" s="82"/>
      <c r="L341" s="82"/>
      <c r="M341" s="82"/>
      <c r="N341" s="82"/>
      <c r="O341" s="82"/>
      <c r="P341" s="82"/>
      <c r="Q341" s="82"/>
    </row>
    <row r="342" spans="3:17" x14ac:dyDescent="0.25">
      <c r="C342" s="73" t="s">
        <v>247</v>
      </c>
      <c r="D342" s="73" t="s">
        <v>248</v>
      </c>
      <c r="E342" s="82"/>
      <c r="F342" s="82"/>
      <c r="G342" s="82"/>
      <c r="H342" s="82"/>
      <c r="I342" s="82"/>
      <c r="J342" s="82"/>
      <c r="K342" s="82"/>
      <c r="L342" s="82"/>
      <c r="M342" s="82"/>
      <c r="N342" s="82"/>
      <c r="O342" s="82"/>
      <c r="P342" s="82"/>
      <c r="Q342" s="82">
        <f t="shared" ref="Q342:Q351" si="102">SUM(E342:P342)</f>
        <v>0</v>
      </c>
    </row>
    <row r="343" spans="3:17" x14ac:dyDescent="0.25">
      <c r="C343" s="18" t="s">
        <v>249</v>
      </c>
      <c r="D343" s="18" t="s">
        <v>250</v>
      </c>
      <c r="E343" s="82"/>
      <c r="F343" s="82"/>
      <c r="G343" s="82"/>
      <c r="H343" s="82"/>
      <c r="I343" s="82"/>
      <c r="J343" s="82"/>
      <c r="K343" s="82"/>
      <c r="L343" s="82"/>
      <c r="M343" s="82"/>
      <c r="N343" s="82"/>
      <c r="O343" s="82"/>
      <c r="P343" s="82"/>
      <c r="Q343" s="82">
        <f t="shared" si="102"/>
        <v>0</v>
      </c>
    </row>
    <row r="344" spans="3:17" x14ac:dyDescent="0.25">
      <c r="C344" s="18" t="s">
        <v>615</v>
      </c>
      <c r="D344" s="18" t="s">
        <v>616</v>
      </c>
      <c r="E344" s="82"/>
      <c r="F344" s="82"/>
      <c r="G344" s="82"/>
      <c r="H344" s="82"/>
      <c r="I344" s="82"/>
      <c r="J344" s="82"/>
      <c r="K344" s="82"/>
      <c r="L344" s="82"/>
      <c r="M344" s="82"/>
      <c r="N344" s="82"/>
      <c r="O344" s="82"/>
      <c r="P344" s="82"/>
      <c r="Q344" s="82">
        <f t="shared" si="102"/>
        <v>0</v>
      </c>
    </row>
    <row r="345" spans="3:17" x14ac:dyDescent="0.25">
      <c r="C345" s="18" t="s">
        <v>617</v>
      </c>
      <c r="D345" s="18" t="s">
        <v>618</v>
      </c>
      <c r="E345" s="82"/>
      <c r="F345" s="82"/>
      <c r="G345" s="82"/>
      <c r="H345" s="82"/>
      <c r="I345" s="82"/>
      <c r="J345" s="82"/>
      <c r="K345" s="82"/>
      <c r="L345" s="82"/>
      <c r="M345" s="82"/>
      <c r="N345" s="82"/>
      <c r="O345" s="82"/>
      <c r="P345" s="82"/>
      <c r="Q345" s="82">
        <f t="shared" si="102"/>
        <v>0</v>
      </c>
    </row>
    <row r="346" spans="3:17" x14ac:dyDescent="0.25">
      <c r="C346" s="18" t="s">
        <v>619</v>
      </c>
      <c r="D346" s="18" t="s">
        <v>620</v>
      </c>
      <c r="E346" s="82"/>
      <c r="F346" s="82"/>
      <c r="G346" s="82"/>
      <c r="H346" s="82"/>
      <c r="I346" s="82"/>
      <c r="J346" s="82"/>
      <c r="K346" s="82"/>
      <c r="L346" s="82"/>
      <c r="M346" s="82"/>
      <c r="N346" s="82"/>
      <c r="O346" s="82"/>
      <c r="P346" s="82"/>
      <c r="Q346" s="82">
        <f t="shared" si="102"/>
        <v>0</v>
      </c>
    </row>
    <row r="347" spans="3:17" x14ac:dyDescent="0.25">
      <c r="C347" s="18" t="s">
        <v>621</v>
      </c>
      <c r="D347" s="18" t="s">
        <v>622</v>
      </c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82">
        <f t="shared" si="102"/>
        <v>0</v>
      </c>
    </row>
    <row r="348" spans="3:17" x14ac:dyDescent="0.25">
      <c r="C348" s="18" t="s">
        <v>623</v>
      </c>
      <c r="D348" s="18" t="s">
        <v>624</v>
      </c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82">
        <f t="shared" si="102"/>
        <v>0</v>
      </c>
    </row>
    <row r="349" spans="3:17" x14ac:dyDescent="0.25">
      <c r="C349" s="18" t="s">
        <v>625</v>
      </c>
      <c r="D349" s="18" t="s">
        <v>626</v>
      </c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82">
        <f t="shared" si="102"/>
        <v>0</v>
      </c>
    </row>
    <row r="350" spans="3:17" x14ac:dyDescent="0.25">
      <c r="C350" s="18" t="s">
        <v>627</v>
      </c>
      <c r="D350" s="18" t="s">
        <v>628</v>
      </c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82">
        <f t="shared" si="102"/>
        <v>0</v>
      </c>
    </row>
    <row r="351" spans="3:17" x14ac:dyDescent="0.25">
      <c r="C351" s="18" t="s">
        <v>259</v>
      </c>
      <c r="D351" s="18" t="s">
        <v>259</v>
      </c>
      <c r="E351" s="82"/>
      <c r="F351" s="82"/>
      <c r="G351" s="82"/>
      <c r="H351" s="82"/>
      <c r="I351" s="82"/>
      <c r="J351" s="82"/>
      <c r="K351" s="82"/>
      <c r="L351" s="82"/>
      <c r="M351" s="82"/>
      <c r="N351" s="82"/>
      <c r="O351" s="82"/>
      <c r="P351" s="82"/>
      <c r="Q351" s="82">
        <f t="shared" si="102"/>
        <v>0</v>
      </c>
    </row>
    <row r="352" spans="3:17" x14ac:dyDescent="0.25">
      <c r="C352" s="439" t="s">
        <v>251</v>
      </c>
      <c r="D352" s="441"/>
      <c r="E352" s="123">
        <f>SUM(E342:E351)</f>
        <v>0</v>
      </c>
      <c r="F352" s="123">
        <f t="shared" ref="F352:P352" si="103">SUM(F342:F351)</f>
        <v>0</v>
      </c>
      <c r="G352" s="123">
        <f t="shared" si="103"/>
        <v>0</v>
      </c>
      <c r="H352" s="123">
        <f t="shared" si="103"/>
        <v>0</v>
      </c>
      <c r="I352" s="123">
        <f t="shared" si="103"/>
        <v>0</v>
      </c>
      <c r="J352" s="123">
        <f t="shared" si="103"/>
        <v>0</v>
      </c>
      <c r="K352" s="123">
        <f t="shared" si="103"/>
        <v>0</v>
      </c>
      <c r="L352" s="123">
        <f t="shared" si="103"/>
        <v>0</v>
      </c>
      <c r="M352" s="123">
        <f t="shared" si="103"/>
        <v>0</v>
      </c>
      <c r="N352" s="123">
        <f t="shared" si="103"/>
        <v>0</v>
      </c>
      <c r="O352" s="123">
        <f t="shared" si="103"/>
        <v>0</v>
      </c>
      <c r="P352" s="123">
        <f t="shared" si="103"/>
        <v>0</v>
      </c>
      <c r="Q352" s="123">
        <f>SUM(E352:P352)</f>
        <v>0</v>
      </c>
    </row>
    <row r="353" spans="3:17" x14ac:dyDescent="0.25">
      <c r="C353" s="428" t="s">
        <v>257</v>
      </c>
      <c r="D353" s="429"/>
      <c r="E353" s="82"/>
      <c r="F353" s="82"/>
      <c r="G353" s="82"/>
      <c r="H353" s="82"/>
      <c r="I353" s="82"/>
      <c r="J353" s="82"/>
      <c r="K353" s="82"/>
      <c r="L353" s="82"/>
      <c r="M353" s="82"/>
      <c r="N353" s="82"/>
      <c r="O353" s="82"/>
      <c r="P353" s="82"/>
      <c r="Q353" s="82"/>
    </row>
    <row r="354" spans="3:17" x14ac:dyDescent="0.25">
      <c r="C354" s="18" t="s">
        <v>252</v>
      </c>
      <c r="D354" s="18" t="s">
        <v>253</v>
      </c>
      <c r="E354" s="82"/>
      <c r="F354" s="82"/>
      <c r="G354" s="82"/>
      <c r="H354" s="82"/>
      <c r="I354" s="82"/>
      <c r="J354" s="82"/>
      <c r="K354" s="82"/>
      <c r="L354" s="82"/>
      <c r="M354" s="82"/>
      <c r="N354" s="82"/>
      <c r="O354" s="82"/>
      <c r="P354" s="82"/>
      <c r="Q354" s="82">
        <f t="shared" ref="Q354:Q363" si="104">SUM(E354:P354)</f>
        <v>0</v>
      </c>
    </row>
    <row r="355" spans="3:17" x14ac:dyDescent="0.25">
      <c r="C355" s="18" t="s">
        <v>254</v>
      </c>
      <c r="D355" s="18" t="s">
        <v>255</v>
      </c>
      <c r="E355" s="82"/>
      <c r="F355" s="82"/>
      <c r="G355" s="82"/>
      <c r="H355" s="82"/>
      <c r="I355" s="82"/>
      <c r="J355" s="82"/>
      <c r="K355" s="82"/>
      <c r="L355" s="82"/>
      <c r="M355" s="82"/>
      <c r="N355" s="82"/>
      <c r="O355" s="82"/>
      <c r="P355" s="82"/>
      <c r="Q355" s="82">
        <f t="shared" si="104"/>
        <v>0</v>
      </c>
    </row>
    <row r="356" spans="3:17" x14ac:dyDescent="0.25">
      <c r="C356" s="18" t="s">
        <v>629</v>
      </c>
      <c r="D356" s="18" t="s">
        <v>64</v>
      </c>
      <c r="E356" s="82"/>
      <c r="F356" s="82"/>
      <c r="G356" s="82"/>
      <c r="H356" s="82"/>
      <c r="I356" s="82"/>
      <c r="J356" s="82"/>
      <c r="K356" s="82"/>
      <c r="L356" s="82"/>
      <c r="M356" s="82"/>
      <c r="N356" s="82"/>
      <c r="O356" s="82"/>
      <c r="P356" s="82"/>
      <c r="Q356" s="82">
        <f t="shared" si="104"/>
        <v>0</v>
      </c>
    </row>
    <row r="357" spans="3:17" x14ac:dyDescent="0.25">
      <c r="C357" s="18" t="s">
        <v>630</v>
      </c>
      <c r="D357" s="18" t="s">
        <v>631</v>
      </c>
      <c r="E357" s="82"/>
      <c r="F357" s="82"/>
      <c r="G357" s="82"/>
      <c r="H357" s="82"/>
      <c r="I357" s="82"/>
      <c r="J357" s="82"/>
      <c r="K357" s="82"/>
      <c r="L357" s="82"/>
      <c r="M357" s="82"/>
      <c r="N357" s="82"/>
      <c r="O357" s="82"/>
      <c r="P357" s="82"/>
      <c r="Q357" s="82">
        <f t="shared" si="104"/>
        <v>0</v>
      </c>
    </row>
    <row r="358" spans="3:17" x14ac:dyDescent="0.25">
      <c r="C358" s="18" t="s">
        <v>632</v>
      </c>
      <c r="D358" s="18" t="s">
        <v>633</v>
      </c>
      <c r="E358" s="82"/>
      <c r="F358" s="82"/>
      <c r="G358" s="82"/>
      <c r="H358" s="82"/>
      <c r="I358" s="82"/>
      <c r="J358" s="82"/>
      <c r="K358" s="82"/>
      <c r="L358" s="82"/>
      <c r="M358" s="82"/>
      <c r="N358" s="82"/>
      <c r="O358" s="82"/>
      <c r="P358" s="82"/>
      <c r="Q358" s="82">
        <f t="shared" si="104"/>
        <v>0</v>
      </c>
    </row>
    <row r="359" spans="3:17" x14ac:dyDescent="0.25">
      <c r="C359" s="18" t="s">
        <v>634</v>
      </c>
      <c r="D359" s="18" t="s">
        <v>635</v>
      </c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82">
        <f t="shared" si="104"/>
        <v>0</v>
      </c>
    </row>
    <row r="360" spans="3:17" x14ac:dyDescent="0.25">
      <c r="C360" s="18" t="s">
        <v>472</v>
      </c>
      <c r="D360" s="18" t="s">
        <v>626</v>
      </c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82">
        <f t="shared" si="104"/>
        <v>0</v>
      </c>
    </row>
    <row r="361" spans="3:17" x14ac:dyDescent="0.25">
      <c r="C361" s="18" t="s">
        <v>472</v>
      </c>
      <c r="D361" s="18" t="s">
        <v>636</v>
      </c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82">
        <f t="shared" si="104"/>
        <v>0</v>
      </c>
    </row>
    <row r="362" spans="3:17" x14ac:dyDescent="0.25">
      <c r="C362" s="18" t="s">
        <v>637</v>
      </c>
      <c r="D362" s="18" t="s">
        <v>628</v>
      </c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82">
        <f t="shared" si="104"/>
        <v>0</v>
      </c>
    </row>
    <row r="363" spans="3:17" x14ac:dyDescent="0.25">
      <c r="C363" s="18" t="s">
        <v>259</v>
      </c>
      <c r="D363" s="18" t="s">
        <v>259</v>
      </c>
      <c r="E363" s="82"/>
      <c r="F363" s="82"/>
      <c r="G363" s="82"/>
      <c r="H363" s="82"/>
      <c r="I363" s="82"/>
      <c r="J363" s="82"/>
      <c r="K363" s="82"/>
      <c r="L363" s="82"/>
      <c r="M363" s="82"/>
      <c r="N363" s="82"/>
      <c r="O363" s="82"/>
      <c r="P363" s="82"/>
      <c r="Q363" s="82">
        <f t="shared" si="104"/>
        <v>0</v>
      </c>
    </row>
    <row r="364" spans="3:17" x14ac:dyDescent="0.25">
      <c r="C364" s="439" t="s">
        <v>225</v>
      </c>
      <c r="D364" s="441"/>
      <c r="E364" s="123">
        <f>SUM(E354:E363)</f>
        <v>0</v>
      </c>
      <c r="F364" s="123">
        <f t="shared" ref="F364:P364" si="105">SUM(F354:F363)</f>
        <v>0</v>
      </c>
      <c r="G364" s="123">
        <f t="shared" si="105"/>
        <v>0</v>
      </c>
      <c r="H364" s="123">
        <f t="shared" si="105"/>
        <v>0</v>
      </c>
      <c r="I364" s="123">
        <f t="shared" si="105"/>
        <v>0</v>
      </c>
      <c r="J364" s="123">
        <f t="shared" si="105"/>
        <v>0</v>
      </c>
      <c r="K364" s="123">
        <f t="shared" si="105"/>
        <v>0</v>
      </c>
      <c r="L364" s="123">
        <f t="shared" si="105"/>
        <v>0</v>
      </c>
      <c r="M364" s="123">
        <f t="shared" si="105"/>
        <v>0</v>
      </c>
      <c r="N364" s="123">
        <f t="shared" si="105"/>
        <v>0</v>
      </c>
      <c r="O364" s="123">
        <f t="shared" si="105"/>
        <v>0</v>
      </c>
      <c r="P364" s="123">
        <f t="shared" si="105"/>
        <v>0</v>
      </c>
      <c r="Q364" s="123">
        <f>SUM(E364:P364)</f>
        <v>0</v>
      </c>
    </row>
    <row r="365" spans="3:17" x14ac:dyDescent="0.25">
      <c r="C365" s="428" t="s">
        <v>258</v>
      </c>
      <c r="D365" s="429"/>
      <c r="E365" s="82"/>
      <c r="F365" s="82"/>
      <c r="G365" s="82"/>
      <c r="H365" s="82"/>
      <c r="I365" s="82"/>
      <c r="J365" s="82"/>
      <c r="K365" s="82"/>
      <c r="L365" s="82"/>
      <c r="M365" s="82"/>
      <c r="N365" s="82"/>
      <c r="O365" s="82"/>
      <c r="P365" s="82"/>
      <c r="Q365" s="82"/>
    </row>
    <row r="366" spans="3:17" x14ac:dyDescent="0.25">
      <c r="C366" s="18" t="s">
        <v>252</v>
      </c>
      <c r="D366" s="18" t="s">
        <v>253</v>
      </c>
      <c r="E366" s="82"/>
      <c r="F366" s="82"/>
      <c r="G366" s="82"/>
      <c r="H366" s="82"/>
      <c r="I366" s="82"/>
      <c r="J366" s="82"/>
      <c r="K366" s="82"/>
      <c r="L366" s="82"/>
      <c r="M366" s="82"/>
      <c r="N366" s="82"/>
      <c r="O366" s="82"/>
      <c r="P366" s="82"/>
      <c r="Q366" s="82">
        <f t="shared" ref="Q366:Q375" si="106">SUM(E366:P366)</f>
        <v>0</v>
      </c>
    </row>
    <row r="367" spans="3:17" x14ac:dyDescent="0.25">
      <c r="C367" s="18" t="s">
        <v>254</v>
      </c>
      <c r="D367" s="18" t="s">
        <v>255</v>
      </c>
      <c r="E367" s="82"/>
      <c r="F367" s="82"/>
      <c r="G367" s="82"/>
      <c r="H367" s="82"/>
      <c r="I367" s="82"/>
      <c r="J367" s="82"/>
      <c r="K367" s="82"/>
      <c r="L367" s="82"/>
      <c r="M367" s="82"/>
      <c r="N367" s="82"/>
      <c r="O367" s="82"/>
      <c r="P367" s="82"/>
      <c r="Q367" s="82">
        <f t="shared" si="106"/>
        <v>0</v>
      </c>
    </row>
    <row r="368" spans="3:17" x14ac:dyDescent="0.25">
      <c r="C368" s="18" t="s">
        <v>629</v>
      </c>
      <c r="D368" s="18" t="s">
        <v>64</v>
      </c>
      <c r="E368" s="82"/>
      <c r="F368" s="82"/>
      <c r="G368" s="82"/>
      <c r="H368" s="82"/>
      <c r="I368" s="82"/>
      <c r="J368" s="82"/>
      <c r="K368" s="82"/>
      <c r="L368" s="82"/>
      <c r="M368" s="82"/>
      <c r="N368" s="82"/>
      <c r="O368" s="82"/>
      <c r="P368" s="82"/>
      <c r="Q368" s="82">
        <f t="shared" si="106"/>
        <v>0</v>
      </c>
    </row>
    <row r="369" spans="3:17" x14ac:dyDescent="0.25">
      <c r="C369" s="18" t="s">
        <v>630</v>
      </c>
      <c r="D369" s="18" t="s">
        <v>631</v>
      </c>
      <c r="E369" s="82"/>
      <c r="F369" s="82"/>
      <c r="G369" s="82"/>
      <c r="H369" s="82"/>
      <c r="I369" s="82"/>
      <c r="J369" s="82"/>
      <c r="K369" s="82"/>
      <c r="L369" s="82"/>
      <c r="M369" s="82"/>
      <c r="N369" s="82"/>
      <c r="O369" s="82"/>
      <c r="P369" s="82"/>
      <c r="Q369" s="82">
        <f t="shared" si="106"/>
        <v>0</v>
      </c>
    </row>
    <row r="370" spans="3:17" x14ac:dyDescent="0.25">
      <c r="C370" s="18" t="s">
        <v>632</v>
      </c>
      <c r="D370" s="18" t="s">
        <v>633</v>
      </c>
      <c r="E370" s="82"/>
      <c r="F370" s="82"/>
      <c r="G370" s="82"/>
      <c r="H370" s="82"/>
      <c r="I370" s="82"/>
      <c r="J370" s="82"/>
      <c r="K370" s="82"/>
      <c r="L370" s="82"/>
      <c r="M370" s="82"/>
      <c r="N370" s="82"/>
      <c r="O370" s="82"/>
      <c r="P370" s="82"/>
      <c r="Q370" s="82">
        <f t="shared" si="106"/>
        <v>0</v>
      </c>
    </row>
    <row r="371" spans="3:17" x14ac:dyDescent="0.25">
      <c r="C371" s="18" t="s">
        <v>634</v>
      </c>
      <c r="D371" s="18" t="s">
        <v>635</v>
      </c>
      <c r="E371" s="82"/>
      <c r="F371" s="82"/>
      <c r="G371" s="82"/>
      <c r="H371" s="82"/>
      <c r="I371" s="82"/>
      <c r="J371" s="82"/>
      <c r="K371" s="82"/>
      <c r="L371" s="82"/>
      <c r="M371" s="82"/>
      <c r="N371" s="82"/>
      <c r="O371" s="82"/>
      <c r="P371" s="82"/>
      <c r="Q371" s="82">
        <f t="shared" si="106"/>
        <v>0</v>
      </c>
    </row>
    <row r="372" spans="3:17" x14ac:dyDescent="0.25">
      <c r="C372" s="18" t="s">
        <v>472</v>
      </c>
      <c r="D372" s="18" t="s">
        <v>626</v>
      </c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82">
        <f t="shared" si="106"/>
        <v>0</v>
      </c>
    </row>
    <row r="373" spans="3:17" x14ac:dyDescent="0.25">
      <c r="C373" s="18" t="s">
        <v>472</v>
      </c>
      <c r="D373" s="18" t="s">
        <v>636</v>
      </c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82">
        <f t="shared" si="106"/>
        <v>0</v>
      </c>
    </row>
    <row r="374" spans="3:17" x14ac:dyDescent="0.25">
      <c r="C374" s="18" t="s">
        <v>637</v>
      </c>
      <c r="D374" s="18" t="s">
        <v>628</v>
      </c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82">
        <f t="shared" si="106"/>
        <v>0</v>
      </c>
    </row>
    <row r="375" spans="3:17" x14ac:dyDescent="0.25">
      <c r="C375" s="18" t="s">
        <v>259</v>
      </c>
      <c r="D375" s="18" t="s">
        <v>259</v>
      </c>
      <c r="E375" s="82"/>
      <c r="F375" s="82"/>
      <c r="G375" s="82"/>
      <c r="H375" s="82"/>
      <c r="I375" s="82"/>
      <c r="J375" s="82"/>
      <c r="K375" s="82"/>
      <c r="L375" s="82"/>
      <c r="M375" s="82"/>
      <c r="N375" s="82"/>
      <c r="O375" s="82"/>
      <c r="P375" s="82"/>
      <c r="Q375" s="82">
        <f t="shared" si="106"/>
        <v>0</v>
      </c>
    </row>
    <row r="376" spans="3:17" x14ac:dyDescent="0.25">
      <c r="C376" s="439" t="s">
        <v>225</v>
      </c>
      <c r="D376" s="441"/>
      <c r="E376" s="123">
        <f t="shared" ref="E376:P376" si="107">SUM(E366:E375)</f>
        <v>0</v>
      </c>
      <c r="F376" s="123">
        <f t="shared" si="107"/>
        <v>0</v>
      </c>
      <c r="G376" s="123">
        <f t="shared" si="107"/>
        <v>0</v>
      </c>
      <c r="H376" s="123">
        <f t="shared" si="107"/>
        <v>0</v>
      </c>
      <c r="I376" s="123">
        <f t="shared" si="107"/>
        <v>0</v>
      </c>
      <c r="J376" s="123">
        <f t="shared" si="107"/>
        <v>0</v>
      </c>
      <c r="K376" s="123">
        <f t="shared" si="107"/>
        <v>0</v>
      </c>
      <c r="L376" s="123">
        <f t="shared" si="107"/>
        <v>0</v>
      </c>
      <c r="M376" s="123">
        <f t="shared" si="107"/>
        <v>0</v>
      </c>
      <c r="N376" s="123">
        <f t="shared" si="107"/>
        <v>0</v>
      </c>
      <c r="O376" s="123">
        <f t="shared" si="107"/>
        <v>0</v>
      </c>
      <c r="P376" s="123">
        <f t="shared" si="107"/>
        <v>0</v>
      </c>
      <c r="Q376" s="123">
        <f>SUM(E376:P376)</f>
        <v>0</v>
      </c>
    </row>
    <row r="377" spans="3:17" x14ac:dyDescent="0.25">
      <c r="C377" s="428" t="s">
        <v>260</v>
      </c>
      <c r="D377" s="429"/>
      <c r="E377" s="82"/>
      <c r="F377" s="82"/>
      <c r="G377" s="82"/>
      <c r="H377" s="82"/>
      <c r="I377" s="82"/>
      <c r="J377" s="82"/>
      <c r="K377" s="82"/>
      <c r="L377" s="82"/>
      <c r="M377" s="82"/>
      <c r="N377" s="82"/>
      <c r="O377" s="82"/>
      <c r="P377" s="82"/>
      <c r="Q377" s="82"/>
    </row>
    <row r="378" spans="3:17" x14ac:dyDescent="0.25">
      <c r="C378" s="18" t="s">
        <v>252</v>
      </c>
      <c r="D378" s="18" t="s">
        <v>253</v>
      </c>
      <c r="E378" s="82"/>
      <c r="F378" s="82"/>
      <c r="G378" s="82"/>
      <c r="H378" s="82"/>
      <c r="I378" s="82"/>
      <c r="J378" s="82"/>
      <c r="K378" s="82"/>
      <c r="L378" s="82"/>
      <c r="M378" s="82"/>
      <c r="N378" s="82"/>
      <c r="O378" s="82"/>
      <c r="P378" s="82"/>
      <c r="Q378" s="82">
        <f t="shared" ref="Q378:Q388" si="108">SUM(E378:P378)</f>
        <v>0</v>
      </c>
    </row>
    <row r="379" spans="3:17" x14ac:dyDescent="0.25">
      <c r="C379" s="18" t="s">
        <v>254</v>
      </c>
      <c r="D379" s="18" t="s">
        <v>255</v>
      </c>
      <c r="E379" s="82"/>
      <c r="F379" s="82"/>
      <c r="G379" s="82"/>
      <c r="H379" s="82"/>
      <c r="I379" s="82"/>
      <c r="J379" s="82"/>
      <c r="K379" s="82"/>
      <c r="L379" s="82"/>
      <c r="M379" s="82"/>
      <c r="N379" s="82"/>
      <c r="O379" s="82"/>
      <c r="P379" s="82"/>
      <c r="Q379" s="82">
        <f t="shared" si="108"/>
        <v>0</v>
      </c>
    </row>
    <row r="380" spans="3:17" x14ac:dyDescent="0.25">
      <c r="C380" s="18" t="s">
        <v>640</v>
      </c>
      <c r="D380" s="18" t="s">
        <v>64</v>
      </c>
      <c r="E380" s="82"/>
      <c r="F380" s="82"/>
      <c r="G380" s="82"/>
      <c r="H380" s="82"/>
      <c r="I380" s="82"/>
      <c r="J380" s="82"/>
      <c r="K380" s="82"/>
      <c r="L380" s="82"/>
      <c r="M380" s="82"/>
      <c r="N380" s="82"/>
      <c r="O380" s="82"/>
      <c r="P380" s="82"/>
      <c r="Q380" s="82">
        <f t="shared" si="108"/>
        <v>0</v>
      </c>
    </row>
    <row r="381" spans="3:17" x14ac:dyDescent="0.25">
      <c r="C381" s="18" t="s">
        <v>630</v>
      </c>
      <c r="D381" s="18" t="s">
        <v>631</v>
      </c>
      <c r="E381" s="82"/>
      <c r="F381" s="82"/>
      <c r="G381" s="82"/>
      <c r="H381" s="82"/>
      <c r="I381" s="82"/>
      <c r="J381" s="82"/>
      <c r="K381" s="82"/>
      <c r="L381" s="82"/>
      <c r="M381" s="82"/>
      <c r="N381" s="82"/>
      <c r="O381" s="82"/>
      <c r="P381" s="82"/>
      <c r="Q381" s="82">
        <f t="shared" si="108"/>
        <v>0</v>
      </c>
    </row>
    <row r="382" spans="3:17" x14ac:dyDescent="0.25">
      <c r="C382" s="18" t="s">
        <v>632</v>
      </c>
      <c r="D382" s="18" t="s">
        <v>633</v>
      </c>
      <c r="E382" s="82"/>
      <c r="F382" s="82"/>
      <c r="G382" s="82"/>
      <c r="H382" s="82"/>
      <c r="I382" s="82"/>
      <c r="J382" s="82"/>
      <c r="K382" s="82"/>
      <c r="L382" s="82"/>
      <c r="M382" s="82"/>
      <c r="N382" s="82"/>
      <c r="O382" s="82"/>
      <c r="P382" s="82"/>
      <c r="Q382" s="82">
        <f t="shared" si="108"/>
        <v>0</v>
      </c>
    </row>
    <row r="383" spans="3:17" x14ac:dyDescent="0.25">
      <c r="C383" s="18" t="s">
        <v>638</v>
      </c>
      <c r="D383" s="18" t="s">
        <v>639</v>
      </c>
      <c r="E383" s="82"/>
      <c r="F383" s="82"/>
      <c r="G383" s="82"/>
      <c r="H383" s="82"/>
      <c r="I383" s="82"/>
      <c r="J383" s="82"/>
      <c r="K383" s="82"/>
      <c r="L383" s="82"/>
      <c r="M383" s="82"/>
      <c r="N383" s="82"/>
      <c r="O383" s="82"/>
      <c r="P383" s="82"/>
      <c r="Q383" s="82">
        <f t="shared" si="108"/>
        <v>0</v>
      </c>
    </row>
    <row r="384" spans="3:17" x14ac:dyDescent="0.25">
      <c r="C384" s="18" t="s">
        <v>634</v>
      </c>
      <c r="D384" s="18" t="s">
        <v>635</v>
      </c>
      <c r="E384" s="82"/>
      <c r="F384" s="82"/>
      <c r="G384" s="82"/>
      <c r="H384" s="82"/>
      <c r="I384" s="82"/>
      <c r="J384" s="82"/>
      <c r="K384" s="82"/>
      <c r="L384" s="82"/>
      <c r="M384" s="82"/>
      <c r="N384" s="82"/>
      <c r="O384" s="82"/>
      <c r="P384" s="82"/>
      <c r="Q384" s="82">
        <f t="shared" si="108"/>
        <v>0</v>
      </c>
    </row>
    <row r="385" spans="3:17" x14ac:dyDescent="0.25">
      <c r="C385" s="18" t="s">
        <v>472</v>
      </c>
      <c r="D385" s="18" t="s">
        <v>626</v>
      </c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82">
        <f t="shared" si="108"/>
        <v>0</v>
      </c>
    </row>
    <row r="386" spans="3:17" x14ac:dyDescent="0.25">
      <c r="C386" s="18" t="s">
        <v>472</v>
      </c>
      <c r="D386" s="18" t="s">
        <v>636</v>
      </c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82">
        <f t="shared" si="108"/>
        <v>0</v>
      </c>
    </row>
    <row r="387" spans="3:17" x14ac:dyDescent="0.25">
      <c r="C387" s="18" t="s">
        <v>637</v>
      </c>
      <c r="D387" s="18" t="s">
        <v>628</v>
      </c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82">
        <f t="shared" si="108"/>
        <v>0</v>
      </c>
    </row>
    <row r="388" spans="3:17" x14ac:dyDescent="0.25">
      <c r="C388" s="18" t="s">
        <v>259</v>
      </c>
      <c r="D388" s="18" t="s">
        <v>259</v>
      </c>
      <c r="E388" s="82"/>
      <c r="F388" s="82"/>
      <c r="G388" s="82"/>
      <c r="H388" s="82"/>
      <c r="I388" s="82"/>
      <c r="J388" s="82"/>
      <c r="K388" s="82"/>
      <c r="L388" s="82"/>
      <c r="M388" s="82"/>
      <c r="N388" s="82"/>
      <c r="O388" s="82"/>
      <c r="P388" s="82"/>
      <c r="Q388" s="82">
        <f t="shared" si="108"/>
        <v>0</v>
      </c>
    </row>
    <row r="389" spans="3:17" x14ac:dyDescent="0.25">
      <c r="C389" s="439" t="s">
        <v>225</v>
      </c>
      <c r="D389" s="441"/>
      <c r="E389" s="123">
        <f>SUM(E378:E388)</f>
        <v>0</v>
      </c>
      <c r="F389" s="123">
        <f t="shared" ref="F389:P389" si="109">SUM(F378:F388)</f>
        <v>0</v>
      </c>
      <c r="G389" s="123">
        <f t="shared" si="109"/>
        <v>0</v>
      </c>
      <c r="H389" s="123">
        <f t="shared" si="109"/>
        <v>0</v>
      </c>
      <c r="I389" s="123">
        <f t="shared" si="109"/>
        <v>0</v>
      </c>
      <c r="J389" s="123">
        <f t="shared" si="109"/>
        <v>0</v>
      </c>
      <c r="K389" s="123">
        <f t="shared" si="109"/>
        <v>0</v>
      </c>
      <c r="L389" s="123">
        <f t="shared" si="109"/>
        <v>0</v>
      </c>
      <c r="M389" s="123">
        <f t="shared" si="109"/>
        <v>0</v>
      </c>
      <c r="N389" s="123">
        <f t="shared" si="109"/>
        <v>0</v>
      </c>
      <c r="O389" s="123">
        <f t="shared" si="109"/>
        <v>0</v>
      </c>
      <c r="P389" s="123">
        <f t="shared" si="109"/>
        <v>0</v>
      </c>
      <c r="Q389" s="123">
        <f>SUM(E389:P389)</f>
        <v>0</v>
      </c>
    </row>
    <row r="390" spans="3:17" x14ac:dyDescent="0.25">
      <c r="C390" s="439" t="s">
        <v>256</v>
      </c>
      <c r="D390" s="441"/>
      <c r="E390" s="123">
        <f t="shared" ref="E390:P390" si="110">E364+E376+E389</f>
        <v>0</v>
      </c>
      <c r="F390" s="123">
        <f t="shared" si="110"/>
        <v>0</v>
      </c>
      <c r="G390" s="123">
        <f t="shared" si="110"/>
        <v>0</v>
      </c>
      <c r="H390" s="123">
        <f t="shared" si="110"/>
        <v>0</v>
      </c>
      <c r="I390" s="123">
        <f t="shared" si="110"/>
        <v>0</v>
      </c>
      <c r="J390" s="123">
        <f t="shared" si="110"/>
        <v>0</v>
      </c>
      <c r="K390" s="123">
        <f t="shared" si="110"/>
        <v>0</v>
      </c>
      <c r="L390" s="123">
        <f t="shared" si="110"/>
        <v>0</v>
      </c>
      <c r="M390" s="123">
        <f t="shared" si="110"/>
        <v>0</v>
      </c>
      <c r="N390" s="123">
        <f t="shared" si="110"/>
        <v>0</v>
      </c>
      <c r="O390" s="123">
        <f t="shared" si="110"/>
        <v>0</v>
      </c>
      <c r="P390" s="123">
        <f t="shared" si="110"/>
        <v>0</v>
      </c>
      <c r="Q390" s="123">
        <f>SUM(E390:P390)</f>
        <v>0</v>
      </c>
    </row>
    <row r="391" spans="3:17" x14ac:dyDescent="0.25">
      <c r="C391" s="439" t="s">
        <v>261</v>
      </c>
      <c r="D391" s="441"/>
      <c r="E391" s="123">
        <f t="shared" ref="E391:P391" si="111">E390+E352</f>
        <v>0</v>
      </c>
      <c r="F391" s="123">
        <f t="shared" si="111"/>
        <v>0</v>
      </c>
      <c r="G391" s="123">
        <f t="shared" si="111"/>
        <v>0</v>
      </c>
      <c r="H391" s="123">
        <f t="shared" si="111"/>
        <v>0</v>
      </c>
      <c r="I391" s="123">
        <f t="shared" si="111"/>
        <v>0</v>
      </c>
      <c r="J391" s="123">
        <f t="shared" si="111"/>
        <v>0</v>
      </c>
      <c r="K391" s="123">
        <f t="shared" si="111"/>
        <v>0</v>
      </c>
      <c r="L391" s="123">
        <f t="shared" si="111"/>
        <v>0</v>
      </c>
      <c r="M391" s="123">
        <f t="shared" si="111"/>
        <v>0</v>
      </c>
      <c r="N391" s="123">
        <f t="shared" si="111"/>
        <v>0</v>
      </c>
      <c r="O391" s="123">
        <f t="shared" si="111"/>
        <v>0</v>
      </c>
      <c r="P391" s="123">
        <f t="shared" si="111"/>
        <v>0</v>
      </c>
      <c r="Q391" s="123">
        <f>SUM(E391:P391)</f>
        <v>0</v>
      </c>
    </row>
    <row r="393" spans="3:17" x14ac:dyDescent="0.25">
      <c r="C393" s="15"/>
      <c r="Q393" s="27" t="s">
        <v>109</v>
      </c>
    </row>
    <row r="394" spans="3:17" x14ac:dyDescent="0.25">
      <c r="C394" s="416" t="s">
        <v>244</v>
      </c>
      <c r="D394" s="416"/>
      <c r="E394" s="421" t="s">
        <v>323</v>
      </c>
      <c r="F394" s="421"/>
      <c r="G394" s="421"/>
      <c r="H394" s="421"/>
      <c r="I394" s="421"/>
      <c r="J394" s="421"/>
      <c r="K394" s="421"/>
      <c r="L394" s="421"/>
      <c r="M394" s="421"/>
      <c r="N394" s="421"/>
      <c r="O394" s="421"/>
      <c r="P394" s="421"/>
      <c r="Q394" s="421"/>
    </row>
    <row r="395" spans="3:17" x14ac:dyDescent="0.25">
      <c r="C395" s="416"/>
      <c r="D395" s="416"/>
      <c r="E395" s="14" t="s">
        <v>110</v>
      </c>
      <c r="F395" s="14" t="s">
        <v>111</v>
      </c>
      <c r="G395" s="14" t="s">
        <v>112</v>
      </c>
      <c r="H395" s="14" t="s">
        <v>113</v>
      </c>
      <c r="I395" s="14" t="s">
        <v>114</v>
      </c>
      <c r="J395" s="14" t="s">
        <v>115</v>
      </c>
      <c r="K395" s="14" t="s">
        <v>116</v>
      </c>
      <c r="L395" s="14" t="s">
        <v>117</v>
      </c>
      <c r="M395" s="14" t="s">
        <v>118</v>
      </c>
      <c r="N395" s="14" t="s">
        <v>119</v>
      </c>
      <c r="O395" s="14" t="s">
        <v>120</v>
      </c>
      <c r="P395" s="14" t="s">
        <v>121</v>
      </c>
      <c r="Q395" s="14" t="s">
        <v>108</v>
      </c>
    </row>
    <row r="396" spans="3:17" x14ac:dyDescent="0.25">
      <c r="C396" s="428" t="s">
        <v>246</v>
      </c>
      <c r="D396" s="429"/>
      <c r="E396" s="82"/>
      <c r="F396" s="82"/>
      <c r="G396" s="82"/>
      <c r="H396" s="82"/>
      <c r="I396" s="82"/>
      <c r="J396" s="82"/>
      <c r="K396" s="82"/>
      <c r="L396" s="82"/>
      <c r="M396" s="82"/>
      <c r="N396" s="82"/>
      <c r="O396" s="82"/>
      <c r="P396" s="82"/>
      <c r="Q396" s="82"/>
    </row>
    <row r="397" spans="3:17" x14ac:dyDescent="0.25">
      <c r="C397" s="73" t="s">
        <v>247</v>
      </c>
      <c r="D397" s="73" t="s">
        <v>248</v>
      </c>
      <c r="E397" s="82"/>
      <c r="F397" s="82"/>
      <c r="G397" s="82"/>
      <c r="H397" s="82"/>
      <c r="I397" s="82"/>
      <c r="J397" s="82"/>
      <c r="K397" s="82"/>
      <c r="L397" s="82"/>
      <c r="M397" s="82"/>
      <c r="N397" s="82"/>
      <c r="O397" s="82"/>
      <c r="P397" s="82"/>
      <c r="Q397" s="82">
        <f t="shared" ref="Q397:Q406" si="112">SUM(E397:P397)</f>
        <v>0</v>
      </c>
    </row>
    <row r="398" spans="3:17" x14ac:dyDescent="0.25">
      <c r="C398" s="18" t="s">
        <v>249</v>
      </c>
      <c r="D398" s="18" t="s">
        <v>250</v>
      </c>
      <c r="E398" s="82"/>
      <c r="F398" s="82"/>
      <c r="G398" s="82"/>
      <c r="H398" s="82"/>
      <c r="I398" s="82"/>
      <c r="J398" s="82"/>
      <c r="K398" s="82"/>
      <c r="L398" s="82"/>
      <c r="M398" s="82"/>
      <c r="N398" s="82"/>
      <c r="O398" s="82"/>
      <c r="P398" s="82"/>
      <c r="Q398" s="82">
        <f t="shared" si="112"/>
        <v>0</v>
      </c>
    </row>
    <row r="399" spans="3:17" x14ac:dyDescent="0.25">
      <c r="C399" s="18" t="s">
        <v>615</v>
      </c>
      <c r="D399" s="18" t="s">
        <v>616</v>
      </c>
      <c r="E399" s="82"/>
      <c r="F399" s="82"/>
      <c r="G399" s="82"/>
      <c r="H399" s="82"/>
      <c r="I399" s="82"/>
      <c r="J399" s="82"/>
      <c r="K399" s="82"/>
      <c r="L399" s="82"/>
      <c r="M399" s="82"/>
      <c r="N399" s="82"/>
      <c r="O399" s="82"/>
      <c r="P399" s="82"/>
      <c r="Q399" s="82">
        <f t="shared" si="112"/>
        <v>0</v>
      </c>
    </row>
    <row r="400" spans="3:17" x14ac:dyDescent="0.25">
      <c r="C400" s="18" t="s">
        <v>617</v>
      </c>
      <c r="D400" s="18" t="s">
        <v>618</v>
      </c>
      <c r="E400" s="82"/>
      <c r="F400" s="82"/>
      <c r="G400" s="82"/>
      <c r="H400" s="82"/>
      <c r="I400" s="82"/>
      <c r="J400" s="82"/>
      <c r="K400" s="82"/>
      <c r="L400" s="82"/>
      <c r="M400" s="82"/>
      <c r="N400" s="82"/>
      <c r="O400" s="82"/>
      <c r="P400" s="82"/>
      <c r="Q400" s="82">
        <f t="shared" si="112"/>
        <v>0</v>
      </c>
    </row>
    <row r="401" spans="3:17" x14ac:dyDescent="0.25">
      <c r="C401" s="18" t="s">
        <v>619</v>
      </c>
      <c r="D401" s="18" t="s">
        <v>620</v>
      </c>
      <c r="E401" s="82"/>
      <c r="F401" s="82"/>
      <c r="G401" s="82"/>
      <c r="H401" s="82"/>
      <c r="I401" s="82"/>
      <c r="J401" s="82"/>
      <c r="K401" s="82"/>
      <c r="L401" s="82"/>
      <c r="M401" s="82"/>
      <c r="N401" s="82"/>
      <c r="O401" s="82"/>
      <c r="P401" s="82"/>
      <c r="Q401" s="82">
        <f t="shared" si="112"/>
        <v>0</v>
      </c>
    </row>
    <row r="402" spans="3:17" x14ac:dyDescent="0.25">
      <c r="C402" s="18" t="s">
        <v>621</v>
      </c>
      <c r="D402" s="18" t="s">
        <v>622</v>
      </c>
      <c r="E402" s="82"/>
      <c r="F402" s="82"/>
      <c r="G402" s="82"/>
      <c r="H402" s="82"/>
      <c r="I402" s="82"/>
      <c r="J402" s="82"/>
      <c r="K402" s="82"/>
      <c r="L402" s="82"/>
      <c r="M402" s="82"/>
      <c r="N402" s="82"/>
      <c r="O402" s="82"/>
      <c r="P402" s="82"/>
      <c r="Q402" s="82">
        <f t="shared" si="112"/>
        <v>0</v>
      </c>
    </row>
    <row r="403" spans="3:17" x14ac:dyDescent="0.25">
      <c r="C403" s="18" t="s">
        <v>623</v>
      </c>
      <c r="D403" s="18" t="s">
        <v>624</v>
      </c>
      <c r="E403" s="82"/>
      <c r="F403" s="82"/>
      <c r="G403" s="82"/>
      <c r="H403" s="82"/>
      <c r="I403" s="82"/>
      <c r="J403" s="82"/>
      <c r="K403" s="82"/>
      <c r="L403" s="82"/>
      <c r="M403" s="82"/>
      <c r="N403" s="82"/>
      <c r="O403" s="82"/>
      <c r="P403" s="82"/>
      <c r="Q403" s="82">
        <f t="shared" si="112"/>
        <v>0</v>
      </c>
    </row>
    <row r="404" spans="3:17" x14ac:dyDescent="0.25">
      <c r="C404" s="18" t="s">
        <v>625</v>
      </c>
      <c r="D404" s="18" t="s">
        <v>626</v>
      </c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82">
        <f t="shared" si="112"/>
        <v>0</v>
      </c>
    </row>
    <row r="405" spans="3:17" x14ac:dyDescent="0.25">
      <c r="C405" s="18" t="s">
        <v>627</v>
      </c>
      <c r="D405" s="18" t="s">
        <v>628</v>
      </c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82">
        <f t="shared" si="112"/>
        <v>0</v>
      </c>
    </row>
    <row r="406" spans="3:17" x14ac:dyDescent="0.25">
      <c r="C406" s="18" t="s">
        <v>259</v>
      </c>
      <c r="D406" s="18" t="s">
        <v>259</v>
      </c>
      <c r="E406" s="82"/>
      <c r="F406" s="82"/>
      <c r="G406" s="82"/>
      <c r="H406" s="82"/>
      <c r="I406" s="82"/>
      <c r="J406" s="82"/>
      <c r="K406" s="82"/>
      <c r="L406" s="82"/>
      <c r="M406" s="82"/>
      <c r="N406" s="82"/>
      <c r="O406" s="82"/>
      <c r="P406" s="82"/>
      <c r="Q406" s="82">
        <f t="shared" si="112"/>
        <v>0</v>
      </c>
    </row>
    <row r="407" spans="3:17" x14ac:dyDescent="0.25">
      <c r="C407" s="439" t="s">
        <v>251</v>
      </c>
      <c r="D407" s="441"/>
      <c r="E407" s="123">
        <f>SUM(E397:E406)</f>
        <v>0</v>
      </c>
      <c r="F407" s="123">
        <f t="shared" ref="F407:P407" si="113">SUM(F397:F406)</f>
        <v>0</v>
      </c>
      <c r="G407" s="123">
        <f t="shared" si="113"/>
        <v>0</v>
      </c>
      <c r="H407" s="123">
        <f t="shared" si="113"/>
        <v>0</v>
      </c>
      <c r="I407" s="123">
        <f t="shared" si="113"/>
        <v>0</v>
      </c>
      <c r="J407" s="123">
        <f t="shared" si="113"/>
        <v>0</v>
      </c>
      <c r="K407" s="123">
        <f t="shared" si="113"/>
        <v>0</v>
      </c>
      <c r="L407" s="123">
        <f t="shared" si="113"/>
        <v>0</v>
      </c>
      <c r="M407" s="123">
        <f t="shared" si="113"/>
        <v>0</v>
      </c>
      <c r="N407" s="123">
        <f t="shared" si="113"/>
        <v>0</v>
      </c>
      <c r="O407" s="123">
        <f t="shared" si="113"/>
        <v>0</v>
      </c>
      <c r="P407" s="123">
        <f t="shared" si="113"/>
        <v>0</v>
      </c>
      <c r="Q407" s="123">
        <f>SUM(E407:P407)</f>
        <v>0</v>
      </c>
    </row>
    <row r="408" spans="3:17" x14ac:dyDescent="0.25">
      <c r="C408" s="428" t="s">
        <v>257</v>
      </c>
      <c r="D408" s="429"/>
      <c r="E408" s="82"/>
      <c r="F408" s="82"/>
      <c r="G408" s="82"/>
      <c r="H408" s="82"/>
      <c r="I408" s="82"/>
      <c r="J408" s="82"/>
      <c r="K408" s="82"/>
      <c r="L408" s="82"/>
      <c r="M408" s="82"/>
      <c r="N408" s="82"/>
      <c r="O408" s="82"/>
      <c r="P408" s="82"/>
      <c r="Q408" s="82"/>
    </row>
    <row r="409" spans="3:17" x14ac:dyDescent="0.25">
      <c r="C409" s="18" t="s">
        <v>252</v>
      </c>
      <c r="D409" s="18" t="s">
        <v>253</v>
      </c>
      <c r="E409" s="82"/>
      <c r="F409" s="82"/>
      <c r="G409" s="82"/>
      <c r="H409" s="82"/>
      <c r="I409" s="82"/>
      <c r="J409" s="82"/>
      <c r="K409" s="82"/>
      <c r="L409" s="82"/>
      <c r="M409" s="82"/>
      <c r="N409" s="82"/>
      <c r="O409" s="82"/>
      <c r="P409" s="82"/>
      <c r="Q409" s="82">
        <f t="shared" ref="Q409:Q418" si="114">SUM(E409:P409)</f>
        <v>0</v>
      </c>
    </row>
    <row r="410" spans="3:17" x14ac:dyDescent="0.25">
      <c r="C410" s="18" t="s">
        <v>254</v>
      </c>
      <c r="D410" s="18" t="s">
        <v>255</v>
      </c>
      <c r="E410" s="82"/>
      <c r="F410" s="82"/>
      <c r="G410" s="82"/>
      <c r="H410" s="82"/>
      <c r="I410" s="82"/>
      <c r="J410" s="82"/>
      <c r="K410" s="82"/>
      <c r="L410" s="82"/>
      <c r="M410" s="82"/>
      <c r="N410" s="82"/>
      <c r="O410" s="82"/>
      <c r="P410" s="82"/>
      <c r="Q410" s="82">
        <f t="shared" si="114"/>
        <v>0</v>
      </c>
    </row>
    <row r="411" spans="3:17" x14ac:dyDescent="0.25">
      <c r="C411" s="18" t="s">
        <v>629</v>
      </c>
      <c r="D411" s="18" t="s">
        <v>64</v>
      </c>
      <c r="E411" s="82"/>
      <c r="F411" s="82"/>
      <c r="G411" s="82"/>
      <c r="H411" s="82"/>
      <c r="I411" s="82"/>
      <c r="J411" s="82"/>
      <c r="K411" s="82"/>
      <c r="L411" s="82"/>
      <c r="M411" s="82"/>
      <c r="N411" s="82"/>
      <c r="O411" s="82"/>
      <c r="P411" s="82"/>
      <c r="Q411" s="82">
        <f t="shared" si="114"/>
        <v>0</v>
      </c>
    </row>
    <row r="412" spans="3:17" x14ac:dyDescent="0.25">
      <c r="C412" s="18" t="s">
        <v>630</v>
      </c>
      <c r="D412" s="18" t="s">
        <v>631</v>
      </c>
      <c r="E412" s="82"/>
      <c r="F412" s="82"/>
      <c r="G412" s="82"/>
      <c r="H412" s="82"/>
      <c r="I412" s="82"/>
      <c r="J412" s="82"/>
      <c r="K412" s="82"/>
      <c r="L412" s="82"/>
      <c r="M412" s="82"/>
      <c r="N412" s="82"/>
      <c r="O412" s="82"/>
      <c r="P412" s="82"/>
      <c r="Q412" s="82">
        <f t="shared" si="114"/>
        <v>0</v>
      </c>
    </row>
    <row r="413" spans="3:17" x14ac:dyDescent="0.25">
      <c r="C413" s="18" t="s">
        <v>632</v>
      </c>
      <c r="D413" s="18" t="s">
        <v>633</v>
      </c>
      <c r="E413" s="82"/>
      <c r="F413" s="82"/>
      <c r="G413" s="82"/>
      <c r="H413" s="82"/>
      <c r="I413" s="82"/>
      <c r="J413" s="82"/>
      <c r="K413" s="82"/>
      <c r="L413" s="82"/>
      <c r="M413" s="82"/>
      <c r="N413" s="82"/>
      <c r="O413" s="82"/>
      <c r="P413" s="82"/>
      <c r="Q413" s="82">
        <f t="shared" si="114"/>
        <v>0</v>
      </c>
    </row>
    <row r="414" spans="3:17" x14ac:dyDescent="0.25">
      <c r="C414" s="18" t="s">
        <v>634</v>
      </c>
      <c r="D414" s="18" t="s">
        <v>635</v>
      </c>
      <c r="E414" s="82"/>
      <c r="F414" s="82"/>
      <c r="G414" s="82"/>
      <c r="H414" s="82"/>
      <c r="I414" s="82"/>
      <c r="J414" s="82"/>
      <c r="K414" s="82"/>
      <c r="L414" s="82"/>
      <c r="M414" s="82"/>
      <c r="N414" s="82"/>
      <c r="O414" s="82"/>
      <c r="P414" s="82"/>
      <c r="Q414" s="82">
        <f t="shared" si="114"/>
        <v>0</v>
      </c>
    </row>
    <row r="415" spans="3:17" x14ac:dyDescent="0.25">
      <c r="C415" s="18" t="s">
        <v>472</v>
      </c>
      <c r="D415" s="18" t="s">
        <v>626</v>
      </c>
      <c r="E415" s="82"/>
      <c r="F415" s="82"/>
      <c r="G415" s="82"/>
      <c r="H415" s="82"/>
      <c r="I415" s="82"/>
      <c r="J415" s="82"/>
      <c r="K415" s="82"/>
      <c r="L415" s="82"/>
      <c r="M415" s="82"/>
      <c r="N415" s="82"/>
      <c r="O415" s="82"/>
      <c r="P415" s="82"/>
      <c r="Q415" s="82">
        <f t="shared" si="114"/>
        <v>0</v>
      </c>
    </row>
    <row r="416" spans="3:17" x14ac:dyDescent="0.25">
      <c r="C416" s="18" t="s">
        <v>472</v>
      </c>
      <c r="D416" s="18" t="s">
        <v>636</v>
      </c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82">
        <f t="shared" si="114"/>
        <v>0</v>
      </c>
    </row>
    <row r="417" spans="3:17" x14ac:dyDescent="0.25">
      <c r="C417" s="18" t="s">
        <v>637</v>
      </c>
      <c r="D417" s="18" t="s">
        <v>628</v>
      </c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82">
        <f t="shared" si="114"/>
        <v>0</v>
      </c>
    </row>
    <row r="418" spans="3:17" x14ac:dyDescent="0.25">
      <c r="C418" s="18" t="s">
        <v>259</v>
      </c>
      <c r="D418" s="18" t="s">
        <v>259</v>
      </c>
      <c r="E418" s="82"/>
      <c r="F418" s="82"/>
      <c r="G418" s="82"/>
      <c r="H418" s="82"/>
      <c r="I418" s="82"/>
      <c r="J418" s="82"/>
      <c r="K418" s="82"/>
      <c r="L418" s="82"/>
      <c r="M418" s="82"/>
      <c r="N418" s="82"/>
      <c r="O418" s="82"/>
      <c r="P418" s="82"/>
      <c r="Q418" s="82">
        <f t="shared" si="114"/>
        <v>0</v>
      </c>
    </row>
    <row r="419" spans="3:17" x14ac:dyDescent="0.25">
      <c r="C419" s="439" t="s">
        <v>225</v>
      </c>
      <c r="D419" s="441"/>
      <c r="E419" s="123">
        <f>SUM(E409:E418)</f>
        <v>0</v>
      </c>
      <c r="F419" s="123">
        <f t="shared" ref="F419:P419" si="115">SUM(F409:F418)</f>
        <v>0</v>
      </c>
      <c r="G419" s="123">
        <f t="shared" si="115"/>
        <v>0</v>
      </c>
      <c r="H419" s="123">
        <f t="shared" si="115"/>
        <v>0</v>
      </c>
      <c r="I419" s="123">
        <f t="shared" si="115"/>
        <v>0</v>
      </c>
      <c r="J419" s="123">
        <f t="shared" si="115"/>
        <v>0</v>
      </c>
      <c r="K419" s="123">
        <f t="shared" si="115"/>
        <v>0</v>
      </c>
      <c r="L419" s="123">
        <f t="shared" si="115"/>
        <v>0</v>
      </c>
      <c r="M419" s="123">
        <f t="shared" si="115"/>
        <v>0</v>
      </c>
      <c r="N419" s="123">
        <f t="shared" si="115"/>
        <v>0</v>
      </c>
      <c r="O419" s="123">
        <f t="shared" si="115"/>
        <v>0</v>
      </c>
      <c r="P419" s="123">
        <f t="shared" si="115"/>
        <v>0</v>
      </c>
      <c r="Q419" s="123">
        <f>SUM(E419:P419)</f>
        <v>0</v>
      </c>
    </row>
    <row r="420" spans="3:17" x14ac:dyDescent="0.25">
      <c r="C420" s="428" t="s">
        <v>258</v>
      </c>
      <c r="D420" s="429"/>
      <c r="E420" s="82"/>
      <c r="F420" s="82"/>
      <c r="G420" s="82"/>
      <c r="H420" s="82"/>
      <c r="I420" s="82"/>
      <c r="J420" s="82"/>
      <c r="K420" s="82"/>
      <c r="L420" s="82"/>
      <c r="M420" s="82"/>
      <c r="N420" s="82"/>
      <c r="O420" s="82"/>
      <c r="P420" s="82"/>
      <c r="Q420" s="82"/>
    </row>
    <row r="421" spans="3:17" x14ac:dyDescent="0.25">
      <c r="C421" s="18" t="s">
        <v>252</v>
      </c>
      <c r="D421" s="18" t="s">
        <v>253</v>
      </c>
      <c r="E421" s="82"/>
      <c r="F421" s="82"/>
      <c r="G421" s="82"/>
      <c r="H421" s="82"/>
      <c r="I421" s="82"/>
      <c r="J421" s="82"/>
      <c r="K421" s="82"/>
      <c r="L421" s="82"/>
      <c r="M421" s="82"/>
      <c r="N421" s="82"/>
      <c r="O421" s="82"/>
      <c r="P421" s="82"/>
      <c r="Q421" s="82">
        <f t="shared" ref="Q421:Q430" si="116">SUM(E421:P421)</f>
        <v>0</v>
      </c>
    </row>
    <row r="422" spans="3:17" x14ac:dyDescent="0.25">
      <c r="C422" s="18" t="s">
        <v>254</v>
      </c>
      <c r="D422" s="18" t="s">
        <v>255</v>
      </c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>
        <f t="shared" si="116"/>
        <v>0</v>
      </c>
    </row>
    <row r="423" spans="3:17" x14ac:dyDescent="0.25">
      <c r="C423" s="18" t="s">
        <v>629</v>
      </c>
      <c r="D423" s="18" t="s">
        <v>64</v>
      </c>
      <c r="E423" s="82"/>
      <c r="F423" s="82"/>
      <c r="G423" s="82"/>
      <c r="H423" s="82"/>
      <c r="I423" s="82"/>
      <c r="J423" s="82"/>
      <c r="K423" s="82"/>
      <c r="L423" s="82"/>
      <c r="M423" s="82"/>
      <c r="N423" s="82"/>
      <c r="O423" s="82"/>
      <c r="P423" s="82"/>
      <c r="Q423" s="82">
        <f t="shared" si="116"/>
        <v>0</v>
      </c>
    </row>
    <row r="424" spans="3:17" x14ac:dyDescent="0.25">
      <c r="C424" s="18" t="s">
        <v>630</v>
      </c>
      <c r="D424" s="18" t="s">
        <v>631</v>
      </c>
      <c r="E424" s="82"/>
      <c r="F424" s="82"/>
      <c r="G424" s="82"/>
      <c r="H424" s="82"/>
      <c r="I424" s="82"/>
      <c r="J424" s="82"/>
      <c r="K424" s="82"/>
      <c r="L424" s="82"/>
      <c r="M424" s="82"/>
      <c r="N424" s="82"/>
      <c r="O424" s="82"/>
      <c r="P424" s="82"/>
      <c r="Q424" s="82">
        <f t="shared" si="116"/>
        <v>0</v>
      </c>
    </row>
    <row r="425" spans="3:17" x14ac:dyDescent="0.25">
      <c r="C425" s="18" t="s">
        <v>632</v>
      </c>
      <c r="D425" s="18" t="s">
        <v>633</v>
      </c>
      <c r="E425" s="82"/>
      <c r="F425" s="82"/>
      <c r="G425" s="82"/>
      <c r="H425" s="82"/>
      <c r="I425" s="82"/>
      <c r="J425" s="82"/>
      <c r="K425" s="82"/>
      <c r="L425" s="82"/>
      <c r="M425" s="82"/>
      <c r="N425" s="82"/>
      <c r="O425" s="82"/>
      <c r="P425" s="82"/>
      <c r="Q425" s="82">
        <f t="shared" si="116"/>
        <v>0</v>
      </c>
    </row>
    <row r="426" spans="3:17" x14ac:dyDescent="0.25">
      <c r="C426" s="18" t="s">
        <v>634</v>
      </c>
      <c r="D426" s="18" t="s">
        <v>635</v>
      </c>
      <c r="E426" s="82"/>
      <c r="F426" s="82"/>
      <c r="G426" s="82"/>
      <c r="H426" s="82"/>
      <c r="I426" s="82"/>
      <c r="J426" s="82"/>
      <c r="K426" s="82"/>
      <c r="L426" s="82"/>
      <c r="M426" s="82"/>
      <c r="N426" s="82"/>
      <c r="O426" s="82"/>
      <c r="P426" s="82"/>
      <c r="Q426" s="82">
        <f t="shared" si="116"/>
        <v>0</v>
      </c>
    </row>
    <row r="427" spans="3:17" x14ac:dyDescent="0.25">
      <c r="C427" s="18" t="s">
        <v>472</v>
      </c>
      <c r="D427" s="18" t="s">
        <v>626</v>
      </c>
      <c r="E427" s="82"/>
      <c r="F427" s="82"/>
      <c r="G427" s="82"/>
      <c r="H427" s="82"/>
      <c r="I427" s="82"/>
      <c r="J427" s="82"/>
      <c r="K427" s="82"/>
      <c r="L427" s="82"/>
      <c r="M427" s="82"/>
      <c r="N427" s="82"/>
      <c r="O427" s="82"/>
      <c r="P427" s="82"/>
      <c r="Q427" s="82">
        <f t="shared" si="116"/>
        <v>0</v>
      </c>
    </row>
    <row r="428" spans="3:17" x14ac:dyDescent="0.25">
      <c r="C428" s="18" t="s">
        <v>472</v>
      </c>
      <c r="D428" s="18" t="s">
        <v>636</v>
      </c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82">
        <f t="shared" si="116"/>
        <v>0</v>
      </c>
    </row>
    <row r="429" spans="3:17" x14ac:dyDescent="0.25">
      <c r="C429" s="18" t="s">
        <v>637</v>
      </c>
      <c r="D429" s="18" t="s">
        <v>628</v>
      </c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82">
        <f t="shared" si="116"/>
        <v>0</v>
      </c>
    </row>
    <row r="430" spans="3:17" x14ac:dyDescent="0.25">
      <c r="C430" s="18" t="s">
        <v>259</v>
      </c>
      <c r="D430" s="18" t="s">
        <v>259</v>
      </c>
      <c r="E430" s="82"/>
      <c r="F430" s="82"/>
      <c r="G430" s="82"/>
      <c r="H430" s="82"/>
      <c r="I430" s="82"/>
      <c r="J430" s="82"/>
      <c r="K430" s="82"/>
      <c r="L430" s="82"/>
      <c r="M430" s="82"/>
      <c r="N430" s="82"/>
      <c r="O430" s="82"/>
      <c r="P430" s="82"/>
      <c r="Q430" s="82">
        <f t="shared" si="116"/>
        <v>0</v>
      </c>
    </row>
    <row r="431" spans="3:17" x14ac:dyDescent="0.25">
      <c r="C431" s="439" t="s">
        <v>225</v>
      </c>
      <c r="D431" s="441"/>
      <c r="E431" s="123">
        <f>SUM(E421:E430)</f>
        <v>0</v>
      </c>
      <c r="F431" s="123">
        <f t="shared" ref="F431:P431" si="117">SUM(F421:F430)</f>
        <v>0</v>
      </c>
      <c r="G431" s="123">
        <f t="shared" si="117"/>
        <v>0</v>
      </c>
      <c r="H431" s="123">
        <f t="shared" si="117"/>
        <v>0</v>
      </c>
      <c r="I431" s="123">
        <f t="shared" si="117"/>
        <v>0</v>
      </c>
      <c r="J431" s="123">
        <f t="shared" si="117"/>
        <v>0</v>
      </c>
      <c r="K431" s="123">
        <f t="shared" si="117"/>
        <v>0</v>
      </c>
      <c r="L431" s="123">
        <f t="shared" si="117"/>
        <v>0</v>
      </c>
      <c r="M431" s="123">
        <f t="shared" si="117"/>
        <v>0</v>
      </c>
      <c r="N431" s="123">
        <f t="shared" si="117"/>
        <v>0</v>
      </c>
      <c r="O431" s="123">
        <f t="shared" si="117"/>
        <v>0</v>
      </c>
      <c r="P431" s="123">
        <f t="shared" si="117"/>
        <v>0</v>
      </c>
      <c r="Q431" s="123">
        <f>SUM(E431:P431)</f>
        <v>0</v>
      </c>
    </row>
    <row r="432" spans="3:17" x14ac:dyDescent="0.25">
      <c r="C432" s="428" t="s">
        <v>260</v>
      </c>
      <c r="D432" s="429"/>
      <c r="E432" s="82"/>
      <c r="F432" s="82"/>
      <c r="G432" s="82"/>
      <c r="H432" s="82"/>
      <c r="I432" s="82"/>
      <c r="J432" s="82"/>
      <c r="K432" s="82"/>
      <c r="L432" s="82"/>
      <c r="M432" s="82"/>
      <c r="N432" s="82"/>
      <c r="O432" s="82"/>
      <c r="P432" s="82"/>
      <c r="Q432" s="82"/>
    </row>
    <row r="433" spans="3:17" x14ac:dyDescent="0.25">
      <c r="C433" s="18" t="s">
        <v>252</v>
      </c>
      <c r="D433" s="18" t="s">
        <v>253</v>
      </c>
      <c r="E433" s="82"/>
      <c r="F433" s="82"/>
      <c r="G433" s="82"/>
      <c r="H433" s="82"/>
      <c r="I433" s="82"/>
      <c r="J433" s="82"/>
      <c r="K433" s="82"/>
      <c r="L433" s="82"/>
      <c r="M433" s="82"/>
      <c r="N433" s="82"/>
      <c r="O433" s="82"/>
      <c r="P433" s="82"/>
      <c r="Q433" s="82">
        <f t="shared" ref="Q433:Q443" si="118">SUM(E433:P433)</f>
        <v>0</v>
      </c>
    </row>
    <row r="434" spans="3:17" x14ac:dyDescent="0.25">
      <c r="C434" s="18" t="s">
        <v>254</v>
      </c>
      <c r="D434" s="18" t="s">
        <v>255</v>
      </c>
      <c r="E434" s="82"/>
      <c r="F434" s="82"/>
      <c r="G434" s="82"/>
      <c r="H434" s="82"/>
      <c r="I434" s="82"/>
      <c r="J434" s="82"/>
      <c r="K434" s="82"/>
      <c r="L434" s="82"/>
      <c r="M434" s="82"/>
      <c r="N434" s="82"/>
      <c r="O434" s="82"/>
      <c r="P434" s="82"/>
      <c r="Q434" s="82">
        <f t="shared" si="118"/>
        <v>0</v>
      </c>
    </row>
    <row r="435" spans="3:17" x14ac:dyDescent="0.25">
      <c r="C435" s="18" t="s">
        <v>640</v>
      </c>
      <c r="D435" s="18" t="s">
        <v>64</v>
      </c>
      <c r="E435" s="82"/>
      <c r="F435" s="82"/>
      <c r="G435" s="82"/>
      <c r="H435" s="82"/>
      <c r="I435" s="82"/>
      <c r="J435" s="82"/>
      <c r="K435" s="82"/>
      <c r="L435" s="82"/>
      <c r="M435" s="82"/>
      <c r="N435" s="82"/>
      <c r="O435" s="82"/>
      <c r="P435" s="82"/>
      <c r="Q435" s="82">
        <f t="shared" si="118"/>
        <v>0</v>
      </c>
    </row>
    <row r="436" spans="3:17" x14ac:dyDescent="0.25">
      <c r="C436" s="18" t="s">
        <v>630</v>
      </c>
      <c r="D436" s="18" t="s">
        <v>631</v>
      </c>
      <c r="E436" s="82"/>
      <c r="F436" s="82"/>
      <c r="G436" s="82"/>
      <c r="H436" s="82"/>
      <c r="I436" s="82"/>
      <c r="J436" s="82"/>
      <c r="K436" s="82"/>
      <c r="L436" s="82"/>
      <c r="M436" s="82"/>
      <c r="N436" s="82"/>
      <c r="O436" s="82"/>
      <c r="P436" s="82"/>
      <c r="Q436" s="82">
        <f t="shared" si="118"/>
        <v>0</v>
      </c>
    </row>
    <row r="437" spans="3:17" x14ac:dyDescent="0.25">
      <c r="C437" s="18" t="s">
        <v>632</v>
      </c>
      <c r="D437" s="18" t="s">
        <v>633</v>
      </c>
      <c r="E437" s="82"/>
      <c r="F437" s="82"/>
      <c r="G437" s="82"/>
      <c r="H437" s="82"/>
      <c r="I437" s="82"/>
      <c r="J437" s="82"/>
      <c r="K437" s="82"/>
      <c r="L437" s="82"/>
      <c r="M437" s="82"/>
      <c r="N437" s="82"/>
      <c r="O437" s="82"/>
      <c r="P437" s="82"/>
      <c r="Q437" s="82">
        <f t="shared" si="118"/>
        <v>0</v>
      </c>
    </row>
    <row r="438" spans="3:17" x14ac:dyDescent="0.25">
      <c r="C438" s="18" t="s">
        <v>638</v>
      </c>
      <c r="D438" s="18" t="s">
        <v>639</v>
      </c>
      <c r="E438" s="82"/>
      <c r="F438" s="82"/>
      <c r="G438" s="82"/>
      <c r="H438" s="82"/>
      <c r="I438" s="82"/>
      <c r="J438" s="82"/>
      <c r="K438" s="82"/>
      <c r="L438" s="82"/>
      <c r="M438" s="82"/>
      <c r="N438" s="82"/>
      <c r="O438" s="82"/>
      <c r="P438" s="82"/>
      <c r="Q438" s="82">
        <f t="shared" si="118"/>
        <v>0</v>
      </c>
    </row>
    <row r="439" spans="3:17" x14ac:dyDescent="0.25">
      <c r="C439" s="18" t="s">
        <v>634</v>
      </c>
      <c r="D439" s="18" t="s">
        <v>635</v>
      </c>
      <c r="E439" s="82"/>
      <c r="F439" s="82"/>
      <c r="G439" s="82"/>
      <c r="H439" s="82"/>
      <c r="I439" s="82"/>
      <c r="J439" s="82"/>
      <c r="K439" s="82"/>
      <c r="L439" s="82"/>
      <c r="M439" s="82"/>
      <c r="N439" s="82"/>
      <c r="O439" s="82"/>
      <c r="P439" s="82"/>
      <c r="Q439" s="82">
        <f t="shared" si="118"/>
        <v>0</v>
      </c>
    </row>
    <row r="440" spans="3:17" x14ac:dyDescent="0.25">
      <c r="C440" s="18" t="s">
        <v>472</v>
      </c>
      <c r="D440" s="18" t="s">
        <v>626</v>
      </c>
      <c r="E440" s="82"/>
      <c r="F440" s="82"/>
      <c r="G440" s="82"/>
      <c r="H440" s="82"/>
      <c r="I440" s="82"/>
      <c r="J440" s="82"/>
      <c r="K440" s="82"/>
      <c r="L440" s="82"/>
      <c r="M440" s="82"/>
      <c r="N440" s="82"/>
      <c r="O440" s="82"/>
      <c r="P440" s="82"/>
      <c r="Q440" s="82">
        <f t="shared" si="118"/>
        <v>0</v>
      </c>
    </row>
    <row r="441" spans="3:17" x14ac:dyDescent="0.25">
      <c r="C441" s="18" t="s">
        <v>472</v>
      </c>
      <c r="D441" s="18" t="s">
        <v>636</v>
      </c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82">
        <f t="shared" si="118"/>
        <v>0</v>
      </c>
    </row>
    <row r="442" spans="3:17" x14ac:dyDescent="0.25">
      <c r="C442" s="18" t="s">
        <v>637</v>
      </c>
      <c r="D442" s="18" t="s">
        <v>628</v>
      </c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82">
        <f t="shared" si="118"/>
        <v>0</v>
      </c>
    </row>
    <row r="443" spans="3:17" x14ac:dyDescent="0.25">
      <c r="C443" s="18" t="s">
        <v>259</v>
      </c>
      <c r="D443" s="18" t="s">
        <v>259</v>
      </c>
      <c r="E443" s="82"/>
      <c r="F443" s="82"/>
      <c r="G443" s="82"/>
      <c r="H443" s="82"/>
      <c r="I443" s="82"/>
      <c r="J443" s="82"/>
      <c r="K443" s="82"/>
      <c r="L443" s="82"/>
      <c r="M443" s="82"/>
      <c r="N443" s="82"/>
      <c r="O443" s="82"/>
      <c r="P443" s="82"/>
      <c r="Q443" s="82">
        <f t="shared" si="118"/>
        <v>0</v>
      </c>
    </row>
    <row r="444" spans="3:17" x14ac:dyDescent="0.25">
      <c r="C444" s="439" t="s">
        <v>225</v>
      </c>
      <c r="D444" s="441"/>
      <c r="E444" s="123">
        <f>SUM(E433:E443)</f>
        <v>0</v>
      </c>
      <c r="F444" s="123">
        <f t="shared" ref="F444:P444" si="119">SUM(F433:F443)</f>
        <v>0</v>
      </c>
      <c r="G444" s="123">
        <f t="shared" si="119"/>
        <v>0</v>
      </c>
      <c r="H444" s="123">
        <f t="shared" si="119"/>
        <v>0</v>
      </c>
      <c r="I444" s="123">
        <f t="shared" si="119"/>
        <v>0</v>
      </c>
      <c r="J444" s="123">
        <f t="shared" si="119"/>
        <v>0</v>
      </c>
      <c r="K444" s="123">
        <f t="shared" si="119"/>
        <v>0</v>
      </c>
      <c r="L444" s="123">
        <f t="shared" si="119"/>
        <v>0</v>
      </c>
      <c r="M444" s="123">
        <f t="shared" si="119"/>
        <v>0</v>
      </c>
      <c r="N444" s="123">
        <f t="shared" si="119"/>
        <v>0</v>
      </c>
      <c r="O444" s="123">
        <f t="shared" si="119"/>
        <v>0</v>
      </c>
      <c r="P444" s="123">
        <f t="shared" si="119"/>
        <v>0</v>
      </c>
      <c r="Q444" s="123">
        <f>SUM(E444:P444)</f>
        <v>0</v>
      </c>
    </row>
    <row r="445" spans="3:17" x14ac:dyDescent="0.25">
      <c r="C445" s="439" t="s">
        <v>256</v>
      </c>
      <c r="D445" s="441"/>
      <c r="E445" s="123">
        <f>E419+E431+E444</f>
        <v>0</v>
      </c>
      <c r="F445" s="123">
        <f t="shared" ref="F445:P445" si="120">F419+F431+F444</f>
        <v>0</v>
      </c>
      <c r="G445" s="123">
        <f t="shared" si="120"/>
        <v>0</v>
      </c>
      <c r="H445" s="123">
        <f t="shared" si="120"/>
        <v>0</v>
      </c>
      <c r="I445" s="123">
        <f t="shared" si="120"/>
        <v>0</v>
      </c>
      <c r="J445" s="123">
        <f t="shared" si="120"/>
        <v>0</v>
      </c>
      <c r="K445" s="123">
        <f t="shared" si="120"/>
        <v>0</v>
      </c>
      <c r="L445" s="123">
        <f t="shared" si="120"/>
        <v>0</v>
      </c>
      <c r="M445" s="123">
        <f t="shared" si="120"/>
        <v>0</v>
      </c>
      <c r="N445" s="123">
        <f t="shared" si="120"/>
        <v>0</v>
      </c>
      <c r="O445" s="123">
        <f t="shared" si="120"/>
        <v>0</v>
      </c>
      <c r="P445" s="123">
        <f t="shared" si="120"/>
        <v>0</v>
      </c>
      <c r="Q445" s="123">
        <f>SUM(E445:P445)</f>
        <v>0</v>
      </c>
    </row>
    <row r="446" spans="3:17" x14ac:dyDescent="0.25">
      <c r="C446" s="439" t="s">
        <v>261</v>
      </c>
      <c r="D446" s="441"/>
      <c r="E446" s="123">
        <f>E445+E407</f>
        <v>0</v>
      </c>
      <c r="F446" s="123">
        <f t="shared" ref="F446:P446" si="121">F445+F407</f>
        <v>0</v>
      </c>
      <c r="G446" s="123">
        <f t="shared" si="121"/>
        <v>0</v>
      </c>
      <c r="H446" s="123">
        <f t="shared" si="121"/>
        <v>0</v>
      </c>
      <c r="I446" s="123">
        <f t="shared" si="121"/>
        <v>0</v>
      </c>
      <c r="J446" s="123">
        <f t="shared" si="121"/>
        <v>0</v>
      </c>
      <c r="K446" s="123">
        <f t="shared" si="121"/>
        <v>0</v>
      </c>
      <c r="L446" s="123">
        <f t="shared" si="121"/>
        <v>0</v>
      </c>
      <c r="M446" s="123">
        <f t="shared" si="121"/>
        <v>0</v>
      </c>
      <c r="N446" s="123">
        <f t="shared" si="121"/>
        <v>0</v>
      </c>
      <c r="O446" s="123">
        <f t="shared" si="121"/>
        <v>0</v>
      </c>
      <c r="P446" s="123">
        <f t="shared" si="121"/>
        <v>0</v>
      </c>
      <c r="Q446" s="123">
        <f>SUM(E446:P446)</f>
        <v>0</v>
      </c>
    </row>
    <row r="448" spans="3:17" x14ac:dyDescent="0.25">
      <c r="C448" s="15"/>
      <c r="Q448" s="27" t="s">
        <v>109</v>
      </c>
    </row>
    <row r="449" spans="3:17" x14ac:dyDescent="0.25">
      <c r="C449" s="416" t="s">
        <v>244</v>
      </c>
      <c r="D449" s="416"/>
      <c r="E449" s="421" t="s">
        <v>324</v>
      </c>
      <c r="F449" s="421"/>
      <c r="G449" s="421"/>
      <c r="H449" s="421"/>
      <c r="I449" s="421"/>
      <c r="J449" s="421"/>
      <c r="K449" s="421"/>
      <c r="L449" s="421"/>
      <c r="M449" s="421"/>
      <c r="N449" s="421"/>
      <c r="O449" s="421"/>
      <c r="P449" s="421"/>
      <c r="Q449" s="421"/>
    </row>
    <row r="450" spans="3:17" x14ac:dyDescent="0.25">
      <c r="C450" s="416"/>
      <c r="D450" s="416"/>
      <c r="E450" s="14" t="s">
        <v>110</v>
      </c>
      <c r="F450" s="14" t="s">
        <v>111</v>
      </c>
      <c r="G450" s="14" t="s">
        <v>112</v>
      </c>
      <c r="H450" s="14" t="s">
        <v>113</v>
      </c>
      <c r="I450" s="14" t="s">
        <v>114</v>
      </c>
      <c r="J450" s="14" t="s">
        <v>115</v>
      </c>
      <c r="K450" s="14" t="s">
        <v>116</v>
      </c>
      <c r="L450" s="14" t="s">
        <v>117</v>
      </c>
      <c r="M450" s="14" t="s">
        <v>118</v>
      </c>
      <c r="N450" s="14" t="s">
        <v>119</v>
      </c>
      <c r="O450" s="14" t="s">
        <v>120</v>
      </c>
      <c r="P450" s="14" t="s">
        <v>121</v>
      </c>
      <c r="Q450" s="14" t="s">
        <v>108</v>
      </c>
    </row>
    <row r="451" spans="3:17" x14ac:dyDescent="0.25">
      <c r="C451" s="428" t="s">
        <v>246</v>
      </c>
      <c r="D451" s="429"/>
      <c r="E451" s="82"/>
      <c r="F451" s="82"/>
      <c r="G451" s="82"/>
      <c r="H451" s="82"/>
      <c r="I451" s="82"/>
      <c r="J451" s="82"/>
      <c r="K451" s="82"/>
      <c r="L451" s="82"/>
      <c r="M451" s="82"/>
      <c r="N451" s="82"/>
      <c r="O451" s="82"/>
      <c r="P451" s="82"/>
      <c r="Q451" s="82"/>
    </row>
    <row r="452" spans="3:17" x14ac:dyDescent="0.25">
      <c r="C452" s="73" t="s">
        <v>247</v>
      </c>
      <c r="D452" s="73" t="s">
        <v>248</v>
      </c>
      <c r="E452" s="82"/>
      <c r="F452" s="82"/>
      <c r="G452" s="82"/>
      <c r="H452" s="82"/>
      <c r="I452" s="82"/>
      <c r="J452" s="82"/>
      <c r="K452" s="82"/>
      <c r="L452" s="82"/>
      <c r="M452" s="82"/>
      <c r="N452" s="82"/>
      <c r="O452" s="82"/>
      <c r="P452" s="82"/>
      <c r="Q452" s="82">
        <f t="shared" ref="Q452:Q461" si="122">SUM(E452:P452)</f>
        <v>0</v>
      </c>
    </row>
    <row r="453" spans="3:17" x14ac:dyDescent="0.25">
      <c r="C453" s="18" t="s">
        <v>249</v>
      </c>
      <c r="D453" s="18" t="s">
        <v>250</v>
      </c>
      <c r="E453" s="82"/>
      <c r="F453" s="82"/>
      <c r="G453" s="82"/>
      <c r="H453" s="82"/>
      <c r="I453" s="82"/>
      <c r="J453" s="82"/>
      <c r="K453" s="82"/>
      <c r="L453" s="82"/>
      <c r="M453" s="82"/>
      <c r="N453" s="82"/>
      <c r="O453" s="82"/>
      <c r="P453" s="82"/>
      <c r="Q453" s="82">
        <f t="shared" si="122"/>
        <v>0</v>
      </c>
    </row>
    <row r="454" spans="3:17" x14ac:dyDescent="0.25">
      <c r="C454" s="18" t="s">
        <v>615</v>
      </c>
      <c r="D454" s="18" t="s">
        <v>616</v>
      </c>
      <c r="E454" s="82"/>
      <c r="F454" s="82"/>
      <c r="G454" s="82"/>
      <c r="H454" s="82"/>
      <c r="I454" s="82"/>
      <c r="J454" s="82"/>
      <c r="K454" s="82"/>
      <c r="L454" s="82"/>
      <c r="M454" s="82"/>
      <c r="N454" s="82"/>
      <c r="O454" s="82"/>
      <c r="P454" s="82"/>
      <c r="Q454" s="82">
        <f t="shared" si="122"/>
        <v>0</v>
      </c>
    </row>
    <row r="455" spans="3:17" x14ac:dyDescent="0.25">
      <c r="C455" s="18" t="s">
        <v>617</v>
      </c>
      <c r="D455" s="18" t="s">
        <v>618</v>
      </c>
      <c r="E455" s="82"/>
      <c r="F455" s="82"/>
      <c r="G455" s="82"/>
      <c r="H455" s="82"/>
      <c r="I455" s="82"/>
      <c r="J455" s="82"/>
      <c r="K455" s="82"/>
      <c r="L455" s="82"/>
      <c r="M455" s="82"/>
      <c r="N455" s="82"/>
      <c r="O455" s="82"/>
      <c r="P455" s="82"/>
      <c r="Q455" s="82">
        <f t="shared" si="122"/>
        <v>0</v>
      </c>
    </row>
    <row r="456" spans="3:17" x14ac:dyDescent="0.25">
      <c r="C456" s="18" t="s">
        <v>619</v>
      </c>
      <c r="D456" s="18" t="s">
        <v>620</v>
      </c>
      <c r="E456" s="82"/>
      <c r="F456" s="82"/>
      <c r="G456" s="82"/>
      <c r="H456" s="82"/>
      <c r="I456" s="82"/>
      <c r="J456" s="82"/>
      <c r="K456" s="82"/>
      <c r="L456" s="82"/>
      <c r="M456" s="82"/>
      <c r="N456" s="82"/>
      <c r="O456" s="82"/>
      <c r="P456" s="82"/>
      <c r="Q456" s="82">
        <f t="shared" si="122"/>
        <v>0</v>
      </c>
    </row>
    <row r="457" spans="3:17" x14ac:dyDescent="0.25">
      <c r="C457" s="18" t="s">
        <v>621</v>
      </c>
      <c r="D457" s="18" t="s">
        <v>622</v>
      </c>
      <c r="E457" s="82"/>
      <c r="F457" s="82"/>
      <c r="G457" s="82"/>
      <c r="H457" s="82"/>
      <c r="I457" s="82"/>
      <c r="J457" s="82"/>
      <c r="K457" s="82"/>
      <c r="L457" s="82"/>
      <c r="M457" s="82"/>
      <c r="N457" s="82"/>
      <c r="O457" s="82"/>
      <c r="P457" s="82"/>
      <c r="Q457" s="82">
        <f t="shared" si="122"/>
        <v>0</v>
      </c>
    </row>
    <row r="458" spans="3:17" x14ac:dyDescent="0.25">
      <c r="C458" s="18" t="s">
        <v>623</v>
      </c>
      <c r="D458" s="18" t="s">
        <v>624</v>
      </c>
      <c r="E458" s="82"/>
      <c r="F458" s="82"/>
      <c r="G458" s="82"/>
      <c r="H458" s="82"/>
      <c r="I458" s="82"/>
      <c r="J458" s="82"/>
      <c r="K458" s="82"/>
      <c r="L458" s="82"/>
      <c r="M458" s="82"/>
      <c r="N458" s="82"/>
      <c r="O458" s="82"/>
      <c r="P458" s="82"/>
      <c r="Q458" s="82">
        <f t="shared" si="122"/>
        <v>0</v>
      </c>
    </row>
    <row r="459" spans="3:17" x14ac:dyDescent="0.25">
      <c r="C459" s="18" t="s">
        <v>625</v>
      </c>
      <c r="D459" s="18" t="s">
        <v>626</v>
      </c>
      <c r="E459" s="82"/>
      <c r="F459" s="82"/>
      <c r="G459" s="82"/>
      <c r="H459" s="82"/>
      <c r="I459" s="82"/>
      <c r="J459" s="82"/>
      <c r="K459" s="82"/>
      <c r="L459" s="82"/>
      <c r="M459" s="82"/>
      <c r="N459" s="82"/>
      <c r="O459" s="82"/>
      <c r="P459" s="82"/>
      <c r="Q459" s="82">
        <f t="shared" si="122"/>
        <v>0</v>
      </c>
    </row>
    <row r="460" spans="3:17" x14ac:dyDescent="0.25">
      <c r="C460" s="18" t="s">
        <v>627</v>
      </c>
      <c r="D460" s="18" t="s">
        <v>628</v>
      </c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82">
        <f t="shared" si="122"/>
        <v>0</v>
      </c>
    </row>
    <row r="461" spans="3:17" x14ac:dyDescent="0.25">
      <c r="C461" s="18" t="s">
        <v>259</v>
      </c>
      <c r="D461" s="18" t="s">
        <v>259</v>
      </c>
      <c r="E461" s="82"/>
      <c r="F461" s="82"/>
      <c r="G461" s="82"/>
      <c r="H461" s="82"/>
      <c r="I461" s="82"/>
      <c r="J461" s="82"/>
      <c r="K461" s="82"/>
      <c r="L461" s="82"/>
      <c r="M461" s="82"/>
      <c r="N461" s="82"/>
      <c r="O461" s="82"/>
      <c r="P461" s="82"/>
      <c r="Q461" s="82">
        <f t="shared" si="122"/>
        <v>0</v>
      </c>
    </row>
    <row r="462" spans="3:17" x14ac:dyDescent="0.25">
      <c r="C462" s="439" t="s">
        <v>251</v>
      </c>
      <c r="D462" s="441"/>
      <c r="E462" s="123">
        <f>SUM(E452:E461)</f>
        <v>0</v>
      </c>
      <c r="F462" s="123">
        <f t="shared" ref="F462:P462" si="123">SUM(F452:F461)</f>
        <v>0</v>
      </c>
      <c r="G462" s="123">
        <f t="shared" si="123"/>
        <v>0</v>
      </c>
      <c r="H462" s="123">
        <f t="shared" si="123"/>
        <v>0</v>
      </c>
      <c r="I462" s="123">
        <f t="shared" si="123"/>
        <v>0</v>
      </c>
      <c r="J462" s="123">
        <f t="shared" si="123"/>
        <v>0</v>
      </c>
      <c r="K462" s="123">
        <f t="shared" si="123"/>
        <v>0</v>
      </c>
      <c r="L462" s="123">
        <f t="shared" si="123"/>
        <v>0</v>
      </c>
      <c r="M462" s="123">
        <f t="shared" si="123"/>
        <v>0</v>
      </c>
      <c r="N462" s="123">
        <f t="shared" si="123"/>
        <v>0</v>
      </c>
      <c r="O462" s="123">
        <f t="shared" si="123"/>
        <v>0</v>
      </c>
      <c r="P462" s="123">
        <f t="shared" si="123"/>
        <v>0</v>
      </c>
      <c r="Q462" s="123">
        <f>SUM(E462:P462)</f>
        <v>0</v>
      </c>
    </row>
    <row r="463" spans="3:17" x14ac:dyDescent="0.25">
      <c r="C463" s="428" t="s">
        <v>257</v>
      </c>
      <c r="D463" s="429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82"/>
    </row>
    <row r="464" spans="3:17" x14ac:dyDescent="0.25">
      <c r="C464" s="18" t="s">
        <v>252</v>
      </c>
      <c r="D464" s="18" t="s">
        <v>253</v>
      </c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82">
        <f t="shared" ref="Q464:Q473" si="124">SUM(E464:P464)</f>
        <v>0</v>
      </c>
    </row>
    <row r="465" spans="3:17" x14ac:dyDescent="0.25">
      <c r="C465" s="18" t="s">
        <v>254</v>
      </c>
      <c r="D465" s="18" t="s">
        <v>255</v>
      </c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82">
        <f t="shared" si="124"/>
        <v>0</v>
      </c>
    </row>
    <row r="466" spans="3:17" x14ac:dyDescent="0.25">
      <c r="C466" s="18" t="s">
        <v>629</v>
      </c>
      <c r="D466" s="18" t="s">
        <v>64</v>
      </c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82">
        <f t="shared" si="124"/>
        <v>0</v>
      </c>
    </row>
    <row r="467" spans="3:17" x14ac:dyDescent="0.25">
      <c r="C467" s="18" t="s">
        <v>630</v>
      </c>
      <c r="D467" s="18" t="s">
        <v>631</v>
      </c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82">
        <f t="shared" si="124"/>
        <v>0</v>
      </c>
    </row>
    <row r="468" spans="3:17" x14ac:dyDescent="0.25">
      <c r="C468" s="18" t="s">
        <v>632</v>
      </c>
      <c r="D468" s="18" t="s">
        <v>633</v>
      </c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82">
        <f t="shared" si="124"/>
        <v>0</v>
      </c>
    </row>
    <row r="469" spans="3:17" x14ac:dyDescent="0.25">
      <c r="C469" s="18" t="s">
        <v>634</v>
      </c>
      <c r="D469" s="18" t="s">
        <v>635</v>
      </c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82">
        <f t="shared" si="124"/>
        <v>0</v>
      </c>
    </row>
    <row r="470" spans="3:17" x14ac:dyDescent="0.25">
      <c r="C470" s="18" t="s">
        <v>472</v>
      </c>
      <c r="D470" s="18" t="s">
        <v>626</v>
      </c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82">
        <f t="shared" si="124"/>
        <v>0</v>
      </c>
    </row>
    <row r="471" spans="3:17" x14ac:dyDescent="0.25">
      <c r="C471" s="18" t="s">
        <v>472</v>
      </c>
      <c r="D471" s="18" t="s">
        <v>636</v>
      </c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82">
        <f t="shared" si="124"/>
        <v>0</v>
      </c>
    </row>
    <row r="472" spans="3:17" x14ac:dyDescent="0.25">
      <c r="C472" s="18" t="s">
        <v>637</v>
      </c>
      <c r="D472" s="18" t="s">
        <v>628</v>
      </c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82">
        <f t="shared" si="124"/>
        <v>0</v>
      </c>
    </row>
    <row r="473" spans="3:17" x14ac:dyDescent="0.25">
      <c r="C473" s="18" t="s">
        <v>259</v>
      </c>
      <c r="D473" s="18" t="s">
        <v>259</v>
      </c>
      <c r="E473" s="82"/>
      <c r="F473" s="82"/>
      <c r="G473" s="82"/>
      <c r="H473" s="82"/>
      <c r="I473" s="82"/>
      <c r="J473" s="82"/>
      <c r="K473" s="82"/>
      <c r="L473" s="82"/>
      <c r="M473" s="82"/>
      <c r="N473" s="82"/>
      <c r="O473" s="82"/>
      <c r="P473" s="82"/>
      <c r="Q473" s="82">
        <f t="shared" si="124"/>
        <v>0</v>
      </c>
    </row>
    <row r="474" spans="3:17" x14ac:dyDescent="0.25">
      <c r="C474" s="439" t="s">
        <v>225</v>
      </c>
      <c r="D474" s="441"/>
      <c r="E474" s="123">
        <f>SUM(E464:E473)</f>
        <v>0</v>
      </c>
      <c r="F474" s="123">
        <f t="shared" ref="F474:P474" si="125">SUM(F464:F473)</f>
        <v>0</v>
      </c>
      <c r="G474" s="123">
        <f t="shared" si="125"/>
        <v>0</v>
      </c>
      <c r="H474" s="123">
        <f t="shared" si="125"/>
        <v>0</v>
      </c>
      <c r="I474" s="123">
        <f t="shared" si="125"/>
        <v>0</v>
      </c>
      <c r="J474" s="123">
        <f t="shared" si="125"/>
        <v>0</v>
      </c>
      <c r="K474" s="123">
        <f t="shared" si="125"/>
        <v>0</v>
      </c>
      <c r="L474" s="123">
        <f t="shared" si="125"/>
        <v>0</v>
      </c>
      <c r="M474" s="123">
        <f t="shared" si="125"/>
        <v>0</v>
      </c>
      <c r="N474" s="123">
        <f t="shared" si="125"/>
        <v>0</v>
      </c>
      <c r="O474" s="123">
        <f t="shared" si="125"/>
        <v>0</v>
      </c>
      <c r="P474" s="123">
        <f t="shared" si="125"/>
        <v>0</v>
      </c>
      <c r="Q474" s="123">
        <f>SUM(E474:P474)</f>
        <v>0</v>
      </c>
    </row>
    <row r="475" spans="3:17" x14ac:dyDescent="0.25">
      <c r="C475" s="428" t="s">
        <v>258</v>
      </c>
      <c r="D475" s="429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82"/>
    </row>
    <row r="476" spans="3:17" x14ac:dyDescent="0.25">
      <c r="C476" s="18" t="s">
        <v>252</v>
      </c>
      <c r="D476" s="18" t="s">
        <v>253</v>
      </c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82">
        <f t="shared" ref="Q476:Q485" si="126">SUM(E476:P476)</f>
        <v>0</v>
      </c>
    </row>
    <row r="477" spans="3:17" x14ac:dyDescent="0.25">
      <c r="C477" s="18" t="s">
        <v>254</v>
      </c>
      <c r="D477" s="18" t="s">
        <v>255</v>
      </c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82">
        <f t="shared" si="126"/>
        <v>0</v>
      </c>
    </row>
    <row r="478" spans="3:17" x14ac:dyDescent="0.25">
      <c r="C478" s="18" t="s">
        <v>629</v>
      </c>
      <c r="D478" s="18" t="s">
        <v>64</v>
      </c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82">
        <f t="shared" si="126"/>
        <v>0</v>
      </c>
    </row>
    <row r="479" spans="3:17" x14ac:dyDescent="0.25">
      <c r="C479" s="18" t="s">
        <v>630</v>
      </c>
      <c r="D479" s="18" t="s">
        <v>631</v>
      </c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82">
        <f t="shared" si="126"/>
        <v>0</v>
      </c>
    </row>
    <row r="480" spans="3:17" x14ac:dyDescent="0.25">
      <c r="C480" s="18" t="s">
        <v>632</v>
      </c>
      <c r="D480" s="18" t="s">
        <v>633</v>
      </c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82">
        <f t="shared" si="126"/>
        <v>0</v>
      </c>
    </row>
    <row r="481" spans="3:17" x14ac:dyDescent="0.25">
      <c r="C481" s="18" t="s">
        <v>634</v>
      </c>
      <c r="D481" s="18" t="s">
        <v>635</v>
      </c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82">
        <f t="shared" si="126"/>
        <v>0</v>
      </c>
    </row>
    <row r="482" spans="3:17" x14ac:dyDescent="0.25">
      <c r="C482" s="18" t="s">
        <v>472</v>
      </c>
      <c r="D482" s="18" t="s">
        <v>626</v>
      </c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82">
        <f t="shared" si="126"/>
        <v>0</v>
      </c>
    </row>
    <row r="483" spans="3:17" x14ac:dyDescent="0.25">
      <c r="C483" s="18" t="s">
        <v>472</v>
      </c>
      <c r="D483" s="18" t="s">
        <v>636</v>
      </c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82">
        <f t="shared" si="126"/>
        <v>0</v>
      </c>
    </row>
    <row r="484" spans="3:17" x14ac:dyDescent="0.25">
      <c r="C484" s="18" t="s">
        <v>637</v>
      </c>
      <c r="D484" s="18" t="s">
        <v>628</v>
      </c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82">
        <f t="shared" si="126"/>
        <v>0</v>
      </c>
    </row>
    <row r="485" spans="3:17" x14ac:dyDescent="0.25">
      <c r="C485" s="18" t="s">
        <v>259</v>
      </c>
      <c r="D485" s="18" t="s">
        <v>259</v>
      </c>
      <c r="E485" s="82"/>
      <c r="F485" s="82"/>
      <c r="G485" s="82"/>
      <c r="H485" s="82"/>
      <c r="I485" s="82"/>
      <c r="J485" s="82"/>
      <c r="K485" s="82"/>
      <c r="L485" s="82"/>
      <c r="M485" s="82"/>
      <c r="N485" s="82"/>
      <c r="O485" s="82"/>
      <c r="P485" s="82"/>
      <c r="Q485" s="82">
        <f t="shared" si="126"/>
        <v>0</v>
      </c>
    </row>
    <row r="486" spans="3:17" x14ac:dyDescent="0.25">
      <c r="C486" s="439" t="s">
        <v>225</v>
      </c>
      <c r="D486" s="441"/>
      <c r="E486" s="123">
        <f>SUM(E476:E485)</f>
        <v>0</v>
      </c>
      <c r="F486" s="123">
        <f t="shared" ref="F486:P486" si="127">SUM(F476:F485)</f>
        <v>0</v>
      </c>
      <c r="G486" s="123">
        <f t="shared" si="127"/>
        <v>0</v>
      </c>
      <c r="H486" s="123">
        <f t="shared" si="127"/>
        <v>0</v>
      </c>
      <c r="I486" s="123">
        <f t="shared" si="127"/>
        <v>0</v>
      </c>
      <c r="J486" s="123">
        <f t="shared" si="127"/>
        <v>0</v>
      </c>
      <c r="K486" s="123">
        <f t="shared" si="127"/>
        <v>0</v>
      </c>
      <c r="L486" s="123">
        <f t="shared" si="127"/>
        <v>0</v>
      </c>
      <c r="M486" s="123">
        <f t="shared" si="127"/>
        <v>0</v>
      </c>
      <c r="N486" s="123">
        <f t="shared" si="127"/>
        <v>0</v>
      </c>
      <c r="O486" s="123">
        <f t="shared" si="127"/>
        <v>0</v>
      </c>
      <c r="P486" s="123">
        <f t="shared" si="127"/>
        <v>0</v>
      </c>
      <c r="Q486" s="123">
        <f>SUM(E486:P486)</f>
        <v>0</v>
      </c>
    </row>
    <row r="487" spans="3:17" x14ac:dyDescent="0.25">
      <c r="C487" s="428" t="s">
        <v>260</v>
      </c>
      <c r="D487" s="429"/>
      <c r="E487" s="82"/>
      <c r="F487" s="82"/>
      <c r="G487" s="82"/>
      <c r="H487" s="82"/>
      <c r="I487" s="82"/>
      <c r="J487" s="82"/>
      <c r="K487" s="82"/>
      <c r="L487" s="82"/>
      <c r="M487" s="82"/>
      <c r="N487" s="82"/>
      <c r="O487" s="82"/>
      <c r="P487" s="82"/>
      <c r="Q487" s="82"/>
    </row>
    <row r="488" spans="3:17" x14ac:dyDescent="0.25">
      <c r="C488" s="18" t="s">
        <v>252</v>
      </c>
      <c r="D488" s="18" t="s">
        <v>253</v>
      </c>
      <c r="E488" s="82"/>
      <c r="F488" s="82"/>
      <c r="G488" s="82"/>
      <c r="H488" s="82"/>
      <c r="I488" s="82"/>
      <c r="J488" s="82"/>
      <c r="K488" s="82"/>
      <c r="L488" s="82"/>
      <c r="M488" s="82"/>
      <c r="N488" s="82"/>
      <c r="O488" s="82"/>
      <c r="P488" s="82"/>
      <c r="Q488" s="82">
        <f t="shared" ref="Q488:Q498" si="128">SUM(E488:P488)</f>
        <v>0</v>
      </c>
    </row>
    <row r="489" spans="3:17" x14ac:dyDescent="0.25">
      <c r="C489" s="18" t="s">
        <v>254</v>
      </c>
      <c r="D489" s="18" t="s">
        <v>255</v>
      </c>
      <c r="E489" s="82"/>
      <c r="F489" s="82"/>
      <c r="G489" s="82"/>
      <c r="H489" s="82"/>
      <c r="I489" s="82"/>
      <c r="J489" s="82"/>
      <c r="K489" s="82"/>
      <c r="L489" s="82"/>
      <c r="M489" s="82"/>
      <c r="N489" s="82"/>
      <c r="O489" s="82"/>
      <c r="P489" s="82"/>
      <c r="Q489" s="82">
        <f t="shared" si="128"/>
        <v>0</v>
      </c>
    </row>
    <row r="490" spans="3:17" x14ac:dyDescent="0.25">
      <c r="C490" s="18" t="s">
        <v>640</v>
      </c>
      <c r="D490" s="18" t="s">
        <v>64</v>
      </c>
      <c r="E490" s="82"/>
      <c r="F490" s="82"/>
      <c r="G490" s="82"/>
      <c r="H490" s="82"/>
      <c r="I490" s="82"/>
      <c r="J490" s="82"/>
      <c r="K490" s="82"/>
      <c r="L490" s="82"/>
      <c r="M490" s="82"/>
      <c r="N490" s="82"/>
      <c r="O490" s="82"/>
      <c r="P490" s="82"/>
      <c r="Q490" s="82">
        <f t="shared" si="128"/>
        <v>0</v>
      </c>
    </row>
    <row r="491" spans="3:17" x14ac:dyDescent="0.25">
      <c r="C491" s="18" t="s">
        <v>630</v>
      </c>
      <c r="D491" s="18" t="s">
        <v>631</v>
      </c>
      <c r="E491" s="82"/>
      <c r="F491" s="82"/>
      <c r="G491" s="82"/>
      <c r="H491" s="82"/>
      <c r="I491" s="82"/>
      <c r="J491" s="82"/>
      <c r="K491" s="82"/>
      <c r="L491" s="82"/>
      <c r="M491" s="82"/>
      <c r="N491" s="82"/>
      <c r="O491" s="82"/>
      <c r="P491" s="82"/>
      <c r="Q491" s="82">
        <f t="shared" si="128"/>
        <v>0</v>
      </c>
    </row>
    <row r="492" spans="3:17" x14ac:dyDescent="0.25">
      <c r="C492" s="18" t="s">
        <v>632</v>
      </c>
      <c r="D492" s="18" t="s">
        <v>633</v>
      </c>
      <c r="E492" s="82"/>
      <c r="F492" s="82"/>
      <c r="G492" s="82"/>
      <c r="H492" s="82"/>
      <c r="I492" s="82"/>
      <c r="J492" s="82"/>
      <c r="K492" s="82"/>
      <c r="L492" s="82"/>
      <c r="M492" s="82"/>
      <c r="N492" s="82"/>
      <c r="O492" s="82"/>
      <c r="P492" s="82"/>
      <c r="Q492" s="82">
        <f t="shared" si="128"/>
        <v>0</v>
      </c>
    </row>
    <row r="493" spans="3:17" x14ac:dyDescent="0.25">
      <c r="C493" s="18" t="s">
        <v>638</v>
      </c>
      <c r="D493" s="18" t="s">
        <v>639</v>
      </c>
      <c r="E493" s="82"/>
      <c r="F493" s="82"/>
      <c r="G493" s="82"/>
      <c r="H493" s="82"/>
      <c r="I493" s="82"/>
      <c r="J493" s="82"/>
      <c r="K493" s="82"/>
      <c r="L493" s="82"/>
      <c r="M493" s="82"/>
      <c r="N493" s="82"/>
      <c r="O493" s="82"/>
      <c r="P493" s="82"/>
      <c r="Q493" s="82">
        <f t="shared" si="128"/>
        <v>0</v>
      </c>
    </row>
    <row r="494" spans="3:17" x14ac:dyDescent="0.25">
      <c r="C494" s="18" t="s">
        <v>634</v>
      </c>
      <c r="D494" s="18" t="s">
        <v>635</v>
      </c>
      <c r="E494" s="82"/>
      <c r="F494" s="82"/>
      <c r="G494" s="82"/>
      <c r="H494" s="82"/>
      <c r="I494" s="82"/>
      <c r="J494" s="82"/>
      <c r="K494" s="82"/>
      <c r="L494" s="82"/>
      <c r="M494" s="82"/>
      <c r="N494" s="82"/>
      <c r="O494" s="82"/>
      <c r="P494" s="82"/>
      <c r="Q494" s="82">
        <f t="shared" si="128"/>
        <v>0</v>
      </c>
    </row>
    <row r="495" spans="3:17" x14ac:dyDescent="0.25">
      <c r="C495" s="18" t="s">
        <v>472</v>
      </c>
      <c r="D495" s="18" t="s">
        <v>626</v>
      </c>
      <c r="E495" s="82"/>
      <c r="F495" s="82"/>
      <c r="G495" s="82"/>
      <c r="H495" s="82"/>
      <c r="I495" s="82"/>
      <c r="J495" s="82"/>
      <c r="K495" s="82"/>
      <c r="L495" s="82"/>
      <c r="M495" s="82"/>
      <c r="N495" s="82"/>
      <c r="O495" s="82"/>
      <c r="P495" s="82"/>
      <c r="Q495" s="82">
        <f t="shared" si="128"/>
        <v>0</v>
      </c>
    </row>
    <row r="496" spans="3:17" x14ac:dyDescent="0.25">
      <c r="C496" s="18" t="s">
        <v>472</v>
      </c>
      <c r="D496" s="18" t="s">
        <v>636</v>
      </c>
      <c r="E496" s="82"/>
      <c r="F496" s="82"/>
      <c r="G496" s="82"/>
      <c r="H496" s="82"/>
      <c r="I496" s="82"/>
      <c r="J496" s="82"/>
      <c r="K496" s="82"/>
      <c r="L496" s="82"/>
      <c r="M496" s="82"/>
      <c r="N496" s="82"/>
      <c r="O496" s="82"/>
      <c r="P496" s="82"/>
      <c r="Q496" s="82">
        <f t="shared" si="128"/>
        <v>0</v>
      </c>
    </row>
    <row r="497" spans="3:17" x14ac:dyDescent="0.25">
      <c r="C497" s="18" t="s">
        <v>637</v>
      </c>
      <c r="D497" s="18" t="s">
        <v>628</v>
      </c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82">
        <f t="shared" si="128"/>
        <v>0</v>
      </c>
    </row>
    <row r="498" spans="3:17" x14ac:dyDescent="0.25">
      <c r="C498" s="18" t="s">
        <v>259</v>
      </c>
      <c r="D498" s="18" t="s">
        <v>259</v>
      </c>
      <c r="E498" s="82"/>
      <c r="F498" s="82"/>
      <c r="G498" s="82"/>
      <c r="H498" s="82"/>
      <c r="I498" s="82"/>
      <c r="J498" s="82"/>
      <c r="K498" s="82"/>
      <c r="L498" s="82"/>
      <c r="M498" s="82"/>
      <c r="N498" s="82"/>
      <c r="O498" s="82"/>
      <c r="P498" s="82"/>
      <c r="Q498" s="82">
        <f t="shared" si="128"/>
        <v>0</v>
      </c>
    </row>
    <row r="499" spans="3:17" x14ac:dyDescent="0.25">
      <c r="C499" s="439" t="s">
        <v>225</v>
      </c>
      <c r="D499" s="441"/>
      <c r="E499" s="123">
        <f>SUM(E488:E498)</f>
        <v>0</v>
      </c>
      <c r="F499" s="123">
        <f t="shared" ref="F499:P499" si="129">SUM(F488:F498)</f>
        <v>0</v>
      </c>
      <c r="G499" s="123">
        <f t="shared" si="129"/>
        <v>0</v>
      </c>
      <c r="H499" s="123">
        <f t="shared" si="129"/>
        <v>0</v>
      </c>
      <c r="I499" s="123">
        <f t="shared" si="129"/>
        <v>0</v>
      </c>
      <c r="J499" s="123">
        <f t="shared" si="129"/>
        <v>0</v>
      </c>
      <c r="K499" s="123">
        <f t="shared" si="129"/>
        <v>0</v>
      </c>
      <c r="L499" s="123">
        <f t="shared" si="129"/>
        <v>0</v>
      </c>
      <c r="M499" s="123">
        <f t="shared" si="129"/>
        <v>0</v>
      </c>
      <c r="N499" s="123">
        <f t="shared" si="129"/>
        <v>0</v>
      </c>
      <c r="O499" s="123">
        <f t="shared" si="129"/>
        <v>0</v>
      </c>
      <c r="P499" s="123">
        <f t="shared" si="129"/>
        <v>0</v>
      </c>
      <c r="Q499" s="123">
        <f>SUM(E499:P499)</f>
        <v>0</v>
      </c>
    </row>
    <row r="500" spans="3:17" x14ac:dyDescent="0.25">
      <c r="C500" s="439" t="s">
        <v>256</v>
      </c>
      <c r="D500" s="441"/>
      <c r="E500" s="123">
        <f>E474+E486+E499</f>
        <v>0</v>
      </c>
      <c r="F500" s="123">
        <f t="shared" ref="F500:P500" si="130">F474+F486+F499</f>
        <v>0</v>
      </c>
      <c r="G500" s="123">
        <f t="shared" si="130"/>
        <v>0</v>
      </c>
      <c r="H500" s="123">
        <f t="shared" si="130"/>
        <v>0</v>
      </c>
      <c r="I500" s="123">
        <f t="shared" si="130"/>
        <v>0</v>
      </c>
      <c r="J500" s="123">
        <f t="shared" si="130"/>
        <v>0</v>
      </c>
      <c r="K500" s="123">
        <f t="shared" si="130"/>
        <v>0</v>
      </c>
      <c r="L500" s="123">
        <f t="shared" si="130"/>
        <v>0</v>
      </c>
      <c r="M500" s="123">
        <f t="shared" si="130"/>
        <v>0</v>
      </c>
      <c r="N500" s="123">
        <f t="shared" si="130"/>
        <v>0</v>
      </c>
      <c r="O500" s="123">
        <f t="shared" si="130"/>
        <v>0</v>
      </c>
      <c r="P500" s="123">
        <f t="shared" si="130"/>
        <v>0</v>
      </c>
      <c r="Q500" s="123">
        <f>SUM(E500:P500)</f>
        <v>0</v>
      </c>
    </row>
    <row r="501" spans="3:17" x14ac:dyDescent="0.25">
      <c r="C501" s="439" t="s">
        <v>261</v>
      </c>
      <c r="D501" s="441"/>
      <c r="E501" s="123">
        <f>E500+E462</f>
        <v>0</v>
      </c>
      <c r="F501" s="123">
        <f t="shared" ref="F501:P501" si="131">F500+F462</f>
        <v>0</v>
      </c>
      <c r="G501" s="123">
        <f t="shared" si="131"/>
        <v>0</v>
      </c>
      <c r="H501" s="123">
        <f t="shared" si="131"/>
        <v>0</v>
      </c>
      <c r="I501" s="123">
        <f t="shared" si="131"/>
        <v>0</v>
      </c>
      <c r="J501" s="123">
        <f t="shared" si="131"/>
        <v>0</v>
      </c>
      <c r="K501" s="123">
        <f t="shared" si="131"/>
        <v>0</v>
      </c>
      <c r="L501" s="123">
        <f t="shared" si="131"/>
        <v>0</v>
      </c>
      <c r="M501" s="123">
        <f t="shared" si="131"/>
        <v>0</v>
      </c>
      <c r="N501" s="123">
        <f t="shared" si="131"/>
        <v>0</v>
      </c>
      <c r="O501" s="123">
        <f t="shared" si="131"/>
        <v>0</v>
      </c>
      <c r="P501" s="123">
        <f t="shared" si="131"/>
        <v>0</v>
      </c>
      <c r="Q501" s="123">
        <f>SUM(E501:P501)</f>
        <v>0</v>
      </c>
    </row>
    <row r="503" spans="3:17" x14ac:dyDescent="0.25">
      <c r="C503" s="15"/>
      <c r="Q503" s="27" t="s">
        <v>109</v>
      </c>
    </row>
    <row r="504" spans="3:17" x14ac:dyDescent="0.25">
      <c r="C504" s="416" t="s">
        <v>244</v>
      </c>
      <c r="D504" s="416"/>
      <c r="E504" s="421" t="s">
        <v>325</v>
      </c>
      <c r="F504" s="421"/>
      <c r="G504" s="421"/>
      <c r="H504" s="421"/>
      <c r="I504" s="421"/>
      <c r="J504" s="421"/>
      <c r="K504" s="421"/>
      <c r="L504" s="421"/>
      <c r="M504" s="421"/>
      <c r="N504" s="421"/>
      <c r="O504" s="421"/>
      <c r="P504" s="421"/>
      <c r="Q504" s="421"/>
    </row>
    <row r="505" spans="3:17" x14ac:dyDescent="0.25">
      <c r="C505" s="416"/>
      <c r="D505" s="416"/>
      <c r="E505" s="14" t="s">
        <v>110</v>
      </c>
      <c r="F505" s="14" t="s">
        <v>111</v>
      </c>
      <c r="G505" s="14" t="s">
        <v>112</v>
      </c>
      <c r="H505" s="14" t="s">
        <v>113</v>
      </c>
      <c r="I505" s="14" t="s">
        <v>114</v>
      </c>
      <c r="J505" s="14" t="s">
        <v>115</v>
      </c>
      <c r="K505" s="14" t="s">
        <v>116</v>
      </c>
      <c r="L505" s="14" t="s">
        <v>117</v>
      </c>
      <c r="M505" s="14" t="s">
        <v>118</v>
      </c>
      <c r="N505" s="14" t="s">
        <v>119</v>
      </c>
      <c r="O505" s="14" t="s">
        <v>120</v>
      </c>
      <c r="P505" s="14" t="s">
        <v>121</v>
      </c>
      <c r="Q505" s="14" t="s">
        <v>108</v>
      </c>
    </row>
    <row r="506" spans="3:17" x14ac:dyDescent="0.25">
      <c r="C506" s="428" t="s">
        <v>246</v>
      </c>
      <c r="D506" s="429"/>
      <c r="E506" s="82"/>
      <c r="F506" s="82"/>
      <c r="G506" s="82"/>
      <c r="H506" s="82"/>
      <c r="I506" s="82"/>
      <c r="J506" s="82"/>
      <c r="K506" s="82"/>
      <c r="L506" s="82"/>
      <c r="M506" s="82"/>
      <c r="N506" s="82"/>
      <c r="O506" s="82"/>
      <c r="P506" s="82"/>
      <c r="Q506" s="82"/>
    </row>
    <row r="507" spans="3:17" x14ac:dyDescent="0.25">
      <c r="C507" s="73" t="s">
        <v>247</v>
      </c>
      <c r="D507" s="73" t="s">
        <v>248</v>
      </c>
      <c r="E507" s="82"/>
      <c r="F507" s="82"/>
      <c r="G507" s="82"/>
      <c r="H507" s="82"/>
      <c r="I507" s="82"/>
      <c r="J507" s="82"/>
      <c r="K507" s="82"/>
      <c r="L507" s="82"/>
      <c r="M507" s="82"/>
      <c r="N507" s="82"/>
      <c r="O507" s="82"/>
      <c r="P507" s="82"/>
      <c r="Q507" s="82">
        <f t="shared" ref="Q507:Q516" si="132">SUM(E507:P507)</f>
        <v>0</v>
      </c>
    </row>
    <row r="508" spans="3:17" x14ac:dyDescent="0.25">
      <c r="C508" s="18" t="s">
        <v>249</v>
      </c>
      <c r="D508" s="18" t="s">
        <v>250</v>
      </c>
      <c r="E508" s="82"/>
      <c r="F508" s="82"/>
      <c r="G508" s="82"/>
      <c r="H508" s="82"/>
      <c r="I508" s="82"/>
      <c r="J508" s="82"/>
      <c r="K508" s="82"/>
      <c r="L508" s="82"/>
      <c r="M508" s="82"/>
      <c r="N508" s="82"/>
      <c r="O508" s="82"/>
      <c r="P508" s="82"/>
      <c r="Q508" s="82">
        <f t="shared" si="132"/>
        <v>0</v>
      </c>
    </row>
    <row r="509" spans="3:17" x14ac:dyDescent="0.25">
      <c r="C509" s="18" t="s">
        <v>615</v>
      </c>
      <c r="D509" s="18" t="s">
        <v>616</v>
      </c>
      <c r="E509" s="82"/>
      <c r="F509" s="82"/>
      <c r="G509" s="82"/>
      <c r="H509" s="82"/>
      <c r="I509" s="82"/>
      <c r="J509" s="82"/>
      <c r="K509" s="82"/>
      <c r="L509" s="82"/>
      <c r="M509" s="82"/>
      <c r="N509" s="82"/>
      <c r="O509" s="82"/>
      <c r="P509" s="82"/>
      <c r="Q509" s="82">
        <f t="shared" si="132"/>
        <v>0</v>
      </c>
    </row>
    <row r="510" spans="3:17" x14ac:dyDescent="0.25">
      <c r="C510" s="18" t="s">
        <v>617</v>
      </c>
      <c r="D510" s="18" t="s">
        <v>618</v>
      </c>
      <c r="E510" s="82"/>
      <c r="F510" s="82"/>
      <c r="G510" s="82"/>
      <c r="H510" s="82"/>
      <c r="I510" s="82"/>
      <c r="J510" s="82"/>
      <c r="K510" s="82"/>
      <c r="L510" s="82"/>
      <c r="M510" s="82"/>
      <c r="N510" s="82"/>
      <c r="O510" s="82"/>
      <c r="P510" s="82"/>
      <c r="Q510" s="82">
        <f t="shared" si="132"/>
        <v>0</v>
      </c>
    </row>
    <row r="511" spans="3:17" x14ac:dyDescent="0.25">
      <c r="C511" s="18" t="s">
        <v>619</v>
      </c>
      <c r="D511" s="18" t="s">
        <v>620</v>
      </c>
      <c r="E511" s="82"/>
      <c r="F511" s="82"/>
      <c r="G511" s="82"/>
      <c r="H511" s="82"/>
      <c r="I511" s="82"/>
      <c r="J511" s="82"/>
      <c r="K511" s="82"/>
      <c r="L511" s="82"/>
      <c r="M511" s="82"/>
      <c r="N511" s="82"/>
      <c r="O511" s="82"/>
      <c r="P511" s="82"/>
      <c r="Q511" s="82">
        <f t="shared" si="132"/>
        <v>0</v>
      </c>
    </row>
    <row r="512" spans="3:17" x14ac:dyDescent="0.25">
      <c r="C512" s="18" t="s">
        <v>621</v>
      </c>
      <c r="D512" s="18" t="s">
        <v>622</v>
      </c>
      <c r="E512" s="82"/>
      <c r="F512" s="82"/>
      <c r="G512" s="82"/>
      <c r="H512" s="82"/>
      <c r="I512" s="82"/>
      <c r="J512" s="82"/>
      <c r="K512" s="82"/>
      <c r="L512" s="82"/>
      <c r="M512" s="82"/>
      <c r="N512" s="82"/>
      <c r="O512" s="82"/>
      <c r="P512" s="82"/>
      <c r="Q512" s="82">
        <f t="shared" si="132"/>
        <v>0</v>
      </c>
    </row>
    <row r="513" spans="3:17" x14ac:dyDescent="0.25">
      <c r="C513" s="18" t="s">
        <v>623</v>
      </c>
      <c r="D513" s="18" t="s">
        <v>624</v>
      </c>
      <c r="E513" s="82"/>
      <c r="F513" s="82"/>
      <c r="G513" s="82"/>
      <c r="H513" s="82"/>
      <c r="I513" s="82"/>
      <c r="J513" s="82"/>
      <c r="K513" s="82"/>
      <c r="L513" s="82"/>
      <c r="M513" s="82"/>
      <c r="N513" s="82"/>
      <c r="O513" s="82"/>
      <c r="P513" s="82"/>
      <c r="Q513" s="82">
        <f t="shared" si="132"/>
        <v>0</v>
      </c>
    </row>
    <row r="514" spans="3:17" x14ac:dyDescent="0.25">
      <c r="C514" s="18" t="s">
        <v>625</v>
      </c>
      <c r="D514" s="18" t="s">
        <v>626</v>
      </c>
      <c r="E514" s="82"/>
      <c r="F514" s="82"/>
      <c r="G514" s="82"/>
      <c r="H514" s="82"/>
      <c r="I514" s="82"/>
      <c r="J514" s="82"/>
      <c r="K514" s="82"/>
      <c r="L514" s="82"/>
      <c r="M514" s="82"/>
      <c r="N514" s="82"/>
      <c r="O514" s="82"/>
      <c r="P514" s="82"/>
      <c r="Q514" s="82">
        <f t="shared" si="132"/>
        <v>0</v>
      </c>
    </row>
    <row r="515" spans="3:17" x14ac:dyDescent="0.25">
      <c r="C515" s="18" t="s">
        <v>627</v>
      </c>
      <c r="D515" s="18" t="s">
        <v>628</v>
      </c>
      <c r="E515" s="82"/>
      <c r="F515" s="82"/>
      <c r="G515" s="82"/>
      <c r="H515" s="82"/>
      <c r="I515" s="82"/>
      <c r="J515" s="82"/>
      <c r="K515" s="82"/>
      <c r="L515" s="82"/>
      <c r="M515" s="82"/>
      <c r="N515" s="82"/>
      <c r="O515" s="82"/>
      <c r="P515" s="82"/>
      <c r="Q515" s="82">
        <f t="shared" si="132"/>
        <v>0</v>
      </c>
    </row>
    <row r="516" spans="3:17" x14ac:dyDescent="0.25">
      <c r="C516" s="18" t="s">
        <v>259</v>
      </c>
      <c r="D516" s="18" t="s">
        <v>259</v>
      </c>
      <c r="E516" s="82"/>
      <c r="F516" s="82"/>
      <c r="G516" s="82"/>
      <c r="H516" s="82"/>
      <c r="I516" s="82"/>
      <c r="J516" s="82"/>
      <c r="K516" s="82"/>
      <c r="L516" s="82"/>
      <c r="M516" s="82"/>
      <c r="N516" s="82"/>
      <c r="O516" s="82"/>
      <c r="P516" s="82"/>
      <c r="Q516" s="82">
        <f t="shared" si="132"/>
        <v>0</v>
      </c>
    </row>
    <row r="517" spans="3:17" x14ac:dyDescent="0.25">
      <c r="C517" s="439" t="s">
        <v>251</v>
      </c>
      <c r="D517" s="441"/>
      <c r="E517" s="123">
        <f>SUM(E507:E516)</f>
        <v>0</v>
      </c>
      <c r="F517" s="123">
        <f t="shared" ref="F517:P517" si="133">SUM(F507:F516)</f>
        <v>0</v>
      </c>
      <c r="G517" s="123">
        <f t="shared" si="133"/>
        <v>0</v>
      </c>
      <c r="H517" s="123">
        <f t="shared" si="133"/>
        <v>0</v>
      </c>
      <c r="I517" s="123">
        <f t="shared" si="133"/>
        <v>0</v>
      </c>
      <c r="J517" s="123">
        <f t="shared" si="133"/>
        <v>0</v>
      </c>
      <c r="K517" s="123">
        <f t="shared" si="133"/>
        <v>0</v>
      </c>
      <c r="L517" s="123">
        <f t="shared" si="133"/>
        <v>0</v>
      </c>
      <c r="M517" s="123">
        <f t="shared" si="133"/>
        <v>0</v>
      </c>
      <c r="N517" s="123">
        <f t="shared" si="133"/>
        <v>0</v>
      </c>
      <c r="O517" s="123">
        <f t="shared" si="133"/>
        <v>0</v>
      </c>
      <c r="P517" s="123">
        <f t="shared" si="133"/>
        <v>0</v>
      </c>
      <c r="Q517" s="123">
        <f>SUM(E517:P517)</f>
        <v>0</v>
      </c>
    </row>
    <row r="518" spans="3:17" x14ac:dyDescent="0.25">
      <c r="C518" s="428" t="s">
        <v>257</v>
      </c>
      <c r="D518" s="429"/>
      <c r="E518" s="82"/>
      <c r="F518" s="82"/>
      <c r="G518" s="82"/>
      <c r="H518" s="82"/>
      <c r="I518" s="82"/>
      <c r="J518" s="82"/>
      <c r="K518" s="82"/>
      <c r="L518" s="82"/>
      <c r="M518" s="82"/>
      <c r="N518" s="82"/>
      <c r="O518" s="82"/>
      <c r="P518" s="82"/>
      <c r="Q518" s="82"/>
    </row>
    <row r="519" spans="3:17" x14ac:dyDescent="0.25">
      <c r="C519" s="18" t="s">
        <v>252</v>
      </c>
      <c r="D519" s="18" t="s">
        <v>253</v>
      </c>
      <c r="E519" s="82"/>
      <c r="F519" s="82"/>
      <c r="G519" s="82"/>
      <c r="H519" s="82"/>
      <c r="I519" s="82"/>
      <c r="J519" s="82"/>
      <c r="K519" s="82"/>
      <c r="L519" s="82"/>
      <c r="M519" s="82"/>
      <c r="N519" s="82"/>
      <c r="O519" s="82"/>
      <c r="P519" s="82"/>
      <c r="Q519" s="82">
        <f t="shared" ref="Q519:Q528" si="134">SUM(E519:P519)</f>
        <v>0</v>
      </c>
    </row>
    <row r="520" spans="3:17" x14ac:dyDescent="0.25">
      <c r="C520" s="18" t="s">
        <v>254</v>
      </c>
      <c r="D520" s="18" t="s">
        <v>255</v>
      </c>
      <c r="E520" s="82"/>
      <c r="F520" s="82"/>
      <c r="G520" s="82"/>
      <c r="H520" s="82"/>
      <c r="I520" s="82"/>
      <c r="J520" s="82"/>
      <c r="K520" s="82"/>
      <c r="L520" s="82"/>
      <c r="M520" s="82"/>
      <c r="N520" s="82"/>
      <c r="O520" s="82"/>
      <c r="P520" s="82"/>
      <c r="Q520" s="82">
        <f t="shared" si="134"/>
        <v>0</v>
      </c>
    </row>
    <row r="521" spans="3:17" x14ac:dyDescent="0.25">
      <c r="C521" s="18" t="s">
        <v>629</v>
      </c>
      <c r="D521" s="18" t="s">
        <v>64</v>
      </c>
      <c r="E521" s="82"/>
      <c r="F521" s="82"/>
      <c r="G521" s="82"/>
      <c r="H521" s="82"/>
      <c r="I521" s="82"/>
      <c r="J521" s="82"/>
      <c r="K521" s="82"/>
      <c r="L521" s="82"/>
      <c r="M521" s="82"/>
      <c r="N521" s="82"/>
      <c r="O521" s="82"/>
      <c r="P521" s="82"/>
      <c r="Q521" s="82">
        <f t="shared" si="134"/>
        <v>0</v>
      </c>
    </row>
    <row r="522" spans="3:17" x14ac:dyDescent="0.25">
      <c r="C522" s="18" t="s">
        <v>630</v>
      </c>
      <c r="D522" s="18" t="s">
        <v>631</v>
      </c>
      <c r="E522" s="82"/>
      <c r="F522" s="82"/>
      <c r="G522" s="82"/>
      <c r="H522" s="82"/>
      <c r="I522" s="82"/>
      <c r="J522" s="82"/>
      <c r="K522" s="82"/>
      <c r="L522" s="82"/>
      <c r="M522" s="82"/>
      <c r="N522" s="82"/>
      <c r="O522" s="82"/>
      <c r="P522" s="82"/>
      <c r="Q522" s="82">
        <f t="shared" si="134"/>
        <v>0</v>
      </c>
    </row>
    <row r="523" spans="3:17" x14ac:dyDescent="0.25">
      <c r="C523" s="18" t="s">
        <v>632</v>
      </c>
      <c r="D523" s="18" t="s">
        <v>633</v>
      </c>
      <c r="E523" s="82"/>
      <c r="F523" s="82"/>
      <c r="G523" s="82"/>
      <c r="H523" s="82"/>
      <c r="I523" s="82"/>
      <c r="J523" s="82"/>
      <c r="K523" s="82"/>
      <c r="L523" s="82"/>
      <c r="M523" s="82"/>
      <c r="N523" s="82"/>
      <c r="O523" s="82"/>
      <c r="P523" s="82"/>
      <c r="Q523" s="82">
        <f t="shared" si="134"/>
        <v>0</v>
      </c>
    </row>
    <row r="524" spans="3:17" x14ac:dyDescent="0.25">
      <c r="C524" s="18" t="s">
        <v>634</v>
      </c>
      <c r="D524" s="18" t="s">
        <v>635</v>
      </c>
      <c r="E524" s="82"/>
      <c r="F524" s="82"/>
      <c r="G524" s="82"/>
      <c r="H524" s="82"/>
      <c r="I524" s="82"/>
      <c r="J524" s="82"/>
      <c r="K524" s="82"/>
      <c r="L524" s="82"/>
      <c r="M524" s="82"/>
      <c r="N524" s="82"/>
      <c r="O524" s="82"/>
      <c r="P524" s="82"/>
      <c r="Q524" s="82">
        <f t="shared" si="134"/>
        <v>0</v>
      </c>
    </row>
    <row r="525" spans="3:17" x14ac:dyDescent="0.25">
      <c r="C525" s="18" t="s">
        <v>472</v>
      </c>
      <c r="D525" s="18" t="s">
        <v>626</v>
      </c>
      <c r="E525" s="82"/>
      <c r="F525" s="82"/>
      <c r="G525" s="82"/>
      <c r="H525" s="82"/>
      <c r="I525" s="82"/>
      <c r="J525" s="82"/>
      <c r="K525" s="82"/>
      <c r="L525" s="82"/>
      <c r="M525" s="82"/>
      <c r="N525" s="82"/>
      <c r="O525" s="82"/>
      <c r="P525" s="82"/>
      <c r="Q525" s="82">
        <f t="shared" si="134"/>
        <v>0</v>
      </c>
    </row>
    <row r="526" spans="3:17" x14ac:dyDescent="0.25">
      <c r="C526" s="18" t="s">
        <v>472</v>
      </c>
      <c r="D526" s="18" t="s">
        <v>636</v>
      </c>
      <c r="E526" s="82"/>
      <c r="F526" s="82"/>
      <c r="G526" s="82"/>
      <c r="H526" s="82"/>
      <c r="I526" s="82"/>
      <c r="J526" s="82"/>
      <c r="K526" s="82"/>
      <c r="L526" s="82"/>
      <c r="M526" s="82"/>
      <c r="N526" s="82"/>
      <c r="O526" s="82"/>
      <c r="P526" s="82"/>
      <c r="Q526" s="82">
        <f t="shared" si="134"/>
        <v>0</v>
      </c>
    </row>
    <row r="527" spans="3:17" x14ac:dyDescent="0.25">
      <c r="C527" s="18" t="s">
        <v>637</v>
      </c>
      <c r="D527" s="18" t="s">
        <v>628</v>
      </c>
      <c r="E527" s="82"/>
      <c r="F527" s="82"/>
      <c r="G527" s="82"/>
      <c r="H527" s="82"/>
      <c r="I527" s="82"/>
      <c r="J527" s="82"/>
      <c r="K527" s="82"/>
      <c r="L527" s="82"/>
      <c r="M527" s="82"/>
      <c r="N527" s="82"/>
      <c r="O527" s="82"/>
      <c r="P527" s="82"/>
      <c r="Q527" s="82">
        <f t="shared" si="134"/>
        <v>0</v>
      </c>
    </row>
    <row r="528" spans="3:17" x14ac:dyDescent="0.25">
      <c r="C528" s="18" t="s">
        <v>259</v>
      </c>
      <c r="D528" s="18" t="s">
        <v>259</v>
      </c>
      <c r="E528" s="82"/>
      <c r="F528" s="82"/>
      <c r="G528" s="82"/>
      <c r="H528" s="82"/>
      <c r="I528" s="82"/>
      <c r="J528" s="82"/>
      <c r="K528" s="82"/>
      <c r="L528" s="82"/>
      <c r="M528" s="82"/>
      <c r="N528" s="82"/>
      <c r="O528" s="82"/>
      <c r="P528" s="82"/>
      <c r="Q528" s="82">
        <f t="shared" si="134"/>
        <v>0</v>
      </c>
    </row>
    <row r="529" spans="3:17" x14ac:dyDescent="0.25">
      <c r="C529" s="439" t="s">
        <v>225</v>
      </c>
      <c r="D529" s="441"/>
      <c r="E529" s="123">
        <f>SUM(E519:E528)</f>
        <v>0</v>
      </c>
      <c r="F529" s="123">
        <f t="shared" ref="F529:P529" si="135">SUM(F519:F528)</f>
        <v>0</v>
      </c>
      <c r="G529" s="123">
        <f t="shared" si="135"/>
        <v>0</v>
      </c>
      <c r="H529" s="123">
        <f t="shared" si="135"/>
        <v>0</v>
      </c>
      <c r="I529" s="123">
        <f t="shared" si="135"/>
        <v>0</v>
      </c>
      <c r="J529" s="123">
        <f t="shared" si="135"/>
        <v>0</v>
      </c>
      <c r="K529" s="123">
        <f t="shared" si="135"/>
        <v>0</v>
      </c>
      <c r="L529" s="123">
        <f t="shared" si="135"/>
        <v>0</v>
      </c>
      <c r="M529" s="123">
        <f t="shared" si="135"/>
        <v>0</v>
      </c>
      <c r="N529" s="123">
        <f t="shared" si="135"/>
        <v>0</v>
      </c>
      <c r="O529" s="123">
        <f t="shared" si="135"/>
        <v>0</v>
      </c>
      <c r="P529" s="123">
        <f t="shared" si="135"/>
        <v>0</v>
      </c>
      <c r="Q529" s="123">
        <f>SUM(E529:P529)</f>
        <v>0</v>
      </c>
    </row>
    <row r="530" spans="3:17" x14ac:dyDescent="0.25">
      <c r="C530" s="428" t="s">
        <v>258</v>
      </c>
      <c r="D530" s="429"/>
      <c r="E530" s="82"/>
      <c r="F530" s="82"/>
      <c r="G530" s="82"/>
      <c r="H530" s="82"/>
      <c r="I530" s="82"/>
      <c r="J530" s="82"/>
      <c r="K530" s="82"/>
      <c r="L530" s="82"/>
      <c r="M530" s="82"/>
      <c r="N530" s="82"/>
      <c r="O530" s="82"/>
      <c r="P530" s="82"/>
      <c r="Q530" s="82"/>
    </row>
    <row r="531" spans="3:17" x14ac:dyDescent="0.25">
      <c r="C531" s="18" t="s">
        <v>252</v>
      </c>
      <c r="D531" s="18" t="s">
        <v>253</v>
      </c>
      <c r="E531" s="82"/>
      <c r="F531" s="82"/>
      <c r="G531" s="82"/>
      <c r="H531" s="82"/>
      <c r="I531" s="82"/>
      <c r="J531" s="82"/>
      <c r="K531" s="82"/>
      <c r="L531" s="82"/>
      <c r="M531" s="82"/>
      <c r="N531" s="82"/>
      <c r="O531" s="82"/>
      <c r="P531" s="82"/>
      <c r="Q531" s="82">
        <f t="shared" ref="Q531:Q540" si="136">SUM(E531:P531)</f>
        <v>0</v>
      </c>
    </row>
    <row r="532" spans="3:17" x14ac:dyDescent="0.25">
      <c r="C532" s="18" t="s">
        <v>254</v>
      </c>
      <c r="D532" s="18" t="s">
        <v>255</v>
      </c>
      <c r="E532" s="82"/>
      <c r="F532" s="82"/>
      <c r="G532" s="82"/>
      <c r="H532" s="82"/>
      <c r="I532" s="82"/>
      <c r="J532" s="82"/>
      <c r="K532" s="82"/>
      <c r="L532" s="82"/>
      <c r="M532" s="82"/>
      <c r="N532" s="82"/>
      <c r="O532" s="82"/>
      <c r="P532" s="82"/>
      <c r="Q532" s="82">
        <f t="shared" si="136"/>
        <v>0</v>
      </c>
    </row>
    <row r="533" spans="3:17" x14ac:dyDescent="0.25">
      <c r="C533" s="18" t="s">
        <v>629</v>
      </c>
      <c r="D533" s="18" t="s">
        <v>64</v>
      </c>
      <c r="E533" s="82"/>
      <c r="F533" s="82"/>
      <c r="G533" s="82"/>
      <c r="H533" s="82"/>
      <c r="I533" s="82"/>
      <c r="J533" s="82"/>
      <c r="K533" s="82"/>
      <c r="L533" s="82"/>
      <c r="M533" s="82"/>
      <c r="N533" s="82"/>
      <c r="O533" s="82"/>
      <c r="P533" s="82"/>
      <c r="Q533" s="82">
        <f t="shared" si="136"/>
        <v>0</v>
      </c>
    </row>
    <row r="534" spans="3:17" x14ac:dyDescent="0.25">
      <c r="C534" s="18" t="s">
        <v>630</v>
      </c>
      <c r="D534" s="18" t="s">
        <v>631</v>
      </c>
      <c r="E534" s="82"/>
      <c r="F534" s="82"/>
      <c r="G534" s="82"/>
      <c r="H534" s="82"/>
      <c r="I534" s="82"/>
      <c r="J534" s="82"/>
      <c r="K534" s="82"/>
      <c r="L534" s="82"/>
      <c r="M534" s="82"/>
      <c r="N534" s="82"/>
      <c r="O534" s="82"/>
      <c r="P534" s="82"/>
      <c r="Q534" s="82">
        <f t="shared" si="136"/>
        <v>0</v>
      </c>
    </row>
    <row r="535" spans="3:17" x14ac:dyDescent="0.25">
      <c r="C535" s="18" t="s">
        <v>632</v>
      </c>
      <c r="D535" s="18" t="s">
        <v>633</v>
      </c>
      <c r="E535" s="82"/>
      <c r="F535" s="82"/>
      <c r="G535" s="82"/>
      <c r="H535" s="82"/>
      <c r="I535" s="82"/>
      <c r="J535" s="82"/>
      <c r="K535" s="82"/>
      <c r="L535" s="82"/>
      <c r="M535" s="82"/>
      <c r="N535" s="82"/>
      <c r="O535" s="82"/>
      <c r="P535" s="82"/>
      <c r="Q535" s="82">
        <f t="shared" si="136"/>
        <v>0</v>
      </c>
    </row>
    <row r="536" spans="3:17" x14ac:dyDescent="0.25">
      <c r="C536" s="18" t="s">
        <v>634</v>
      </c>
      <c r="D536" s="18" t="s">
        <v>635</v>
      </c>
      <c r="E536" s="82"/>
      <c r="F536" s="82"/>
      <c r="G536" s="82"/>
      <c r="H536" s="82"/>
      <c r="I536" s="82"/>
      <c r="J536" s="82"/>
      <c r="K536" s="82"/>
      <c r="L536" s="82"/>
      <c r="M536" s="82"/>
      <c r="N536" s="82"/>
      <c r="O536" s="82"/>
      <c r="P536" s="82"/>
      <c r="Q536" s="82">
        <f t="shared" si="136"/>
        <v>0</v>
      </c>
    </row>
    <row r="537" spans="3:17" x14ac:dyDescent="0.25">
      <c r="C537" s="18" t="s">
        <v>472</v>
      </c>
      <c r="D537" s="18" t="s">
        <v>626</v>
      </c>
      <c r="E537" s="82"/>
      <c r="F537" s="82"/>
      <c r="G537" s="82"/>
      <c r="H537" s="82"/>
      <c r="I537" s="82"/>
      <c r="J537" s="82"/>
      <c r="K537" s="82"/>
      <c r="L537" s="82"/>
      <c r="M537" s="82"/>
      <c r="N537" s="82"/>
      <c r="O537" s="82"/>
      <c r="P537" s="82"/>
      <c r="Q537" s="82">
        <f t="shared" si="136"/>
        <v>0</v>
      </c>
    </row>
    <row r="538" spans="3:17" x14ac:dyDescent="0.25">
      <c r="C538" s="18" t="s">
        <v>472</v>
      </c>
      <c r="D538" s="18" t="s">
        <v>636</v>
      </c>
      <c r="E538" s="82"/>
      <c r="F538" s="82"/>
      <c r="G538" s="82"/>
      <c r="H538" s="82"/>
      <c r="I538" s="82"/>
      <c r="J538" s="82"/>
      <c r="K538" s="82"/>
      <c r="L538" s="82"/>
      <c r="M538" s="82"/>
      <c r="N538" s="82"/>
      <c r="O538" s="82"/>
      <c r="P538" s="82"/>
      <c r="Q538" s="82">
        <f t="shared" si="136"/>
        <v>0</v>
      </c>
    </row>
    <row r="539" spans="3:17" x14ac:dyDescent="0.25">
      <c r="C539" s="18" t="s">
        <v>637</v>
      </c>
      <c r="D539" s="18" t="s">
        <v>628</v>
      </c>
      <c r="E539" s="82"/>
      <c r="F539" s="82"/>
      <c r="G539" s="82"/>
      <c r="H539" s="82"/>
      <c r="I539" s="82"/>
      <c r="J539" s="82"/>
      <c r="K539" s="82"/>
      <c r="L539" s="82"/>
      <c r="M539" s="82"/>
      <c r="N539" s="82"/>
      <c r="O539" s="82"/>
      <c r="P539" s="82"/>
      <c r="Q539" s="82">
        <f t="shared" si="136"/>
        <v>0</v>
      </c>
    </row>
    <row r="540" spans="3:17" x14ac:dyDescent="0.25">
      <c r="C540" s="18" t="s">
        <v>259</v>
      </c>
      <c r="D540" s="18" t="s">
        <v>259</v>
      </c>
      <c r="E540" s="82"/>
      <c r="F540" s="82"/>
      <c r="G540" s="82"/>
      <c r="H540" s="82"/>
      <c r="I540" s="82"/>
      <c r="J540" s="82"/>
      <c r="K540" s="82"/>
      <c r="L540" s="82"/>
      <c r="M540" s="82"/>
      <c r="N540" s="82"/>
      <c r="O540" s="82"/>
      <c r="P540" s="82"/>
      <c r="Q540" s="82">
        <f t="shared" si="136"/>
        <v>0</v>
      </c>
    </row>
    <row r="541" spans="3:17" x14ac:dyDescent="0.25">
      <c r="C541" s="439" t="s">
        <v>225</v>
      </c>
      <c r="D541" s="441"/>
      <c r="E541" s="123">
        <f>SUM(E531:E540)</f>
        <v>0</v>
      </c>
      <c r="F541" s="123">
        <f t="shared" ref="F541:P541" si="137">SUM(F531:F540)</f>
        <v>0</v>
      </c>
      <c r="G541" s="123">
        <f t="shared" si="137"/>
        <v>0</v>
      </c>
      <c r="H541" s="123">
        <f t="shared" si="137"/>
        <v>0</v>
      </c>
      <c r="I541" s="123">
        <f t="shared" si="137"/>
        <v>0</v>
      </c>
      <c r="J541" s="123">
        <f t="shared" si="137"/>
        <v>0</v>
      </c>
      <c r="K541" s="123">
        <f t="shared" si="137"/>
        <v>0</v>
      </c>
      <c r="L541" s="123">
        <f t="shared" si="137"/>
        <v>0</v>
      </c>
      <c r="M541" s="123">
        <f t="shared" si="137"/>
        <v>0</v>
      </c>
      <c r="N541" s="123">
        <f t="shared" si="137"/>
        <v>0</v>
      </c>
      <c r="O541" s="123">
        <f t="shared" si="137"/>
        <v>0</v>
      </c>
      <c r="P541" s="123">
        <f t="shared" si="137"/>
        <v>0</v>
      </c>
      <c r="Q541" s="123">
        <f>SUM(E541:P541)</f>
        <v>0</v>
      </c>
    </row>
    <row r="542" spans="3:17" x14ac:dyDescent="0.25">
      <c r="C542" s="428" t="s">
        <v>260</v>
      </c>
      <c r="D542" s="429"/>
      <c r="E542" s="82"/>
      <c r="F542" s="82"/>
      <c r="G542" s="82"/>
      <c r="H542" s="82"/>
      <c r="I542" s="82"/>
      <c r="J542" s="82"/>
      <c r="K542" s="82"/>
      <c r="L542" s="82"/>
      <c r="M542" s="82"/>
      <c r="N542" s="82"/>
      <c r="O542" s="82"/>
      <c r="P542" s="82"/>
      <c r="Q542" s="82"/>
    </row>
    <row r="543" spans="3:17" x14ac:dyDescent="0.25">
      <c r="C543" s="18" t="s">
        <v>252</v>
      </c>
      <c r="D543" s="18" t="s">
        <v>253</v>
      </c>
      <c r="E543" s="82"/>
      <c r="F543" s="82"/>
      <c r="G543" s="82"/>
      <c r="H543" s="82"/>
      <c r="I543" s="82"/>
      <c r="J543" s="82"/>
      <c r="K543" s="82"/>
      <c r="L543" s="82"/>
      <c r="M543" s="82"/>
      <c r="N543" s="82"/>
      <c r="O543" s="82"/>
      <c r="P543" s="82"/>
      <c r="Q543" s="82">
        <f t="shared" ref="Q543:Q553" si="138">SUM(E543:P543)</f>
        <v>0</v>
      </c>
    </row>
    <row r="544" spans="3:17" x14ac:dyDescent="0.25">
      <c r="C544" s="18" t="s">
        <v>254</v>
      </c>
      <c r="D544" s="18" t="s">
        <v>255</v>
      </c>
      <c r="E544" s="82"/>
      <c r="F544" s="82"/>
      <c r="G544" s="82"/>
      <c r="H544" s="82"/>
      <c r="I544" s="82"/>
      <c r="J544" s="82"/>
      <c r="K544" s="82"/>
      <c r="L544" s="82"/>
      <c r="M544" s="82"/>
      <c r="N544" s="82"/>
      <c r="O544" s="82"/>
      <c r="P544" s="82"/>
      <c r="Q544" s="82">
        <f t="shared" si="138"/>
        <v>0</v>
      </c>
    </row>
    <row r="545" spans="3:17" x14ac:dyDescent="0.25">
      <c r="C545" s="18" t="s">
        <v>640</v>
      </c>
      <c r="D545" s="18" t="s">
        <v>64</v>
      </c>
      <c r="E545" s="82"/>
      <c r="F545" s="82"/>
      <c r="G545" s="82"/>
      <c r="H545" s="82"/>
      <c r="I545" s="82"/>
      <c r="J545" s="82"/>
      <c r="K545" s="82"/>
      <c r="L545" s="82"/>
      <c r="M545" s="82"/>
      <c r="N545" s="82"/>
      <c r="O545" s="82"/>
      <c r="P545" s="82"/>
      <c r="Q545" s="82">
        <f t="shared" si="138"/>
        <v>0</v>
      </c>
    </row>
    <row r="546" spans="3:17" x14ac:dyDescent="0.25">
      <c r="C546" s="18" t="s">
        <v>630</v>
      </c>
      <c r="D546" s="18" t="s">
        <v>631</v>
      </c>
      <c r="E546" s="82"/>
      <c r="F546" s="82"/>
      <c r="G546" s="82"/>
      <c r="H546" s="82"/>
      <c r="I546" s="82"/>
      <c r="J546" s="82"/>
      <c r="K546" s="82"/>
      <c r="L546" s="82"/>
      <c r="M546" s="82"/>
      <c r="N546" s="82"/>
      <c r="O546" s="82"/>
      <c r="P546" s="82"/>
      <c r="Q546" s="82">
        <f t="shared" si="138"/>
        <v>0</v>
      </c>
    </row>
    <row r="547" spans="3:17" x14ac:dyDescent="0.25">
      <c r="C547" s="18" t="s">
        <v>632</v>
      </c>
      <c r="D547" s="18" t="s">
        <v>633</v>
      </c>
      <c r="E547" s="82"/>
      <c r="F547" s="82"/>
      <c r="G547" s="82"/>
      <c r="H547" s="82"/>
      <c r="I547" s="82"/>
      <c r="J547" s="82"/>
      <c r="K547" s="82"/>
      <c r="L547" s="82"/>
      <c r="M547" s="82"/>
      <c r="N547" s="82"/>
      <c r="O547" s="82"/>
      <c r="P547" s="82"/>
      <c r="Q547" s="82">
        <f t="shared" si="138"/>
        <v>0</v>
      </c>
    </row>
    <row r="548" spans="3:17" x14ac:dyDescent="0.25">
      <c r="C548" s="18" t="s">
        <v>638</v>
      </c>
      <c r="D548" s="18" t="s">
        <v>639</v>
      </c>
      <c r="E548" s="82"/>
      <c r="F548" s="82"/>
      <c r="G548" s="82"/>
      <c r="H548" s="82"/>
      <c r="I548" s="82"/>
      <c r="J548" s="82"/>
      <c r="K548" s="82"/>
      <c r="L548" s="82"/>
      <c r="M548" s="82"/>
      <c r="N548" s="82"/>
      <c r="O548" s="82"/>
      <c r="P548" s="82"/>
      <c r="Q548" s="82">
        <f t="shared" si="138"/>
        <v>0</v>
      </c>
    </row>
    <row r="549" spans="3:17" x14ac:dyDescent="0.25">
      <c r="C549" s="18" t="s">
        <v>634</v>
      </c>
      <c r="D549" s="18" t="s">
        <v>635</v>
      </c>
      <c r="E549" s="82"/>
      <c r="F549" s="82"/>
      <c r="G549" s="82"/>
      <c r="H549" s="82"/>
      <c r="I549" s="82"/>
      <c r="J549" s="82"/>
      <c r="K549" s="82"/>
      <c r="L549" s="82"/>
      <c r="M549" s="82"/>
      <c r="N549" s="82"/>
      <c r="O549" s="82"/>
      <c r="P549" s="82"/>
      <c r="Q549" s="82">
        <f t="shared" si="138"/>
        <v>0</v>
      </c>
    </row>
    <row r="550" spans="3:17" x14ac:dyDescent="0.25">
      <c r="C550" s="18" t="s">
        <v>472</v>
      </c>
      <c r="D550" s="18" t="s">
        <v>626</v>
      </c>
      <c r="E550" s="82"/>
      <c r="F550" s="82"/>
      <c r="G550" s="82"/>
      <c r="H550" s="82"/>
      <c r="I550" s="82"/>
      <c r="J550" s="82"/>
      <c r="K550" s="82"/>
      <c r="L550" s="82"/>
      <c r="M550" s="82"/>
      <c r="N550" s="82"/>
      <c r="O550" s="82"/>
      <c r="P550" s="82"/>
      <c r="Q550" s="82">
        <f t="shared" si="138"/>
        <v>0</v>
      </c>
    </row>
    <row r="551" spans="3:17" x14ac:dyDescent="0.25">
      <c r="C551" s="18" t="s">
        <v>472</v>
      </c>
      <c r="D551" s="18" t="s">
        <v>636</v>
      </c>
      <c r="E551" s="82"/>
      <c r="F551" s="82"/>
      <c r="G551" s="82"/>
      <c r="H551" s="82"/>
      <c r="I551" s="82"/>
      <c r="J551" s="82"/>
      <c r="K551" s="82"/>
      <c r="L551" s="82"/>
      <c r="M551" s="82"/>
      <c r="N551" s="82"/>
      <c r="O551" s="82"/>
      <c r="P551" s="82"/>
      <c r="Q551" s="82">
        <f t="shared" si="138"/>
        <v>0</v>
      </c>
    </row>
    <row r="552" spans="3:17" x14ac:dyDescent="0.25">
      <c r="C552" s="18" t="s">
        <v>637</v>
      </c>
      <c r="D552" s="18" t="s">
        <v>628</v>
      </c>
      <c r="E552" s="82"/>
      <c r="F552" s="82"/>
      <c r="G552" s="82"/>
      <c r="H552" s="82"/>
      <c r="I552" s="82"/>
      <c r="J552" s="82"/>
      <c r="K552" s="82"/>
      <c r="L552" s="82"/>
      <c r="M552" s="82"/>
      <c r="N552" s="82"/>
      <c r="O552" s="82"/>
      <c r="P552" s="82"/>
      <c r="Q552" s="82">
        <f t="shared" si="138"/>
        <v>0</v>
      </c>
    </row>
    <row r="553" spans="3:17" x14ac:dyDescent="0.25">
      <c r="C553" s="18" t="s">
        <v>259</v>
      </c>
      <c r="D553" s="18" t="s">
        <v>259</v>
      </c>
      <c r="E553" s="82"/>
      <c r="F553" s="82"/>
      <c r="G553" s="82"/>
      <c r="H553" s="82"/>
      <c r="I553" s="82"/>
      <c r="J553" s="82"/>
      <c r="K553" s="82"/>
      <c r="L553" s="82"/>
      <c r="M553" s="82"/>
      <c r="N553" s="82"/>
      <c r="O553" s="82"/>
      <c r="P553" s="82"/>
      <c r="Q553" s="82">
        <f t="shared" si="138"/>
        <v>0</v>
      </c>
    </row>
    <row r="554" spans="3:17" x14ac:dyDescent="0.25">
      <c r="C554" s="439" t="s">
        <v>225</v>
      </c>
      <c r="D554" s="441"/>
      <c r="E554" s="123">
        <f>SUM(E543:E553)</f>
        <v>0</v>
      </c>
      <c r="F554" s="123">
        <f t="shared" ref="F554:P554" si="139">SUM(F543:F553)</f>
        <v>0</v>
      </c>
      <c r="G554" s="123">
        <f t="shared" si="139"/>
        <v>0</v>
      </c>
      <c r="H554" s="123">
        <f t="shared" si="139"/>
        <v>0</v>
      </c>
      <c r="I554" s="123">
        <f t="shared" si="139"/>
        <v>0</v>
      </c>
      <c r="J554" s="123">
        <f t="shared" si="139"/>
        <v>0</v>
      </c>
      <c r="K554" s="123">
        <f t="shared" si="139"/>
        <v>0</v>
      </c>
      <c r="L554" s="123">
        <f t="shared" si="139"/>
        <v>0</v>
      </c>
      <c r="M554" s="123">
        <f t="shared" si="139"/>
        <v>0</v>
      </c>
      <c r="N554" s="123">
        <f t="shared" si="139"/>
        <v>0</v>
      </c>
      <c r="O554" s="123">
        <f t="shared" si="139"/>
        <v>0</v>
      </c>
      <c r="P554" s="123">
        <f t="shared" si="139"/>
        <v>0</v>
      </c>
      <c r="Q554" s="123">
        <f>SUM(E554:P554)</f>
        <v>0</v>
      </c>
    </row>
    <row r="555" spans="3:17" x14ac:dyDescent="0.25">
      <c r="C555" s="439" t="s">
        <v>256</v>
      </c>
      <c r="D555" s="441"/>
      <c r="E555" s="123">
        <f>E529+E541+E554</f>
        <v>0</v>
      </c>
      <c r="F555" s="123">
        <f t="shared" ref="F555:P555" si="140">F529+F541+F554</f>
        <v>0</v>
      </c>
      <c r="G555" s="123">
        <f t="shared" si="140"/>
        <v>0</v>
      </c>
      <c r="H555" s="123">
        <f t="shared" si="140"/>
        <v>0</v>
      </c>
      <c r="I555" s="123">
        <f t="shared" si="140"/>
        <v>0</v>
      </c>
      <c r="J555" s="123">
        <f t="shared" si="140"/>
        <v>0</v>
      </c>
      <c r="K555" s="123">
        <f t="shared" si="140"/>
        <v>0</v>
      </c>
      <c r="L555" s="123">
        <f t="shared" si="140"/>
        <v>0</v>
      </c>
      <c r="M555" s="123">
        <f t="shared" si="140"/>
        <v>0</v>
      </c>
      <c r="N555" s="123">
        <f t="shared" si="140"/>
        <v>0</v>
      </c>
      <c r="O555" s="123">
        <f t="shared" si="140"/>
        <v>0</v>
      </c>
      <c r="P555" s="123">
        <f t="shared" si="140"/>
        <v>0</v>
      </c>
      <c r="Q555" s="123">
        <f>SUM(E555:P555)</f>
        <v>0</v>
      </c>
    </row>
    <row r="556" spans="3:17" x14ac:dyDescent="0.25">
      <c r="C556" s="439" t="s">
        <v>261</v>
      </c>
      <c r="D556" s="441"/>
      <c r="E556" s="123">
        <f>E555+E517</f>
        <v>0</v>
      </c>
      <c r="F556" s="123">
        <f t="shared" ref="F556:P556" si="141">F555+F517</f>
        <v>0</v>
      </c>
      <c r="G556" s="123">
        <f t="shared" si="141"/>
        <v>0</v>
      </c>
      <c r="H556" s="123">
        <f t="shared" si="141"/>
        <v>0</v>
      </c>
      <c r="I556" s="123">
        <f t="shared" si="141"/>
        <v>0</v>
      </c>
      <c r="J556" s="123">
        <f t="shared" si="141"/>
        <v>0</v>
      </c>
      <c r="K556" s="123">
        <f t="shared" si="141"/>
        <v>0</v>
      </c>
      <c r="L556" s="123">
        <f t="shared" si="141"/>
        <v>0</v>
      </c>
      <c r="M556" s="123">
        <f t="shared" si="141"/>
        <v>0</v>
      </c>
      <c r="N556" s="123">
        <f t="shared" si="141"/>
        <v>0</v>
      </c>
      <c r="O556" s="123">
        <f t="shared" si="141"/>
        <v>0</v>
      </c>
      <c r="P556" s="123">
        <f t="shared" si="141"/>
        <v>0</v>
      </c>
      <c r="Q556" s="123">
        <f>SUM(E556:P556)</f>
        <v>0</v>
      </c>
    </row>
    <row r="558" spans="3:17" x14ac:dyDescent="0.25">
      <c r="C558" s="15"/>
      <c r="Q558" s="27" t="s">
        <v>109</v>
      </c>
    </row>
    <row r="559" spans="3:17" x14ac:dyDescent="0.25">
      <c r="C559" s="416" t="s">
        <v>244</v>
      </c>
      <c r="D559" s="416"/>
      <c r="E559" s="421" t="s">
        <v>326</v>
      </c>
      <c r="F559" s="421"/>
      <c r="G559" s="421"/>
      <c r="H559" s="421"/>
      <c r="I559" s="421"/>
      <c r="J559" s="421"/>
      <c r="K559" s="421"/>
      <c r="L559" s="421"/>
      <c r="M559" s="421"/>
      <c r="N559" s="421"/>
      <c r="O559" s="421"/>
      <c r="P559" s="421"/>
      <c r="Q559" s="421"/>
    </row>
    <row r="560" spans="3:17" x14ac:dyDescent="0.25">
      <c r="C560" s="416"/>
      <c r="D560" s="416"/>
      <c r="E560" s="14" t="s">
        <v>110</v>
      </c>
      <c r="F560" s="14" t="s">
        <v>111</v>
      </c>
      <c r="G560" s="14" t="s">
        <v>112</v>
      </c>
      <c r="H560" s="14" t="s">
        <v>113</v>
      </c>
      <c r="I560" s="14" t="s">
        <v>114</v>
      </c>
      <c r="J560" s="14" t="s">
        <v>115</v>
      </c>
      <c r="K560" s="14" t="s">
        <v>116</v>
      </c>
      <c r="L560" s="14" t="s">
        <v>117</v>
      </c>
      <c r="M560" s="14" t="s">
        <v>118</v>
      </c>
      <c r="N560" s="14" t="s">
        <v>119</v>
      </c>
      <c r="O560" s="14" t="s">
        <v>120</v>
      </c>
      <c r="P560" s="14" t="s">
        <v>121</v>
      </c>
      <c r="Q560" s="14" t="s">
        <v>108</v>
      </c>
    </row>
    <row r="561" spans="3:17" x14ac:dyDescent="0.25">
      <c r="C561" s="428" t="s">
        <v>246</v>
      </c>
      <c r="D561" s="429"/>
      <c r="E561" s="82"/>
      <c r="F561" s="82"/>
      <c r="G561" s="82"/>
      <c r="H561" s="82"/>
      <c r="I561" s="82"/>
      <c r="J561" s="82"/>
      <c r="K561" s="82"/>
      <c r="L561" s="82"/>
      <c r="M561" s="82"/>
      <c r="N561" s="82"/>
      <c r="O561" s="82"/>
      <c r="P561" s="82"/>
      <c r="Q561" s="82"/>
    </row>
    <row r="562" spans="3:17" x14ac:dyDescent="0.25">
      <c r="C562" s="73" t="s">
        <v>247</v>
      </c>
      <c r="D562" s="73" t="s">
        <v>248</v>
      </c>
      <c r="E562" s="82"/>
      <c r="F562" s="82"/>
      <c r="G562" s="82"/>
      <c r="H562" s="82"/>
      <c r="I562" s="82"/>
      <c r="J562" s="82"/>
      <c r="K562" s="82"/>
      <c r="L562" s="82"/>
      <c r="M562" s="82"/>
      <c r="N562" s="82"/>
      <c r="O562" s="82"/>
      <c r="P562" s="82"/>
      <c r="Q562" s="82">
        <f t="shared" ref="Q562:Q571" si="142">SUM(E562:P562)</f>
        <v>0</v>
      </c>
    </row>
    <row r="563" spans="3:17" x14ac:dyDescent="0.25">
      <c r="C563" s="18" t="s">
        <v>249</v>
      </c>
      <c r="D563" s="18" t="s">
        <v>250</v>
      </c>
      <c r="E563" s="82"/>
      <c r="F563" s="82"/>
      <c r="G563" s="82"/>
      <c r="H563" s="82"/>
      <c r="I563" s="82"/>
      <c r="J563" s="82"/>
      <c r="K563" s="82"/>
      <c r="L563" s="82"/>
      <c r="M563" s="82"/>
      <c r="N563" s="82"/>
      <c r="O563" s="82"/>
      <c r="P563" s="82"/>
      <c r="Q563" s="82">
        <f t="shared" si="142"/>
        <v>0</v>
      </c>
    </row>
    <row r="564" spans="3:17" x14ac:dyDescent="0.25">
      <c r="C564" s="18" t="s">
        <v>615</v>
      </c>
      <c r="D564" s="18" t="s">
        <v>616</v>
      </c>
      <c r="E564" s="82"/>
      <c r="F564" s="82"/>
      <c r="G564" s="82"/>
      <c r="H564" s="82"/>
      <c r="I564" s="82"/>
      <c r="J564" s="82"/>
      <c r="K564" s="82"/>
      <c r="L564" s="82"/>
      <c r="M564" s="82"/>
      <c r="N564" s="82"/>
      <c r="O564" s="82"/>
      <c r="P564" s="82"/>
      <c r="Q564" s="82">
        <f t="shared" si="142"/>
        <v>0</v>
      </c>
    </row>
    <row r="565" spans="3:17" x14ac:dyDescent="0.25">
      <c r="C565" s="18" t="s">
        <v>617</v>
      </c>
      <c r="D565" s="18" t="s">
        <v>618</v>
      </c>
      <c r="E565" s="82"/>
      <c r="F565" s="82"/>
      <c r="G565" s="82"/>
      <c r="H565" s="82"/>
      <c r="I565" s="82"/>
      <c r="J565" s="82"/>
      <c r="K565" s="82"/>
      <c r="L565" s="82"/>
      <c r="M565" s="82"/>
      <c r="N565" s="82"/>
      <c r="O565" s="82"/>
      <c r="P565" s="82"/>
      <c r="Q565" s="82">
        <f t="shared" si="142"/>
        <v>0</v>
      </c>
    </row>
    <row r="566" spans="3:17" x14ac:dyDescent="0.25">
      <c r="C566" s="18" t="s">
        <v>619</v>
      </c>
      <c r="D566" s="18" t="s">
        <v>620</v>
      </c>
      <c r="E566" s="82"/>
      <c r="F566" s="82"/>
      <c r="G566" s="82"/>
      <c r="H566" s="82"/>
      <c r="I566" s="82"/>
      <c r="J566" s="82"/>
      <c r="K566" s="82"/>
      <c r="L566" s="82"/>
      <c r="M566" s="82"/>
      <c r="N566" s="82"/>
      <c r="O566" s="82"/>
      <c r="P566" s="82"/>
      <c r="Q566" s="82">
        <f t="shared" si="142"/>
        <v>0</v>
      </c>
    </row>
    <row r="567" spans="3:17" x14ac:dyDescent="0.25">
      <c r="C567" s="18" t="s">
        <v>621</v>
      </c>
      <c r="D567" s="18" t="s">
        <v>622</v>
      </c>
      <c r="E567" s="82"/>
      <c r="F567" s="82"/>
      <c r="G567" s="82"/>
      <c r="H567" s="82"/>
      <c r="I567" s="82"/>
      <c r="J567" s="82"/>
      <c r="K567" s="82"/>
      <c r="L567" s="82"/>
      <c r="M567" s="82"/>
      <c r="N567" s="82"/>
      <c r="O567" s="82"/>
      <c r="P567" s="82"/>
      <c r="Q567" s="82">
        <f t="shared" si="142"/>
        <v>0</v>
      </c>
    </row>
    <row r="568" spans="3:17" x14ac:dyDescent="0.25">
      <c r="C568" s="18" t="s">
        <v>623</v>
      </c>
      <c r="D568" s="18" t="s">
        <v>624</v>
      </c>
      <c r="E568" s="82"/>
      <c r="F568" s="82"/>
      <c r="G568" s="82"/>
      <c r="H568" s="82"/>
      <c r="I568" s="82"/>
      <c r="J568" s="82"/>
      <c r="K568" s="82"/>
      <c r="L568" s="82"/>
      <c r="M568" s="82"/>
      <c r="N568" s="82"/>
      <c r="O568" s="82"/>
      <c r="P568" s="82"/>
      <c r="Q568" s="82">
        <f t="shared" si="142"/>
        <v>0</v>
      </c>
    </row>
    <row r="569" spans="3:17" x14ac:dyDescent="0.25">
      <c r="C569" s="18" t="s">
        <v>625</v>
      </c>
      <c r="D569" s="18" t="s">
        <v>626</v>
      </c>
      <c r="E569" s="82"/>
      <c r="F569" s="82"/>
      <c r="G569" s="82"/>
      <c r="H569" s="82"/>
      <c r="I569" s="82"/>
      <c r="J569" s="82"/>
      <c r="K569" s="82"/>
      <c r="L569" s="82"/>
      <c r="M569" s="82"/>
      <c r="N569" s="82"/>
      <c r="O569" s="82"/>
      <c r="P569" s="82"/>
      <c r="Q569" s="82">
        <f t="shared" si="142"/>
        <v>0</v>
      </c>
    </row>
    <row r="570" spans="3:17" x14ac:dyDescent="0.25">
      <c r="C570" s="18" t="s">
        <v>627</v>
      </c>
      <c r="D570" s="18" t="s">
        <v>628</v>
      </c>
      <c r="E570" s="82"/>
      <c r="F570" s="82"/>
      <c r="G570" s="82"/>
      <c r="H570" s="82"/>
      <c r="I570" s="82"/>
      <c r="J570" s="82"/>
      <c r="K570" s="82"/>
      <c r="L570" s="82"/>
      <c r="M570" s="82"/>
      <c r="N570" s="82"/>
      <c r="O570" s="82"/>
      <c r="P570" s="82"/>
      <c r="Q570" s="82">
        <f t="shared" si="142"/>
        <v>0</v>
      </c>
    </row>
    <row r="571" spans="3:17" x14ac:dyDescent="0.25">
      <c r="C571" s="18" t="s">
        <v>259</v>
      </c>
      <c r="D571" s="18" t="s">
        <v>259</v>
      </c>
      <c r="E571" s="82"/>
      <c r="F571" s="82"/>
      <c r="G571" s="82"/>
      <c r="H571" s="82"/>
      <c r="I571" s="82"/>
      <c r="J571" s="82"/>
      <c r="K571" s="82"/>
      <c r="L571" s="82"/>
      <c r="M571" s="82"/>
      <c r="N571" s="82"/>
      <c r="O571" s="82"/>
      <c r="P571" s="82"/>
      <c r="Q571" s="82">
        <f t="shared" si="142"/>
        <v>0</v>
      </c>
    </row>
    <row r="572" spans="3:17" x14ac:dyDescent="0.25">
      <c r="C572" s="439" t="s">
        <v>251</v>
      </c>
      <c r="D572" s="441"/>
      <c r="E572" s="123">
        <f>SUM(E562:E571)</f>
        <v>0</v>
      </c>
      <c r="F572" s="123">
        <f t="shared" ref="F572:P572" si="143">SUM(F562:F571)</f>
        <v>0</v>
      </c>
      <c r="G572" s="123">
        <f t="shared" si="143"/>
        <v>0</v>
      </c>
      <c r="H572" s="123">
        <f t="shared" si="143"/>
        <v>0</v>
      </c>
      <c r="I572" s="123">
        <f t="shared" si="143"/>
        <v>0</v>
      </c>
      <c r="J572" s="123">
        <f t="shared" si="143"/>
        <v>0</v>
      </c>
      <c r="K572" s="123">
        <f t="shared" si="143"/>
        <v>0</v>
      </c>
      <c r="L572" s="123">
        <f t="shared" si="143"/>
        <v>0</v>
      </c>
      <c r="M572" s="123">
        <f t="shared" si="143"/>
        <v>0</v>
      </c>
      <c r="N572" s="123">
        <f t="shared" si="143"/>
        <v>0</v>
      </c>
      <c r="O572" s="123">
        <f t="shared" si="143"/>
        <v>0</v>
      </c>
      <c r="P572" s="123">
        <f t="shared" si="143"/>
        <v>0</v>
      </c>
      <c r="Q572" s="123">
        <f>SUM(E572:P572)</f>
        <v>0</v>
      </c>
    </row>
    <row r="573" spans="3:17" x14ac:dyDescent="0.25">
      <c r="C573" s="428" t="s">
        <v>257</v>
      </c>
      <c r="D573" s="429"/>
      <c r="E573" s="82"/>
      <c r="F573" s="82"/>
      <c r="G573" s="82"/>
      <c r="H573" s="82"/>
      <c r="I573" s="82"/>
      <c r="J573" s="82"/>
      <c r="K573" s="82"/>
      <c r="L573" s="82"/>
      <c r="M573" s="82"/>
      <c r="N573" s="82"/>
      <c r="O573" s="82"/>
      <c r="P573" s="82"/>
      <c r="Q573" s="82"/>
    </row>
    <row r="574" spans="3:17" x14ac:dyDescent="0.25">
      <c r="C574" s="18" t="s">
        <v>252</v>
      </c>
      <c r="D574" s="18" t="s">
        <v>253</v>
      </c>
      <c r="E574" s="82"/>
      <c r="F574" s="82"/>
      <c r="G574" s="82"/>
      <c r="H574" s="82"/>
      <c r="I574" s="82"/>
      <c r="J574" s="82"/>
      <c r="K574" s="82"/>
      <c r="L574" s="82"/>
      <c r="M574" s="82"/>
      <c r="N574" s="82"/>
      <c r="O574" s="82"/>
      <c r="P574" s="82"/>
      <c r="Q574" s="82">
        <f t="shared" ref="Q574:Q583" si="144">SUM(E574:P574)</f>
        <v>0</v>
      </c>
    </row>
    <row r="575" spans="3:17" x14ac:dyDescent="0.25">
      <c r="C575" s="18" t="s">
        <v>254</v>
      </c>
      <c r="D575" s="18" t="s">
        <v>255</v>
      </c>
      <c r="E575" s="82"/>
      <c r="F575" s="82"/>
      <c r="G575" s="82"/>
      <c r="H575" s="82"/>
      <c r="I575" s="82"/>
      <c r="J575" s="82"/>
      <c r="K575" s="82"/>
      <c r="L575" s="82"/>
      <c r="M575" s="82"/>
      <c r="N575" s="82"/>
      <c r="O575" s="82"/>
      <c r="P575" s="82"/>
      <c r="Q575" s="82">
        <f t="shared" si="144"/>
        <v>0</v>
      </c>
    </row>
    <row r="576" spans="3:17" x14ac:dyDescent="0.25">
      <c r="C576" s="18" t="s">
        <v>629</v>
      </c>
      <c r="D576" s="18" t="s">
        <v>64</v>
      </c>
      <c r="E576" s="82"/>
      <c r="F576" s="82"/>
      <c r="G576" s="82"/>
      <c r="H576" s="82"/>
      <c r="I576" s="82"/>
      <c r="J576" s="82"/>
      <c r="K576" s="82"/>
      <c r="L576" s="82"/>
      <c r="M576" s="82"/>
      <c r="N576" s="82"/>
      <c r="O576" s="82"/>
      <c r="P576" s="82"/>
      <c r="Q576" s="82">
        <f t="shared" si="144"/>
        <v>0</v>
      </c>
    </row>
    <row r="577" spans="3:17" x14ac:dyDescent="0.25">
      <c r="C577" s="18" t="s">
        <v>630</v>
      </c>
      <c r="D577" s="18" t="s">
        <v>631</v>
      </c>
      <c r="E577" s="82"/>
      <c r="F577" s="82"/>
      <c r="G577" s="82"/>
      <c r="H577" s="82"/>
      <c r="I577" s="82"/>
      <c r="J577" s="82"/>
      <c r="K577" s="82"/>
      <c r="L577" s="82"/>
      <c r="M577" s="82"/>
      <c r="N577" s="82"/>
      <c r="O577" s="82"/>
      <c r="P577" s="82"/>
      <c r="Q577" s="82">
        <f t="shared" si="144"/>
        <v>0</v>
      </c>
    </row>
    <row r="578" spans="3:17" x14ac:dyDescent="0.25">
      <c r="C578" s="18" t="s">
        <v>632</v>
      </c>
      <c r="D578" s="18" t="s">
        <v>633</v>
      </c>
      <c r="E578" s="82"/>
      <c r="F578" s="82"/>
      <c r="G578" s="82"/>
      <c r="H578" s="82"/>
      <c r="I578" s="82"/>
      <c r="J578" s="82"/>
      <c r="K578" s="82"/>
      <c r="L578" s="82"/>
      <c r="M578" s="82"/>
      <c r="N578" s="82"/>
      <c r="O578" s="82"/>
      <c r="P578" s="82"/>
      <c r="Q578" s="82">
        <f t="shared" si="144"/>
        <v>0</v>
      </c>
    </row>
    <row r="579" spans="3:17" x14ac:dyDescent="0.25">
      <c r="C579" s="18" t="s">
        <v>634</v>
      </c>
      <c r="D579" s="18" t="s">
        <v>635</v>
      </c>
      <c r="E579" s="82"/>
      <c r="F579" s="82"/>
      <c r="G579" s="82"/>
      <c r="H579" s="82"/>
      <c r="I579" s="82"/>
      <c r="J579" s="82"/>
      <c r="K579" s="82"/>
      <c r="L579" s="82"/>
      <c r="M579" s="82"/>
      <c r="N579" s="82"/>
      <c r="O579" s="82"/>
      <c r="P579" s="82"/>
      <c r="Q579" s="82">
        <f t="shared" si="144"/>
        <v>0</v>
      </c>
    </row>
    <row r="580" spans="3:17" x14ac:dyDescent="0.25">
      <c r="C580" s="18" t="s">
        <v>472</v>
      </c>
      <c r="D580" s="18" t="s">
        <v>626</v>
      </c>
      <c r="E580" s="82"/>
      <c r="F580" s="82"/>
      <c r="G580" s="82"/>
      <c r="H580" s="82"/>
      <c r="I580" s="82"/>
      <c r="J580" s="82"/>
      <c r="K580" s="82"/>
      <c r="L580" s="82"/>
      <c r="M580" s="82"/>
      <c r="N580" s="82"/>
      <c r="O580" s="82"/>
      <c r="P580" s="82"/>
      <c r="Q580" s="82">
        <f t="shared" si="144"/>
        <v>0</v>
      </c>
    </row>
    <row r="581" spans="3:17" x14ac:dyDescent="0.25">
      <c r="C581" s="18" t="s">
        <v>472</v>
      </c>
      <c r="D581" s="18" t="s">
        <v>636</v>
      </c>
      <c r="E581" s="82"/>
      <c r="F581" s="82"/>
      <c r="G581" s="82"/>
      <c r="H581" s="82"/>
      <c r="I581" s="82"/>
      <c r="J581" s="82"/>
      <c r="K581" s="82"/>
      <c r="L581" s="82"/>
      <c r="M581" s="82"/>
      <c r="N581" s="82"/>
      <c r="O581" s="82"/>
      <c r="P581" s="82"/>
      <c r="Q581" s="82">
        <f t="shared" si="144"/>
        <v>0</v>
      </c>
    </row>
    <row r="582" spans="3:17" x14ac:dyDescent="0.25">
      <c r="C582" s="18" t="s">
        <v>637</v>
      </c>
      <c r="D582" s="18" t="s">
        <v>628</v>
      </c>
      <c r="E582" s="82"/>
      <c r="F582" s="82"/>
      <c r="G582" s="82"/>
      <c r="H582" s="82"/>
      <c r="I582" s="82"/>
      <c r="J582" s="82"/>
      <c r="K582" s="82"/>
      <c r="L582" s="82"/>
      <c r="M582" s="82"/>
      <c r="N582" s="82"/>
      <c r="O582" s="82"/>
      <c r="P582" s="82"/>
      <c r="Q582" s="82">
        <f t="shared" si="144"/>
        <v>0</v>
      </c>
    </row>
    <row r="583" spans="3:17" x14ac:dyDescent="0.25">
      <c r="C583" s="18" t="s">
        <v>259</v>
      </c>
      <c r="D583" s="18" t="s">
        <v>259</v>
      </c>
      <c r="E583" s="82"/>
      <c r="F583" s="82"/>
      <c r="G583" s="82"/>
      <c r="H583" s="82"/>
      <c r="I583" s="82"/>
      <c r="J583" s="82"/>
      <c r="K583" s="82"/>
      <c r="L583" s="82"/>
      <c r="M583" s="82"/>
      <c r="N583" s="82"/>
      <c r="O583" s="82"/>
      <c r="P583" s="82"/>
      <c r="Q583" s="82">
        <f t="shared" si="144"/>
        <v>0</v>
      </c>
    </row>
    <row r="584" spans="3:17" x14ac:dyDescent="0.25">
      <c r="C584" s="439" t="s">
        <v>225</v>
      </c>
      <c r="D584" s="441"/>
      <c r="E584" s="123">
        <f>SUM(E574:E583)</f>
        <v>0</v>
      </c>
      <c r="F584" s="123">
        <f t="shared" ref="F584:P584" si="145">SUM(F574:F583)</f>
        <v>0</v>
      </c>
      <c r="G584" s="123">
        <f t="shared" si="145"/>
        <v>0</v>
      </c>
      <c r="H584" s="123">
        <f t="shared" si="145"/>
        <v>0</v>
      </c>
      <c r="I584" s="123">
        <f t="shared" si="145"/>
        <v>0</v>
      </c>
      <c r="J584" s="123">
        <f t="shared" si="145"/>
        <v>0</v>
      </c>
      <c r="K584" s="123">
        <f t="shared" si="145"/>
        <v>0</v>
      </c>
      <c r="L584" s="123">
        <f t="shared" si="145"/>
        <v>0</v>
      </c>
      <c r="M584" s="123">
        <f t="shared" si="145"/>
        <v>0</v>
      </c>
      <c r="N584" s="123">
        <f t="shared" si="145"/>
        <v>0</v>
      </c>
      <c r="O584" s="123">
        <f t="shared" si="145"/>
        <v>0</v>
      </c>
      <c r="P584" s="123">
        <f t="shared" si="145"/>
        <v>0</v>
      </c>
      <c r="Q584" s="123">
        <f>SUM(E584:P584)</f>
        <v>0</v>
      </c>
    </row>
    <row r="585" spans="3:17" x14ac:dyDescent="0.25">
      <c r="C585" s="428" t="s">
        <v>258</v>
      </c>
      <c r="D585" s="429"/>
      <c r="E585" s="82"/>
      <c r="F585" s="82"/>
      <c r="G585" s="82"/>
      <c r="H585" s="82"/>
      <c r="I585" s="82"/>
      <c r="J585" s="82"/>
      <c r="K585" s="82"/>
      <c r="L585" s="82"/>
      <c r="M585" s="82"/>
      <c r="N585" s="82"/>
      <c r="O585" s="82"/>
      <c r="P585" s="82"/>
      <c r="Q585" s="82"/>
    </row>
    <row r="586" spans="3:17" x14ac:dyDescent="0.25">
      <c r="C586" s="18" t="s">
        <v>252</v>
      </c>
      <c r="D586" s="18" t="s">
        <v>253</v>
      </c>
      <c r="E586" s="82"/>
      <c r="F586" s="82"/>
      <c r="G586" s="82"/>
      <c r="H586" s="82"/>
      <c r="I586" s="82"/>
      <c r="J586" s="82"/>
      <c r="K586" s="82"/>
      <c r="L586" s="82"/>
      <c r="M586" s="82"/>
      <c r="N586" s="82"/>
      <c r="O586" s="82"/>
      <c r="P586" s="82"/>
      <c r="Q586" s="82">
        <f t="shared" ref="Q586:Q595" si="146">SUM(E586:P586)</f>
        <v>0</v>
      </c>
    </row>
    <row r="587" spans="3:17" x14ac:dyDescent="0.25">
      <c r="C587" s="18" t="s">
        <v>254</v>
      </c>
      <c r="D587" s="18" t="s">
        <v>255</v>
      </c>
      <c r="E587" s="82"/>
      <c r="F587" s="82"/>
      <c r="G587" s="82"/>
      <c r="H587" s="82"/>
      <c r="I587" s="82"/>
      <c r="J587" s="82"/>
      <c r="K587" s="82"/>
      <c r="L587" s="82"/>
      <c r="M587" s="82"/>
      <c r="N587" s="82"/>
      <c r="O587" s="82"/>
      <c r="P587" s="82"/>
      <c r="Q587" s="82">
        <f t="shared" si="146"/>
        <v>0</v>
      </c>
    </row>
    <row r="588" spans="3:17" x14ac:dyDescent="0.25">
      <c r="C588" s="18" t="s">
        <v>629</v>
      </c>
      <c r="D588" s="18" t="s">
        <v>64</v>
      </c>
      <c r="E588" s="82"/>
      <c r="F588" s="82"/>
      <c r="G588" s="82"/>
      <c r="H588" s="82"/>
      <c r="I588" s="82"/>
      <c r="J588" s="82"/>
      <c r="K588" s="82"/>
      <c r="L588" s="82"/>
      <c r="M588" s="82"/>
      <c r="N588" s="82"/>
      <c r="O588" s="82"/>
      <c r="P588" s="82"/>
      <c r="Q588" s="82">
        <f t="shared" si="146"/>
        <v>0</v>
      </c>
    </row>
    <row r="589" spans="3:17" x14ac:dyDescent="0.25">
      <c r="C589" s="18" t="s">
        <v>630</v>
      </c>
      <c r="D589" s="18" t="s">
        <v>631</v>
      </c>
      <c r="E589" s="82"/>
      <c r="F589" s="82"/>
      <c r="G589" s="82"/>
      <c r="H589" s="82"/>
      <c r="I589" s="82"/>
      <c r="J589" s="82"/>
      <c r="K589" s="82"/>
      <c r="L589" s="82"/>
      <c r="M589" s="82"/>
      <c r="N589" s="82"/>
      <c r="O589" s="82"/>
      <c r="P589" s="82"/>
      <c r="Q589" s="82">
        <f t="shared" si="146"/>
        <v>0</v>
      </c>
    </row>
    <row r="590" spans="3:17" x14ac:dyDescent="0.25">
      <c r="C590" s="18" t="s">
        <v>632</v>
      </c>
      <c r="D590" s="18" t="s">
        <v>633</v>
      </c>
      <c r="E590" s="82"/>
      <c r="F590" s="82"/>
      <c r="G590" s="82"/>
      <c r="H590" s="82"/>
      <c r="I590" s="82"/>
      <c r="J590" s="82"/>
      <c r="K590" s="82"/>
      <c r="L590" s="82"/>
      <c r="M590" s="82"/>
      <c r="N590" s="82"/>
      <c r="O590" s="82"/>
      <c r="P590" s="82"/>
      <c r="Q590" s="82">
        <f t="shared" si="146"/>
        <v>0</v>
      </c>
    </row>
    <row r="591" spans="3:17" x14ac:dyDescent="0.25">
      <c r="C591" s="18" t="s">
        <v>634</v>
      </c>
      <c r="D591" s="18" t="s">
        <v>635</v>
      </c>
      <c r="E591" s="82"/>
      <c r="F591" s="82"/>
      <c r="G591" s="82"/>
      <c r="H591" s="82"/>
      <c r="I591" s="82"/>
      <c r="J591" s="82"/>
      <c r="K591" s="82"/>
      <c r="L591" s="82"/>
      <c r="M591" s="82"/>
      <c r="N591" s="82"/>
      <c r="O591" s="82"/>
      <c r="P591" s="82"/>
      <c r="Q591" s="82">
        <f t="shared" si="146"/>
        <v>0</v>
      </c>
    </row>
    <row r="592" spans="3:17" x14ac:dyDescent="0.25">
      <c r="C592" s="18" t="s">
        <v>472</v>
      </c>
      <c r="D592" s="18" t="s">
        <v>626</v>
      </c>
      <c r="E592" s="82"/>
      <c r="F592" s="82"/>
      <c r="G592" s="82"/>
      <c r="H592" s="82"/>
      <c r="I592" s="82"/>
      <c r="J592" s="82"/>
      <c r="K592" s="82"/>
      <c r="L592" s="82"/>
      <c r="M592" s="82"/>
      <c r="N592" s="82"/>
      <c r="O592" s="82"/>
      <c r="P592" s="82"/>
      <c r="Q592" s="82">
        <f t="shared" si="146"/>
        <v>0</v>
      </c>
    </row>
    <row r="593" spans="3:17" x14ac:dyDescent="0.25">
      <c r="C593" s="18" t="s">
        <v>472</v>
      </c>
      <c r="D593" s="18" t="s">
        <v>636</v>
      </c>
      <c r="E593" s="82"/>
      <c r="F593" s="82"/>
      <c r="G593" s="82"/>
      <c r="H593" s="82"/>
      <c r="I593" s="82"/>
      <c r="J593" s="82"/>
      <c r="K593" s="82"/>
      <c r="L593" s="82"/>
      <c r="M593" s="82"/>
      <c r="N593" s="82"/>
      <c r="O593" s="82"/>
      <c r="P593" s="82"/>
      <c r="Q593" s="82">
        <f t="shared" si="146"/>
        <v>0</v>
      </c>
    </row>
    <row r="594" spans="3:17" x14ac:dyDescent="0.25">
      <c r="C594" s="18" t="s">
        <v>637</v>
      </c>
      <c r="D594" s="18" t="s">
        <v>628</v>
      </c>
      <c r="E594" s="82"/>
      <c r="F594" s="82"/>
      <c r="G594" s="82"/>
      <c r="H594" s="82"/>
      <c r="I594" s="82"/>
      <c r="J594" s="82"/>
      <c r="K594" s="82"/>
      <c r="L594" s="82"/>
      <c r="M594" s="82"/>
      <c r="N594" s="82"/>
      <c r="O594" s="82"/>
      <c r="P594" s="82"/>
      <c r="Q594" s="82">
        <f t="shared" si="146"/>
        <v>0</v>
      </c>
    </row>
    <row r="595" spans="3:17" x14ac:dyDescent="0.25">
      <c r="C595" s="18" t="s">
        <v>259</v>
      </c>
      <c r="D595" s="18" t="s">
        <v>259</v>
      </c>
      <c r="E595" s="82"/>
      <c r="F595" s="82"/>
      <c r="G595" s="82"/>
      <c r="H595" s="82"/>
      <c r="I595" s="82"/>
      <c r="J595" s="82"/>
      <c r="K595" s="82"/>
      <c r="L595" s="82"/>
      <c r="M595" s="82"/>
      <c r="N595" s="82"/>
      <c r="O595" s="82"/>
      <c r="P595" s="82"/>
      <c r="Q595" s="82">
        <f t="shared" si="146"/>
        <v>0</v>
      </c>
    </row>
    <row r="596" spans="3:17" x14ac:dyDescent="0.25">
      <c r="C596" s="439" t="s">
        <v>225</v>
      </c>
      <c r="D596" s="441"/>
      <c r="E596" s="123">
        <f>SUM(E586:E595)</f>
        <v>0</v>
      </c>
      <c r="F596" s="123">
        <f t="shared" ref="F596:P596" si="147">SUM(F586:F595)</f>
        <v>0</v>
      </c>
      <c r="G596" s="123">
        <f t="shared" si="147"/>
        <v>0</v>
      </c>
      <c r="H596" s="123">
        <f t="shared" si="147"/>
        <v>0</v>
      </c>
      <c r="I596" s="123">
        <f t="shared" si="147"/>
        <v>0</v>
      </c>
      <c r="J596" s="123">
        <f t="shared" si="147"/>
        <v>0</v>
      </c>
      <c r="K596" s="123">
        <f t="shared" si="147"/>
        <v>0</v>
      </c>
      <c r="L596" s="123">
        <f t="shared" si="147"/>
        <v>0</v>
      </c>
      <c r="M596" s="123">
        <f t="shared" si="147"/>
        <v>0</v>
      </c>
      <c r="N596" s="123">
        <f t="shared" si="147"/>
        <v>0</v>
      </c>
      <c r="O596" s="123">
        <f t="shared" si="147"/>
        <v>0</v>
      </c>
      <c r="P596" s="123">
        <f t="shared" si="147"/>
        <v>0</v>
      </c>
      <c r="Q596" s="123">
        <f>SUM(E596:P596)</f>
        <v>0</v>
      </c>
    </row>
    <row r="597" spans="3:17" x14ac:dyDescent="0.25">
      <c r="C597" s="428" t="s">
        <v>260</v>
      </c>
      <c r="D597" s="429"/>
      <c r="E597" s="82"/>
      <c r="F597" s="82"/>
      <c r="G597" s="82"/>
      <c r="H597" s="82"/>
      <c r="I597" s="82"/>
      <c r="J597" s="82"/>
      <c r="K597" s="82"/>
      <c r="L597" s="82"/>
      <c r="M597" s="82"/>
      <c r="N597" s="82"/>
      <c r="O597" s="82"/>
      <c r="P597" s="82"/>
      <c r="Q597" s="82"/>
    </row>
    <row r="598" spans="3:17" x14ac:dyDescent="0.25">
      <c r="C598" s="18" t="s">
        <v>252</v>
      </c>
      <c r="D598" s="18" t="s">
        <v>253</v>
      </c>
      <c r="E598" s="82"/>
      <c r="F598" s="82"/>
      <c r="G598" s="82"/>
      <c r="H598" s="82"/>
      <c r="I598" s="82"/>
      <c r="J598" s="82"/>
      <c r="K598" s="82"/>
      <c r="L598" s="82"/>
      <c r="M598" s="82"/>
      <c r="N598" s="82"/>
      <c r="O598" s="82"/>
      <c r="P598" s="82"/>
      <c r="Q598" s="82">
        <f t="shared" ref="Q598:Q608" si="148">SUM(E598:P598)</f>
        <v>0</v>
      </c>
    </row>
    <row r="599" spans="3:17" x14ac:dyDescent="0.25">
      <c r="C599" s="18" t="s">
        <v>254</v>
      </c>
      <c r="D599" s="18" t="s">
        <v>255</v>
      </c>
      <c r="E599" s="82"/>
      <c r="F599" s="82"/>
      <c r="G599" s="82"/>
      <c r="H599" s="82"/>
      <c r="I599" s="82"/>
      <c r="J599" s="82"/>
      <c r="K599" s="82"/>
      <c r="L599" s="82"/>
      <c r="M599" s="82"/>
      <c r="N599" s="82"/>
      <c r="O599" s="82"/>
      <c r="P599" s="82"/>
      <c r="Q599" s="82">
        <f t="shared" si="148"/>
        <v>0</v>
      </c>
    </row>
    <row r="600" spans="3:17" x14ac:dyDescent="0.25">
      <c r="C600" s="18" t="s">
        <v>640</v>
      </c>
      <c r="D600" s="18" t="s">
        <v>64</v>
      </c>
      <c r="E600" s="82"/>
      <c r="F600" s="82"/>
      <c r="G600" s="82"/>
      <c r="H600" s="82"/>
      <c r="I600" s="82"/>
      <c r="J600" s="82"/>
      <c r="K600" s="82"/>
      <c r="L600" s="82"/>
      <c r="M600" s="82"/>
      <c r="N600" s="82"/>
      <c r="O600" s="82"/>
      <c r="P600" s="82"/>
      <c r="Q600" s="82">
        <f t="shared" si="148"/>
        <v>0</v>
      </c>
    </row>
    <row r="601" spans="3:17" x14ac:dyDescent="0.25">
      <c r="C601" s="18" t="s">
        <v>630</v>
      </c>
      <c r="D601" s="18" t="s">
        <v>631</v>
      </c>
      <c r="E601" s="82"/>
      <c r="F601" s="82"/>
      <c r="G601" s="82"/>
      <c r="H601" s="82"/>
      <c r="I601" s="82"/>
      <c r="J601" s="82"/>
      <c r="K601" s="82"/>
      <c r="L601" s="82"/>
      <c r="M601" s="82"/>
      <c r="N601" s="82"/>
      <c r="O601" s="82"/>
      <c r="P601" s="82"/>
      <c r="Q601" s="82">
        <f t="shared" si="148"/>
        <v>0</v>
      </c>
    </row>
    <row r="602" spans="3:17" x14ac:dyDescent="0.25">
      <c r="C602" s="18" t="s">
        <v>632</v>
      </c>
      <c r="D602" s="18" t="s">
        <v>633</v>
      </c>
      <c r="E602" s="82"/>
      <c r="F602" s="82"/>
      <c r="G602" s="82"/>
      <c r="H602" s="82"/>
      <c r="I602" s="82"/>
      <c r="J602" s="82"/>
      <c r="K602" s="82"/>
      <c r="L602" s="82"/>
      <c r="M602" s="82"/>
      <c r="N602" s="82"/>
      <c r="O602" s="82"/>
      <c r="P602" s="82"/>
      <c r="Q602" s="82">
        <f t="shared" si="148"/>
        <v>0</v>
      </c>
    </row>
    <row r="603" spans="3:17" x14ac:dyDescent="0.25">
      <c r="C603" s="18" t="s">
        <v>638</v>
      </c>
      <c r="D603" s="18" t="s">
        <v>639</v>
      </c>
      <c r="E603" s="82"/>
      <c r="F603" s="82"/>
      <c r="G603" s="82"/>
      <c r="H603" s="82"/>
      <c r="I603" s="82"/>
      <c r="J603" s="82"/>
      <c r="K603" s="82"/>
      <c r="L603" s="82"/>
      <c r="M603" s="82"/>
      <c r="N603" s="82"/>
      <c r="O603" s="82"/>
      <c r="P603" s="82"/>
      <c r="Q603" s="82">
        <f t="shared" si="148"/>
        <v>0</v>
      </c>
    </row>
    <row r="604" spans="3:17" x14ac:dyDescent="0.25">
      <c r="C604" s="18" t="s">
        <v>634</v>
      </c>
      <c r="D604" s="18" t="s">
        <v>635</v>
      </c>
      <c r="E604" s="82"/>
      <c r="F604" s="82"/>
      <c r="G604" s="82"/>
      <c r="H604" s="82"/>
      <c r="I604" s="82"/>
      <c r="J604" s="82"/>
      <c r="K604" s="82"/>
      <c r="L604" s="82"/>
      <c r="M604" s="82"/>
      <c r="N604" s="82"/>
      <c r="O604" s="82"/>
      <c r="P604" s="82"/>
      <c r="Q604" s="82">
        <f t="shared" si="148"/>
        <v>0</v>
      </c>
    </row>
    <row r="605" spans="3:17" x14ac:dyDescent="0.25">
      <c r="C605" s="18" t="s">
        <v>472</v>
      </c>
      <c r="D605" s="18" t="s">
        <v>626</v>
      </c>
      <c r="E605" s="82"/>
      <c r="F605" s="82"/>
      <c r="G605" s="82"/>
      <c r="H605" s="82"/>
      <c r="I605" s="82"/>
      <c r="J605" s="82"/>
      <c r="K605" s="82"/>
      <c r="L605" s="82"/>
      <c r="M605" s="82"/>
      <c r="N605" s="82"/>
      <c r="O605" s="82"/>
      <c r="P605" s="82"/>
      <c r="Q605" s="82">
        <f t="shared" si="148"/>
        <v>0</v>
      </c>
    </row>
    <row r="606" spans="3:17" x14ac:dyDescent="0.25">
      <c r="C606" s="18" t="s">
        <v>472</v>
      </c>
      <c r="D606" s="18" t="s">
        <v>636</v>
      </c>
      <c r="E606" s="82"/>
      <c r="F606" s="82"/>
      <c r="G606" s="82"/>
      <c r="H606" s="82"/>
      <c r="I606" s="82"/>
      <c r="J606" s="82"/>
      <c r="K606" s="82"/>
      <c r="L606" s="82"/>
      <c r="M606" s="82"/>
      <c r="N606" s="82"/>
      <c r="O606" s="82"/>
      <c r="P606" s="82"/>
      <c r="Q606" s="82">
        <f t="shared" si="148"/>
        <v>0</v>
      </c>
    </row>
    <row r="607" spans="3:17" x14ac:dyDescent="0.25">
      <c r="C607" s="18" t="s">
        <v>637</v>
      </c>
      <c r="D607" s="18" t="s">
        <v>628</v>
      </c>
      <c r="E607" s="82"/>
      <c r="F607" s="82"/>
      <c r="G607" s="82"/>
      <c r="H607" s="82"/>
      <c r="I607" s="82"/>
      <c r="J607" s="82"/>
      <c r="K607" s="82"/>
      <c r="L607" s="82"/>
      <c r="M607" s="82"/>
      <c r="N607" s="82"/>
      <c r="O607" s="82"/>
      <c r="P607" s="82"/>
      <c r="Q607" s="82">
        <f t="shared" si="148"/>
        <v>0</v>
      </c>
    </row>
    <row r="608" spans="3:17" x14ac:dyDescent="0.25">
      <c r="C608" s="18" t="s">
        <v>259</v>
      </c>
      <c r="D608" s="18" t="s">
        <v>259</v>
      </c>
      <c r="E608" s="82"/>
      <c r="F608" s="82"/>
      <c r="G608" s="82"/>
      <c r="H608" s="82"/>
      <c r="I608" s="82"/>
      <c r="J608" s="82"/>
      <c r="K608" s="82"/>
      <c r="L608" s="82"/>
      <c r="M608" s="82"/>
      <c r="N608" s="82"/>
      <c r="O608" s="82"/>
      <c r="P608" s="82"/>
      <c r="Q608" s="82">
        <f t="shared" si="148"/>
        <v>0</v>
      </c>
    </row>
    <row r="609" spans="3:17" x14ac:dyDescent="0.25">
      <c r="C609" s="439" t="s">
        <v>225</v>
      </c>
      <c r="D609" s="441"/>
      <c r="E609" s="123">
        <f>SUM(E598:E608)</f>
        <v>0</v>
      </c>
      <c r="F609" s="123">
        <f t="shared" ref="F609:P609" si="149">SUM(F598:F608)</f>
        <v>0</v>
      </c>
      <c r="G609" s="123">
        <f t="shared" si="149"/>
        <v>0</v>
      </c>
      <c r="H609" s="123">
        <f t="shared" si="149"/>
        <v>0</v>
      </c>
      <c r="I609" s="123">
        <f t="shared" si="149"/>
        <v>0</v>
      </c>
      <c r="J609" s="123">
        <f t="shared" si="149"/>
        <v>0</v>
      </c>
      <c r="K609" s="123">
        <f t="shared" si="149"/>
        <v>0</v>
      </c>
      <c r="L609" s="123">
        <f t="shared" si="149"/>
        <v>0</v>
      </c>
      <c r="M609" s="123">
        <f t="shared" si="149"/>
        <v>0</v>
      </c>
      <c r="N609" s="123">
        <f t="shared" si="149"/>
        <v>0</v>
      </c>
      <c r="O609" s="123">
        <f t="shared" si="149"/>
        <v>0</v>
      </c>
      <c r="P609" s="123">
        <f t="shared" si="149"/>
        <v>0</v>
      </c>
      <c r="Q609" s="123">
        <f>SUM(E609:P609)</f>
        <v>0</v>
      </c>
    </row>
    <row r="610" spans="3:17" x14ac:dyDescent="0.25">
      <c r="C610" s="439" t="s">
        <v>256</v>
      </c>
      <c r="D610" s="441"/>
      <c r="E610" s="123">
        <f>E584+E596+E609</f>
        <v>0</v>
      </c>
      <c r="F610" s="123">
        <f t="shared" ref="F610:P610" si="150">F584+F596+F609</f>
        <v>0</v>
      </c>
      <c r="G610" s="123">
        <f t="shared" si="150"/>
        <v>0</v>
      </c>
      <c r="H610" s="123">
        <f t="shared" si="150"/>
        <v>0</v>
      </c>
      <c r="I610" s="123">
        <f t="shared" si="150"/>
        <v>0</v>
      </c>
      <c r="J610" s="123">
        <f t="shared" si="150"/>
        <v>0</v>
      </c>
      <c r="K610" s="123">
        <f t="shared" si="150"/>
        <v>0</v>
      </c>
      <c r="L610" s="123">
        <f t="shared" si="150"/>
        <v>0</v>
      </c>
      <c r="M610" s="123">
        <f t="shared" si="150"/>
        <v>0</v>
      </c>
      <c r="N610" s="123">
        <f t="shared" si="150"/>
        <v>0</v>
      </c>
      <c r="O610" s="123">
        <f t="shared" si="150"/>
        <v>0</v>
      </c>
      <c r="P610" s="123">
        <f t="shared" si="150"/>
        <v>0</v>
      </c>
      <c r="Q610" s="123">
        <f>SUM(E610:P610)</f>
        <v>0</v>
      </c>
    </row>
    <row r="611" spans="3:17" x14ac:dyDescent="0.25">
      <c r="C611" s="439" t="s">
        <v>261</v>
      </c>
      <c r="D611" s="441"/>
      <c r="E611" s="123">
        <f>E610+E572</f>
        <v>0</v>
      </c>
      <c r="F611" s="123">
        <f t="shared" ref="F611:P611" si="151">F610+F572</f>
        <v>0</v>
      </c>
      <c r="G611" s="123">
        <f t="shared" si="151"/>
        <v>0</v>
      </c>
      <c r="H611" s="123">
        <f t="shared" si="151"/>
        <v>0</v>
      </c>
      <c r="I611" s="123">
        <f t="shared" si="151"/>
        <v>0</v>
      </c>
      <c r="J611" s="123">
        <f t="shared" si="151"/>
        <v>0</v>
      </c>
      <c r="K611" s="123">
        <f t="shared" si="151"/>
        <v>0</v>
      </c>
      <c r="L611" s="123">
        <f t="shared" si="151"/>
        <v>0</v>
      </c>
      <c r="M611" s="123">
        <f t="shared" si="151"/>
        <v>0</v>
      </c>
      <c r="N611" s="123">
        <f t="shared" si="151"/>
        <v>0</v>
      </c>
      <c r="O611" s="123">
        <f t="shared" si="151"/>
        <v>0</v>
      </c>
      <c r="P611" s="123">
        <f t="shared" si="151"/>
        <v>0</v>
      </c>
      <c r="Q611" s="123">
        <f>SUM(E611:P611)</f>
        <v>0</v>
      </c>
    </row>
    <row r="613" spans="3:17" x14ac:dyDescent="0.25">
      <c r="D613" s="24"/>
      <c r="E613" s="24" t="s">
        <v>175</v>
      </c>
    </row>
    <row r="614" spans="3:17" x14ac:dyDescent="0.25">
      <c r="D614" s="26"/>
      <c r="E614" s="26">
        <v>1</v>
      </c>
      <c r="F614" s="4" t="s">
        <v>266</v>
      </c>
    </row>
    <row r="615" spans="3:17" x14ac:dyDescent="0.25">
      <c r="E615" s="26">
        <f>E614+1</f>
        <v>2</v>
      </c>
      <c r="F615" s="4" t="s">
        <v>267</v>
      </c>
    </row>
    <row r="616" spans="3:17" x14ac:dyDescent="0.25">
      <c r="E616" s="26"/>
    </row>
  </sheetData>
  <mergeCells count="137">
    <mergeCell ref="C596:D596"/>
    <mergeCell ref="C597:D597"/>
    <mergeCell ref="C609:D609"/>
    <mergeCell ref="C610:D610"/>
    <mergeCell ref="C611:D611"/>
    <mergeCell ref="E559:Q559"/>
    <mergeCell ref="C561:D561"/>
    <mergeCell ref="C572:D572"/>
    <mergeCell ref="C573:D573"/>
    <mergeCell ref="C584:D584"/>
    <mergeCell ref="C585:D585"/>
    <mergeCell ref="C541:D541"/>
    <mergeCell ref="C542:D542"/>
    <mergeCell ref="C554:D554"/>
    <mergeCell ref="C555:D555"/>
    <mergeCell ref="C556:D556"/>
    <mergeCell ref="C559:D560"/>
    <mergeCell ref="E504:Q504"/>
    <mergeCell ref="C506:D506"/>
    <mergeCell ref="C517:D517"/>
    <mergeCell ref="C518:D518"/>
    <mergeCell ref="C529:D529"/>
    <mergeCell ref="C530:D530"/>
    <mergeCell ref="C486:D486"/>
    <mergeCell ref="C487:D487"/>
    <mergeCell ref="C499:D499"/>
    <mergeCell ref="C500:D500"/>
    <mergeCell ref="C501:D501"/>
    <mergeCell ref="C504:D505"/>
    <mergeCell ref="E449:Q449"/>
    <mergeCell ref="C451:D451"/>
    <mergeCell ref="C462:D462"/>
    <mergeCell ref="C463:D463"/>
    <mergeCell ref="C474:D474"/>
    <mergeCell ref="C475:D475"/>
    <mergeCell ref="C431:D431"/>
    <mergeCell ref="C432:D432"/>
    <mergeCell ref="C444:D444"/>
    <mergeCell ref="C445:D445"/>
    <mergeCell ref="C446:D446"/>
    <mergeCell ref="C449:D450"/>
    <mergeCell ref="E394:Q394"/>
    <mergeCell ref="C396:D396"/>
    <mergeCell ref="C407:D407"/>
    <mergeCell ref="C408:D408"/>
    <mergeCell ref="C419:D419"/>
    <mergeCell ref="C420:D420"/>
    <mergeCell ref="C376:D376"/>
    <mergeCell ref="C377:D377"/>
    <mergeCell ref="C389:D389"/>
    <mergeCell ref="C390:D390"/>
    <mergeCell ref="C391:D391"/>
    <mergeCell ref="C394:D395"/>
    <mergeCell ref="E339:Q339"/>
    <mergeCell ref="C341:D341"/>
    <mergeCell ref="C352:D352"/>
    <mergeCell ref="C353:D353"/>
    <mergeCell ref="C364:D364"/>
    <mergeCell ref="C365:D365"/>
    <mergeCell ref="C321:D321"/>
    <mergeCell ref="C322:D322"/>
    <mergeCell ref="C334:D334"/>
    <mergeCell ref="C335:D335"/>
    <mergeCell ref="C336:D336"/>
    <mergeCell ref="C339:D340"/>
    <mergeCell ref="E283:Q283"/>
    <mergeCell ref="C286:D286"/>
    <mergeCell ref="C297:D297"/>
    <mergeCell ref="C298:D298"/>
    <mergeCell ref="C309:D309"/>
    <mergeCell ref="C310:D310"/>
    <mergeCell ref="C210:D210"/>
    <mergeCell ref="C211:D211"/>
    <mergeCell ref="C223:D223"/>
    <mergeCell ref="C224:D224"/>
    <mergeCell ref="C225:D225"/>
    <mergeCell ref="C283:D285"/>
    <mergeCell ref="E173:Q173"/>
    <mergeCell ref="C175:D175"/>
    <mergeCell ref="C186:D186"/>
    <mergeCell ref="C187:D187"/>
    <mergeCell ref="C198:D198"/>
    <mergeCell ref="C199:D199"/>
    <mergeCell ref="C228:D229"/>
    <mergeCell ref="E228:Q228"/>
    <mergeCell ref="C230:D230"/>
    <mergeCell ref="C241:D241"/>
    <mergeCell ref="C242:D242"/>
    <mergeCell ref="C253:D253"/>
    <mergeCell ref="C254:D254"/>
    <mergeCell ref="C265:D265"/>
    <mergeCell ref="C266:D266"/>
    <mergeCell ref="C278:D278"/>
    <mergeCell ref="C279:D279"/>
    <mergeCell ref="C280:D280"/>
    <mergeCell ref="C155:D155"/>
    <mergeCell ref="C156:D156"/>
    <mergeCell ref="C168:D168"/>
    <mergeCell ref="C169:D169"/>
    <mergeCell ref="C170:D170"/>
    <mergeCell ref="C173:D174"/>
    <mergeCell ref="E118:Q118"/>
    <mergeCell ref="C120:D120"/>
    <mergeCell ref="C131:D131"/>
    <mergeCell ref="C132:D132"/>
    <mergeCell ref="C143:D143"/>
    <mergeCell ref="C144:D144"/>
    <mergeCell ref="C100:D100"/>
    <mergeCell ref="C101:D101"/>
    <mergeCell ref="C113:D113"/>
    <mergeCell ref="C114:D114"/>
    <mergeCell ref="C115:D115"/>
    <mergeCell ref="C118:D119"/>
    <mergeCell ref="E63:Q63"/>
    <mergeCell ref="C65:D65"/>
    <mergeCell ref="C76:D76"/>
    <mergeCell ref="C77:D77"/>
    <mergeCell ref="C88:D88"/>
    <mergeCell ref="C89:D89"/>
    <mergeCell ref="C43:D43"/>
    <mergeCell ref="C44:D44"/>
    <mergeCell ref="C56:D56"/>
    <mergeCell ref="C57:D57"/>
    <mergeCell ref="C58:D58"/>
    <mergeCell ref="C63:D64"/>
    <mergeCell ref="O5:S5"/>
    <mergeCell ref="C8:D8"/>
    <mergeCell ref="C19:D19"/>
    <mergeCell ref="C20:D20"/>
    <mergeCell ref="C31:D31"/>
    <mergeCell ref="C32:D32"/>
    <mergeCell ref="C5:D7"/>
    <mergeCell ref="E5:E6"/>
    <mergeCell ref="F5:F6"/>
    <mergeCell ref="G5:G6"/>
    <mergeCell ref="H5:J5"/>
    <mergeCell ref="K5:N5"/>
  </mergeCells>
  <pageMargins left="0.75" right="0.75" top="1" bottom="1" header="0.5" footer="0.5"/>
  <pageSetup paperSize="9" scale="73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S616"/>
  <sheetViews>
    <sheetView showGridLines="0" topLeftCell="B13" zoomScale="80" zoomScaleNormal="80" zoomScaleSheetLayoutView="70" workbookViewId="0">
      <selection activeCell="E57" sqref="E57"/>
    </sheetView>
  </sheetViews>
  <sheetFormatPr defaultColWidth="9.109375" defaultRowHeight="13.8" x14ac:dyDescent="0.25"/>
  <cols>
    <col min="1" max="1" width="3.109375" style="4" customWidth="1"/>
    <col min="2" max="2" width="8.33203125" style="4" customWidth="1"/>
    <col min="3" max="3" width="21.6640625" style="4" bestFit="1" customWidth="1"/>
    <col min="4" max="4" width="28.88671875" style="4" bestFit="1" customWidth="1"/>
    <col min="5" max="5" width="13.6640625" style="4" bestFit="1" customWidth="1"/>
    <col min="6" max="6" width="12.5546875" style="4" bestFit="1" customWidth="1"/>
    <col min="7" max="7" width="13.44140625" style="4" bestFit="1" customWidth="1"/>
    <col min="8" max="8" width="13.6640625" style="4" bestFit="1" customWidth="1"/>
    <col min="9" max="9" width="12.5546875" style="4" bestFit="1" customWidth="1"/>
    <col min="10" max="10" width="14.6640625" style="4" customWidth="1"/>
    <col min="11" max="11" width="12.5546875" style="4" customWidth="1"/>
    <col min="12" max="12" width="11.88671875" style="4" bestFit="1" customWidth="1"/>
    <col min="13" max="13" width="13.88671875" style="4" bestFit="1" customWidth="1"/>
    <col min="14" max="16" width="11.88671875" style="4" bestFit="1" customWidth="1"/>
    <col min="17" max="17" width="11.44140625" style="4" bestFit="1" customWidth="1"/>
    <col min="18" max="18" width="12.44140625" style="4" customWidth="1"/>
    <col min="19" max="19" width="12.6640625" style="4" customWidth="1"/>
    <col min="20" max="16384" width="9.109375" style="4"/>
  </cols>
  <sheetData>
    <row r="2" spans="2:19" x14ac:dyDescent="0.25">
      <c r="J2" s="25" t="s">
        <v>240</v>
      </c>
    </row>
    <row r="3" spans="2:19" x14ac:dyDescent="0.25">
      <c r="J3" s="27" t="s">
        <v>329</v>
      </c>
    </row>
    <row r="4" spans="2:19" x14ac:dyDescent="0.25">
      <c r="B4" s="15"/>
      <c r="C4" s="15" t="s">
        <v>245</v>
      </c>
      <c r="D4" s="71"/>
      <c r="E4" s="71"/>
      <c r="F4" s="71"/>
      <c r="G4" s="71"/>
      <c r="S4" s="27" t="s">
        <v>109</v>
      </c>
    </row>
    <row r="5" spans="2:19" x14ac:dyDescent="0.25">
      <c r="B5" s="74"/>
      <c r="C5" s="431" t="s">
        <v>244</v>
      </c>
      <c r="D5" s="432"/>
      <c r="E5" s="437" t="s">
        <v>174</v>
      </c>
      <c r="F5" s="437" t="s">
        <v>173</v>
      </c>
      <c r="G5" s="437" t="s">
        <v>172</v>
      </c>
      <c r="H5" s="418" t="s">
        <v>160</v>
      </c>
      <c r="I5" s="419"/>
      <c r="J5" s="420"/>
      <c r="K5" s="418" t="s">
        <v>641</v>
      </c>
      <c r="L5" s="419"/>
      <c r="M5" s="419"/>
      <c r="N5" s="419"/>
      <c r="O5" s="421" t="s">
        <v>153</v>
      </c>
      <c r="P5" s="421"/>
      <c r="Q5" s="421"/>
      <c r="R5" s="421"/>
      <c r="S5" s="421"/>
    </row>
    <row r="6" spans="2:19" ht="27.6" x14ac:dyDescent="0.25">
      <c r="B6" s="74"/>
      <c r="C6" s="433"/>
      <c r="D6" s="434"/>
      <c r="E6" s="438"/>
      <c r="F6" s="438"/>
      <c r="G6" s="438"/>
      <c r="H6" s="7" t="s">
        <v>224</v>
      </c>
      <c r="I6" s="7" t="s">
        <v>169</v>
      </c>
      <c r="J6" s="7" t="s">
        <v>141</v>
      </c>
      <c r="K6" s="7" t="s">
        <v>224</v>
      </c>
      <c r="L6" s="7" t="s">
        <v>163</v>
      </c>
      <c r="M6" s="7" t="s">
        <v>164</v>
      </c>
      <c r="N6" s="7" t="s">
        <v>168</v>
      </c>
      <c r="O6" s="7" t="s">
        <v>154</v>
      </c>
      <c r="P6" s="7" t="s">
        <v>155</v>
      </c>
      <c r="Q6" s="7" t="s">
        <v>156</v>
      </c>
      <c r="R6" s="7" t="s">
        <v>157</v>
      </c>
      <c r="S6" s="7" t="s">
        <v>158</v>
      </c>
    </row>
    <row r="7" spans="2:19" x14ac:dyDescent="0.25">
      <c r="B7" s="74"/>
      <c r="C7" s="435"/>
      <c r="D7" s="436"/>
      <c r="E7" s="7" t="s">
        <v>12</v>
      </c>
      <c r="F7" s="7" t="s">
        <v>12</v>
      </c>
      <c r="G7" s="7" t="s">
        <v>12</v>
      </c>
      <c r="H7" s="7" t="s">
        <v>10</v>
      </c>
      <c r="I7" s="7" t="s">
        <v>12</v>
      </c>
      <c r="J7" s="7" t="s">
        <v>162</v>
      </c>
      <c r="K7" s="7" t="s">
        <v>10</v>
      </c>
      <c r="L7" s="7" t="s">
        <v>3</v>
      </c>
      <c r="M7" s="7" t="s">
        <v>5</v>
      </c>
      <c r="N7" s="7" t="s">
        <v>5</v>
      </c>
      <c r="O7" s="7" t="s">
        <v>8</v>
      </c>
      <c r="P7" s="7" t="s">
        <v>8</v>
      </c>
      <c r="Q7" s="7" t="s">
        <v>8</v>
      </c>
      <c r="R7" s="7" t="s">
        <v>8</v>
      </c>
      <c r="S7" s="7" t="s">
        <v>8</v>
      </c>
    </row>
    <row r="8" spans="2:19" x14ac:dyDescent="0.25">
      <c r="B8" s="74"/>
      <c r="C8" s="428" t="s">
        <v>246</v>
      </c>
      <c r="D8" s="429"/>
      <c r="E8" s="81"/>
      <c r="F8" s="81"/>
      <c r="G8" s="81"/>
      <c r="H8" s="73"/>
      <c r="I8" s="73"/>
      <c r="J8" s="72"/>
      <c r="K8" s="73"/>
      <c r="L8" s="18"/>
      <c r="M8" s="18"/>
      <c r="N8" s="18"/>
      <c r="O8" s="18"/>
      <c r="P8" s="18"/>
      <c r="Q8" s="18"/>
      <c r="R8" s="18"/>
      <c r="S8" s="18"/>
    </row>
    <row r="9" spans="2:19" x14ac:dyDescent="0.25">
      <c r="B9" s="74"/>
      <c r="C9" s="73" t="s">
        <v>247</v>
      </c>
      <c r="D9" s="73" t="s">
        <v>248</v>
      </c>
      <c r="E9" s="161">
        <f>Q66</f>
        <v>0</v>
      </c>
      <c r="F9" s="161">
        <f>Q121</f>
        <v>0</v>
      </c>
      <c r="G9" s="161">
        <f>Q176</f>
        <v>0</v>
      </c>
      <c r="H9" s="102"/>
      <c r="I9" s="161">
        <f>Q231</f>
        <v>0</v>
      </c>
      <c r="J9" s="161">
        <f>I9-H9</f>
        <v>0</v>
      </c>
      <c r="K9" s="102"/>
      <c r="L9" s="162">
        <f>SUM(E287:J287)</f>
        <v>0</v>
      </c>
      <c r="M9" s="162">
        <f>SUM(K287:P287)</f>
        <v>0</v>
      </c>
      <c r="N9" s="162">
        <f>L9+M9</f>
        <v>0</v>
      </c>
      <c r="O9" s="162">
        <f>Q342</f>
        <v>0</v>
      </c>
      <c r="P9" s="162">
        <f>Q397</f>
        <v>0</v>
      </c>
      <c r="Q9" s="162">
        <f>Q452</f>
        <v>0</v>
      </c>
      <c r="R9" s="162">
        <f>Q507</f>
        <v>0</v>
      </c>
      <c r="S9" s="162">
        <f>Q562</f>
        <v>0</v>
      </c>
    </row>
    <row r="10" spans="2:19" x14ac:dyDescent="0.25">
      <c r="C10" s="18" t="s">
        <v>249</v>
      </c>
      <c r="D10" s="18" t="s">
        <v>250</v>
      </c>
      <c r="E10" s="161">
        <f t="shared" ref="E10:E18" si="0">Q67</f>
        <v>0</v>
      </c>
      <c r="F10" s="161">
        <f t="shared" ref="F10:F18" si="1">Q122</f>
        <v>0</v>
      </c>
      <c r="G10" s="161">
        <f t="shared" ref="G10:G18" si="2">Q177</f>
        <v>0</v>
      </c>
      <c r="H10" s="102"/>
      <c r="I10" s="161">
        <f t="shared" ref="I10:I18" si="3">Q232</f>
        <v>0</v>
      </c>
      <c r="J10" s="161">
        <f t="shared" ref="J10:J18" si="4">I10-H10</f>
        <v>0</v>
      </c>
      <c r="K10" s="102"/>
      <c r="L10" s="162">
        <f t="shared" ref="L10:L18" si="5">SUM(E288:J288)</f>
        <v>0</v>
      </c>
      <c r="M10" s="162">
        <f t="shared" ref="M10:M18" si="6">SUM(K288:P288)</f>
        <v>0</v>
      </c>
      <c r="N10" s="162">
        <f t="shared" ref="N10:N18" si="7">L10+M10</f>
        <v>0</v>
      </c>
      <c r="O10" s="162">
        <f t="shared" ref="O10:O18" si="8">Q343</f>
        <v>0</v>
      </c>
      <c r="P10" s="162">
        <f t="shared" ref="P10:P18" si="9">Q398</f>
        <v>0</v>
      </c>
      <c r="Q10" s="162">
        <f t="shared" ref="Q10:Q18" si="10">Q453</f>
        <v>0</v>
      </c>
      <c r="R10" s="162">
        <f t="shared" ref="R10:R18" si="11">Q508</f>
        <v>0</v>
      </c>
      <c r="S10" s="162">
        <f t="shared" ref="S10:S18" si="12">Q563</f>
        <v>0</v>
      </c>
    </row>
    <row r="11" spans="2:19" x14ac:dyDescent="0.25">
      <c r="C11" s="18" t="s">
        <v>615</v>
      </c>
      <c r="D11" s="18" t="s">
        <v>616</v>
      </c>
      <c r="E11" s="161">
        <f t="shared" si="0"/>
        <v>0</v>
      </c>
      <c r="F11" s="161">
        <f t="shared" si="1"/>
        <v>0</v>
      </c>
      <c r="G11" s="161">
        <f t="shared" si="2"/>
        <v>0</v>
      </c>
      <c r="H11" s="102"/>
      <c r="I11" s="161">
        <f t="shared" si="3"/>
        <v>0</v>
      </c>
      <c r="J11" s="161">
        <f t="shared" si="4"/>
        <v>0</v>
      </c>
      <c r="K11" s="102"/>
      <c r="L11" s="162">
        <f t="shared" si="5"/>
        <v>0</v>
      </c>
      <c r="M11" s="162">
        <f t="shared" si="6"/>
        <v>0</v>
      </c>
      <c r="N11" s="162">
        <f t="shared" si="7"/>
        <v>0</v>
      </c>
      <c r="O11" s="162">
        <f t="shared" si="8"/>
        <v>0</v>
      </c>
      <c r="P11" s="162">
        <f t="shared" si="9"/>
        <v>0</v>
      </c>
      <c r="Q11" s="162">
        <f t="shared" si="10"/>
        <v>0</v>
      </c>
      <c r="R11" s="162">
        <f t="shared" si="11"/>
        <v>0</v>
      </c>
      <c r="S11" s="162">
        <f t="shared" si="12"/>
        <v>0</v>
      </c>
    </row>
    <row r="12" spans="2:19" x14ac:dyDescent="0.25">
      <c r="C12" s="18" t="s">
        <v>617</v>
      </c>
      <c r="D12" s="18" t="s">
        <v>618</v>
      </c>
      <c r="E12" s="161">
        <f t="shared" si="0"/>
        <v>0</v>
      </c>
      <c r="F12" s="161">
        <f t="shared" si="1"/>
        <v>0</v>
      </c>
      <c r="G12" s="161">
        <f t="shared" si="2"/>
        <v>0</v>
      </c>
      <c r="H12" s="102"/>
      <c r="I12" s="161">
        <f t="shared" si="3"/>
        <v>0</v>
      </c>
      <c r="J12" s="161">
        <f t="shared" si="4"/>
        <v>0</v>
      </c>
      <c r="K12" s="102"/>
      <c r="L12" s="162">
        <f t="shared" si="5"/>
        <v>0</v>
      </c>
      <c r="M12" s="162">
        <f t="shared" si="6"/>
        <v>0</v>
      </c>
      <c r="N12" s="162">
        <f t="shared" si="7"/>
        <v>0</v>
      </c>
      <c r="O12" s="162">
        <f t="shared" si="8"/>
        <v>0</v>
      </c>
      <c r="P12" s="162">
        <f t="shared" si="9"/>
        <v>0</v>
      </c>
      <c r="Q12" s="162">
        <f t="shared" si="10"/>
        <v>0</v>
      </c>
      <c r="R12" s="162">
        <f t="shared" si="11"/>
        <v>0</v>
      </c>
      <c r="S12" s="162">
        <f t="shared" si="12"/>
        <v>0</v>
      </c>
    </row>
    <row r="13" spans="2:19" x14ac:dyDescent="0.25">
      <c r="C13" s="18" t="s">
        <v>619</v>
      </c>
      <c r="D13" s="18" t="s">
        <v>620</v>
      </c>
      <c r="E13" s="161">
        <f t="shared" si="0"/>
        <v>0</v>
      </c>
      <c r="F13" s="161">
        <f t="shared" si="1"/>
        <v>0</v>
      </c>
      <c r="G13" s="161">
        <f t="shared" si="2"/>
        <v>0</v>
      </c>
      <c r="H13" s="102"/>
      <c r="I13" s="161">
        <f t="shared" si="3"/>
        <v>0</v>
      </c>
      <c r="J13" s="161">
        <f t="shared" si="4"/>
        <v>0</v>
      </c>
      <c r="K13" s="102"/>
      <c r="L13" s="162">
        <f t="shared" si="5"/>
        <v>0</v>
      </c>
      <c r="M13" s="162">
        <f t="shared" si="6"/>
        <v>0</v>
      </c>
      <c r="N13" s="162">
        <f t="shared" si="7"/>
        <v>0</v>
      </c>
      <c r="O13" s="162">
        <f t="shared" si="8"/>
        <v>0</v>
      </c>
      <c r="P13" s="162">
        <f t="shared" si="9"/>
        <v>0</v>
      </c>
      <c r="Q13" s="162">
        <f t="shared" si="10"/>
        <v>0</v>
      </c>
      <c r="R13" s="162">
        <f t="shared" si="11"/>
        <v>0</v>
      </c>
      <c r="S13" s="162">
        <f t="shared" si="12"/>
        <v>0</v>
      </c>
    </row>
    <row r="14" spans="2:19" x14ac:dyDescent="0.25">
      <c r="C14" s="18" t="s">
        <v>621</v>
      </c>
      <c r="D14" s="18" t="s">
        <v>622</v>
      </c>
      <c r="E14" s="161">
        <f t="shared" si="0"/>
        <v>0</v>
      </c>
      <c r="F14" s="161">
        <f t="shared" si="1"/>
        <v>0</v>
      </c>
      <c r="G14" s="161">
        <f t="shared" si="2"/>
        <v>0</v>
      </c>
      <c r="H14" s="102"/>
      <c r="I14" s="161">
        <f t="shared" si="3"/>
        <v>0</v>
      </c>
      <c r="J14" s="161">
        <f t="shared" si="4"/>
        <v>0</v>
      </c>
      <c r="K14" s="102"/>
      <c r="L14" s="162">
        <f t="shared" si="5"/>
        <v>0</v>
      </c>
      <c r="M14" s="162">
        <f t="shared" si="6"/>
        <v>0</v>
      </c>
      <c r="N14" s="162">
        <f t="shared" si="7"/>
        <v>0</v>
      </c>
      <c r="O14" s="162">
        <f t="shared" si="8"/>
        <v>0</v>
      </c>
      <c r="P14" s="162">
        <f t="shared" si="9"/>
        <v>0</v>
      </c>
      <c r="Q14" s="162">
        <f t="shared" si="10"/>
        <v>0</v>
      </c>
      <c r="R14" s="162">
        <f t="shared" si="11"/>
        <v>0</v>
      </c>
      <c r="S14" s="162">
        <f t="shared" si="12"/>
        <v>0</v>
      </c>
    </row>
    <row r="15" spans="2:19" x14ac:dyDescent="0.25">
      <c r="C15" s="18" t="s">
        <v>623</v>
      </c>
      <c r="D15" s="18" t="s">
        <v>624</v>
      </c>
      <c r="E15" s="161">
        <f t="shared" si="0"/>
        <v>0</v>
      </c>
      <c r="F15" s="161">
        <f t="shared" si="1"/>
        <v>0</v>
      </c>
      <c r="G15" s="161">
        <f t="shared" si="2"/>
        <v>0</v>
      </c>
      <c r="H15" s="102"/>
      <c r="I15" s="161">
        <f t="shared" si="3"/>
        <v>0</v>
      </c>
      <c r="J15" s="161">
        <f t="shared" si="4"/>
        <v>0</v>
      </c>
      <c r="K15" s="102"/>
      <c r="L15" s="162">
        <f t="shared" si="5"/>
        <v>0</v>
      </c>
      <c r="M15" s="162">
        <f t="shared" si="6"/>
        <v>0</v>
      </c>
      <c r="N15" s="162">
        <f t="shared" si="7"/>
        <v>0</v>
      </c>
      <c r="O15" s="162">
        <f t="shared" si="8"/>
        <v>0</v>
      </c>
      <c r="P15" s="162">
        <f t="shared" si="9"/>
        <v>0</v>
      </c>
      <c r="Q15" s="162">
        <f t="shared" si="10"/>
        <v>0</v>
      </c>
      <c r="R15" s="162">
        <f t="shared" si="11"/>
        <v>0</v>
      </c>
      <c r="S15" s="162">
        <f t="shared" si="12"/>
        <v>0</v>
      </c>
    </row>
    <row r="16" spans="2:19" x14ac:dyDescent="0.25">
      <c r="C16" s="18" t="s">
        <v>625</v>
      </c>
      <c r="D16" s="18" t="s">
        <v>626</v>
      </c>
      <c r="E16" s="161">
        <f t="shared" si="0"/>
        <v>0</v>
      </c>
      <c r="F16" s="161">
        <f t="shared" si="1"/>
        <v>0</v>
      </c>
      <c r="G16" s="161">
        <f t="shared" si="2"/>
        <v>0</v>
      </c>
      <c r="H16" s="102"/>
      <c r="I16" s="161">
        <f t="shared" si="3"/>
        <v>0</v>
      </c>
      <c r="J16" s="161">
        <f t="shared" si="4"/>
        <v>0</v>
      </c>
      <c r="K16" s="102"/>
      <c r="L16" s="162">
        <f t="shared" si="5"/>
        <v>0</v>
      </c>
      <c r="M16" s="162">
        <f t="shared" si="6"/>
        <v>0</v>
      </c>
      <c r="N16" s="162">
        <f t="shared" si="7"/>
        <v>0</v>
      </c>
      <c r="O16" s="162">
        <f t="shared" si="8"/>
        <v>0</v>
      </c>
      <c r="P16" s="162">
        <f t="shared" si="9"/>
        <v>0</v>
      </c>
      <c r="Q16" s="162">
        <f t="shared" si="10"/>
        <v>0</v>
      </c>
      <c r="R16" s="162">
        <f t="shared" si="11"/>
        <v>0</v>
      </c>
      <c r="S16" s="162">
        <f t="shared" si="12"/>
        <v>0</v>
      </c>
    </row>
    <row r="17" spans="3:19" x14ac:dyDescent="0.25">
      <c r="C17" s="18" t="s">
        <v>627</v>
      </c>
      <c r="D17" s="18" t="s">
        <v>628</v>
      </c>
      <c r="E17" s="161">
        <f t="shared" si="0"/>
        <v>0</v>
      </c>
      <c r="F17" s="161">
        <f t="shared" si="1"/>
        <v>0</v>
      </c>
      <c r="G17" s="161">
        <f t="shared" si="2"/>
        <v>0</v>
      </c>
      <c r="H17" s="102"/>
      <c r="I17" s="161">
        <f t="shared" si="3"/>
        <v>0</v>
      </c>
      <c r="J17" s="161">
        <f t="shared" si="4"/>
        <v>0</v>
      </c>
      <c r="K17" s="102"/>
      <c r="L17" s="162">
        <f t="shared" si="5"/>
        <v>0</v>
      </c>
      <c r="M17" s="162">
        <f t="shared" si="6"/>
        <v>0</v>
      </c>
      <c r="N17" s="162">
        <f t="shared" si="7"/>
        <v>0</v>
      </c>
      <c r="O17" s="162">
        <f t="shared" si="8"/>
        <v>0</v>
      </c>
      <c r="P17" s="162">
        <f t="shared" si="9"/>
        <v>0</v>
      </c>
      <c r="Q17" s="162">
        <f t="shared" si="10"/>
        <v>0</v>
      </c>
      <c r="R17" s="162">
        <f t="shared" si="11"/>
        <v>0</v>
      </c>
      <c r="S17" s="162">
        <f t="shared" si="12"/>
        <v>0</v>
      </c>
    </row>
    <row r="18" spans="3:19" x14ac:dyDescent="0.25">
      <c r="C18" s="18" t="s">
        <v>259</v>
      </c>
      <c r="D18" s="18" t="s">
        <v>259</v>
      </c>
      <c r="E18" s="161">
        <f t="shared" si="0"/>
        <v>0</v>
      </c>
      <c r="F18" s="161">
        <f t="shared" si="1"/>
        <v>0</v>
      </c>
      <c r="G18" s="161">
        <f t="shared" si="2"/>
        <v>0</v>
      </c>
      <c r="H18" s="102"/>
      <c r="I18" s="161">
        <f t="shared" si="3"/>
        <v>0</v>
      </c>
      <c r="J18" s="161">
        <f t="shared" si="4"/>
        <v>0</v>
      </c>
      <c r="K18" s="102"/>
      <c r="L18" s="162">
        <f t="shared" si="5"/>
        <v>0</v>
      </c>
      <c r="M18" s="162">
        <f t="shared" si="6"/>
        <v>0</v>
      </c>
      <c r="N18" s="162">
        <f t="shared" si="7"/>
        <v>0</v>
      </c>
      <c r="O18" s="162">
        <f t="shared" si="8"/>
        <v>0</v>
      </c>
      <c r="P18" s="162">
        <f t="shared" si="9"/>
        <v>0</v>
      </c>
      <c r="Q18" s="162">
        <f t="shared" si="10"/>
        <v>0</v>
      </c>
      <c r="R18" s="162">
        <f t="shared" si="11"/>
        <v>0</v>
      </c>
      <c r="S18" s="162">
        <f t="shared" si="12"/>
        <v>0</v>
      </c>
    </row>
    <row r="19" spans="3:19" x14ac:dyDescent="0.25">
      <c r="C19" s="439" t="s">
        <v>251</v>
      </c>
      <c r="D19" s="441"/>
      <c r="E19" s="122">
        <f>Q76</f>
        <v>0</v>
      </c>
      <c r="F19" s="122">
        <f>Q131</f>
        <v>0</v>
      </c>
      <c r="G19" s="122">
        <f>Q186</f>
        <v>0</v>
      </c>
      <c r="H19" s="122">
        <f t="shared" ref="H19:N19" si="13">SUM(H9:H18)</f>
        <v>0</v>
      </c>
      <c r="I19" s="122">
        <f>Q241</f>
        <v>0</v>
      </c>
      <c r="J19" s="122">
        <f>I19-H19</f>
        <v>0</v>
      </c>
      <c r="K19" s="122">
        <f t="shared" si="13"/>
        <v>0</v>
      </c>
      <c r="L19" s="122">
        <f t="shared" si="13"/>
        <v>0</v>
      </c>
      <c r="M19" s="122">
        <f t="shared" si="13"/>
        <v>0</v>
      </c>
      <c r="N19" s="122">
        <f t="shared" si="13"/>
        <v>0</v>
      </c>
      <c r="O19" s="122">
        <f>Q352</f>
        <v>0</v>
      </c>
      <c r="P19" s="122">
        <f>Q407</f>
        <v>0</v>
      </c>
      <c r="Q19" s="122">
        <f>Q462</f>
        <v>0</v>
      </c>
      <c r="R19" s="122">
        <f>Q517</f>
        <v>0</v>
      </c>
      <c r="S19" s="122">
        <f>Q572</f>
        <v>0</v>
      </c>
    </row>
    <row r="20" spans="3:19" x14ac:dyDescent="0.25">
      <c r="C20" s="428" t="s">
        <v>257</v>
      </c>
      <c r="D20" s="429"/>
      <c r="E20" s="81"/>
      <c r="F20" s="81"/>
      <c r="G20" s="81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</row>
    <row r="21" spans="3:19" x14ac:dyDescent="0.25">
      <c r="C21" s="18" t="s">
        <v>252</v>
      </c>
      <c r="D21" s="18" t="s">
        <v>253</v>
      </c>
      <c r="E21" s="161">
        <f t="shared" ref="E21:E30" si="14">Q78</f>
        <v>0</v>
      </c>
      <c r="F21" s="161">
        <f t="shared" ref="F21:F30" si="15">Q133</f>
        <v>0</v>
      </c>
      <c r="G21" s="161">
        <f t="shared" ref="G21:G30" si="16">Q188</f>
        <v>0</v>
      </c>
      <c r="H21" s="102"/>
      <c r="I21" s="161">
        <f t="shared" ref="I21:I30" si="17">Q243</f>
        <v>0</v>
      </c>
      <c r="J21" s="161">
        <f t="shared" ref="J21:J30" si="18">I21-H21</f>
        <v>0</v>
      </c>
      <c r="K21" s="102"/>
      <c r="L21" s="162">
        <f t="shared" ref="L21:L30" si="19">SUM(E299:J299)</f>
        <v>0</v>
      </c>
      <c r="M21" s="162">
        <f t="shared" ref="M21:M30" si="20">SUM(K299:P299)</f>
        <v>0</v>
      </c>
      <c r="N21" s="162">
        <f t="shared" ref="N21:N30" si="21">L21+M21</f>
        <v>0</v>
      </c>
      <c r="O21" s="162">
        <f t="shared" ref="O21:O30" si="22">Q354</f>
        <v>0</v>
      </c>
      <c r="P21" s="162">
        <f t="shared" ref="P21:P30" si="23">Q409</f>
        <v>0</v>
      </c>
      <c r="Q21" s="162">
        <f t="shared" ref="Q21:Q30" si="24">Q464</f>
        <v>0</v>
      </c>
      <c r="R21" s="162">
        <f t="shared" ref="R21:R30" si="25">Q519</f>
        <v>0</v>
      </c>
      <c r="S21" s="162">
        <f t="shared" ref="S21:S30" si="26">Q574</f>
        <v>0</v>
      </c>
    </row>
    <row r="22" spans="3:19" x14ac:dyDescent="0.25">
      <c r="C22" s="18" t="s">
        <v>254</v>
      </c>
      <c r="D22" s="18" t="s">
        <v>255</v>
      </c>
      <c r="E22" s="161">
        <f t="shared" si="14"/>
        <v>0</v>
      </c>
      <c r="F22" s="161">
        <f t="shared" si="15"/>
        <v>0</v>
      </c>
      <c r="G22" s="161">
        <f t="shared" si="16"/>
        <v>0</v>
      </c>
      <c r="H22" s="102"/>
      <c r="I22" s="161">
        <f t="shared" si="17"/>
        <v>0</v>
      </c>
      <c r="J22" s="161">
        <f t="shared" si="18"/>
        <v>0</v>
      </c>
      <c r="K22" s="102"/>
      <c r="L22" s="162">
        <f t="shared" si="19"/>
        <v>0</v>
      </c>
      <c r="M22" s="162">
        <f t="shared" si="20"/>
        <v>0</v>
      </c>
      <c r="N22" s="162">
        <f t="shared" si="21"/>
        <v>0</v>
      </c>
      <c r="O22" s="162">
        <f t="shared" si="22"/>
        <v>0</v>
      </c>
      <c r="P22" s="162">
        <f t="shared" si="23"/>
        <v>0</v>
      </c>
      <c r="Q22" s="162">
        <f t="shared" si="24"/>
        <v>0</v>
      </c>
      <c r="R22" s="162">
        <f t="shared" si="25"/>
        <v>0</v>
      </c>
      <c r="S22" s="162">
        <f t="shared" si="26"/>
        <v>0</v>
      </c>
    </row>
    <row r="23" spans="3:19" x14ac:dyDescent="0.25">
      <c r="C23" s="18" t="s">
        <v>629</v>
      </c>
      <c r="D23" s="18" t="s">
        <v>64</v>
      </c>
      <c r="E23" s="161">
        <f t="shared" si="14"/>
        <v>0</v>
      </c>
      <c r="F23" s="161">
        <f t="shared" si="15"/>
        <v>0</v>
      </c>
      <c r="G23" s="161">
        <f t="shared" si="16"/>
        <v>0</v>
      </c>
      <c r="H23" s="102"/>
      <c r="I23" s="161">
        <f t="shared" si="17"/>
        <v>0</v>
      </c>
      <c r="J23" s="161">
        <f t="shared" si="18"/>
        <v>0</v>
      </c>
      <c r="K23" s="102"/>
      <c r="L23" s="162">
        <f t="shared" si="19"/>
        <v>0</v>
      </c>
      <c r="M23" s="162">
        <f t="shared" si="20"/>
        <v>0</v>
      </c>
      <c r="N23" s="162">
        <f t="shared" si="21"/>
        <v>0</v>
      </c>
      <c r="O23" s="162">
        <f t="shared" si="22"/>
        <v>0</v>
      </c>
      <c r="P23" s="162">
        <f t="shared" si="23"/>
        <v>0</v>
      </c>
      <c r="Q23" s="162">
        <f t="shared" si="24"/>
        <v>0</v>
      </c>
      <c r="R23" s="162">
        <f t="shared" si="25"/>
        <v>0</v>
      </c>
      <c r="S23" s="162">
        <f t="shared" si="26"/>
        <v>0</v>
      </c>
    </row>
    <row r="24" spans="3:19" x14ac:dyDescent="0.25">
      <c r="C24" s="18" t="s">
        <v>630</v>
      </c>
      <c r="D24" s="18" t="s">
        <v>631</v>
      </c>
      <c r="E24" s="161">
        <f t="shared" si="14"/>
        <v>0</v>
      </c>
      <c r="F24" s="161">
        <f t="shared" si="15"/>
        <v>0</v>
      </c>
      <c r="G24" s="161">
        <f t="shared" si="16"/>
        <v>0</v>
      </c>
      <c r="H24" s="102"/>
      <c r="I24" s="161">
        <f t="shared" si="17"/>
        <v>0</v>
      </c>
      <c r="J24" s="161">
        <f t="shared" si="18"/>
        <v>0</v>
      </c>
      <c r="K24" s="102"/>
      <c r="L24" s="162">
        <f t="shared" si="19"/>
        <v>0</v>
      </c>
      <c r="M24" s="162">
        <f t="shared" si="20"/>
        <v>0</v>
      </c>
      <c r="N24" s="162">
        <f t="shared" si="21"/>
        <v>0</v>
      </c>
      <c r="O24" s="162">
        <f t="shared" si="22"/>
        <v>0</v>
      </c>
      <c r="P24" s="162">
        <f t="shared" si="23"/>
        <v>0</v>
      </c>
      <c r="Q24" s="162">
        <f t="shared" si="24"/>
        <v>0</v>
      </c>
      <c r="R24" s="162">
        <f t="shared" si="25"/>
        <v>0</v>
      </c>
      <c r="S24" s="162">
        <f t="shared" si="26"/>
        <v>0</v>
      </c>
    </row>
    <row r="25" spans="3:19" x14ac:dyDescent="0.25">
      <c r="C25" s="18" t="s">
        <v>632</v>
      </c>
      <c r="D25" s="18" t="s">
        <v>633</v>
      </c>
      <c r="E25" s="161">
        <f t="shared" si="14"/>
        <v>0</v>
      </c>
      <c r="F25" s="161">
        <f t="shared" si="15"/>
        <v>0</v>
      </c>
      <c r="G25" s="161">
        <f t="shared" si="16"/>
        <v>0</v>
      </c>
      <c r="H25" s="102"/>
      <c r="I25" s="161">
        <f t="shared" si="17"/>
        <v>0</v>
      </c>
      <c r="J25" s="161">
        <f t="shared" si="18"/>
        <v>0</v>
      </c>
      <c r="K25" s="102"/>
      <c r="L25" s="162">
        <f t="shared" si="19"/>
        <v>0</v>
      </c>
      <c r="M25" s="162">
        <f t="shared" si="20"/>
        <v>0</v>
      </c>
      <c r="N25" s="162">
        <f t="shared" si="21"/>
        <v>0</v>
      </c>
      <c r="O25" s="162">
        <f t="shared" si="22"/>
        <v>0</v>
      </c>
      <c r="P25" s="162">
        <f t="shared" si="23"/>
        <v>0</v>
      </c>
      <c r="Q25" s="162">
        <f t="shared" si="24"/>
        <v>0</v>
      </c>
      <c r="R25" s="162">
        <f t="shared" si="25"/>
        <v>0</v>
      </c>
      <c r="S25" s="162">
        <f t="shared" si="26"/>
        <v>0</v>
      </c>
    </row>
    <row r="26" spans="3:19" x14ac:dyDescent="0.25">
      <c r="C26" s="18" t="s">
        <v>634</v>
      </c>
      <c r="D26" s="18" t="s">
        <v>635</v>
      </c>
      <c r="E26" s="161">
        <f t="shared" si="14"/>
        <v>0</v>
      </c>
      <c r="F26" s="161">
        <f t="shared" si="15"/>
        <v>0</v>
      </c>
      <c r="G26" s="161">
        <f t="shared" si="16"/>
        <v>0</v>
      </c>
      <c r="H26" s="102"/>
      <c r="I26" s="161">
        <f t="shared" si="17"/>
        <v>0</v>
      </c>
      <c r="J26" s="161">
        <f t="shared" si="18"/>
        <v>0</v>
      </c>
      <c r="K26" s="102"/>
      <c r="L26" s="162">
        <f t="shared" si="19"/>
        <v>0</v>
      </c>
      <c r="M26" s="162">
        <f t="shared" si="20"/>
        <v>0</v>
      </c>
      <c r="N26" s="162">
        <f t="shared" si="21"/>
        <v>0</v>
      </c>
      <c r="O26" s="162">
        <f t="shared" si="22"/>
        <v>0</v>
      </c>
      <c r="P26" s="162">
        <f t="shared" si="23"/>
        <v>0</v>
      </c>
      <c r="Q26" s="162">
        <f t="shared" si="24"/>
        <v>0</v>
      </c>
      <c r="R26" s="162">
        <f t="shared" si="25"/>
        <v>0</v>
      </c>
      <c r="S26" s="162">
        <f t="shared" si="26"/>
        <v>0</v>
      </c>
    </row>
    <row r="27" spans="3:19" x14ac:dyDescent="0.25">
      <c r="C27" s="18" t="s">
        <v>472</v>
      </c>
      <c r="D27" s="18" t="s">
        <v>626</v>
      </c>
      <c r="E27" s="161">
        <f t="shared" si="14"/>
        <v>0</v>
      </c>
      <c r="F27" s="161">
        <f t="shared" si="15"/>
        <v>0</v>
      </c>
      <c r="G27" s="161">
        <f t="shared" si="16"/>
        <v>0</v>
      </c>
      <c r="H27" s="102"/>
      <c r="I27" s="161">
        <f t="shared" si="17"/>
        <v>0</v>
      </c>
      <c r="J27" s="161">
        <f t="shared" si="18"/>
        <v>0</v>
      </c>
      <c r="K27" s="102"/>
      <c r="L27" s="162">
        <f t="shared" si="19"/>
        <v>0</v>
      </c>
      <c r="M27" s="162">
        <f t="shared" si="20"/>
        <v>0</v>
      </c>
      <c r="N27" s="162">
        <f t="shared" si="21"/>
        <v>0</v>
      </c>
      <c r="O27" s="162">
        <f t="shared" si="22"/>
        <v>0</v>
      </c>
      <c r="P27" s="162">
        <f t="shared" si="23"/>
        <v>0</v>
      </c>
      <c r="Q27" s="162">
        <f t="shared" si="24"/>
        <v>0</v>
      </c>
      <c r="R27" s="162">
        <f t="shared" si="25"/>
        <v>0</v>
      </c>
      <c r="S27" s="162">
        <f t="shared" si="26"/>
        <v>0</v>
      </c>
    </row>
    <row r="28" spans="3:19" x14ac:dyDescent="0.25">
      <c r="C28" s="18" t="s">
        <v>472</v>
      </c>
      <c r="D28" s="18" t="s">
        <v>636</v>
      </c>
      <c r="E28" s="161">
        <f t="shared" si="14"/>
        <v>0</v>
      </c>
      <c r="F28" s="161">
        <f t="shared" si="15"/>
        <v>0</v>
      </c>
      <c r="G28" s="161">
        <f t="shared" si="16"/>
        <v>0</v>
      </c>
      <c r="H28" s="102"/>
      <c r="I28" s="161">
        <f t="shared" si="17"/>
        <v>0</v>
      </c>
      <c r="J28" s="161">
        <f t="shared" si="18"/>
        <v>0</v>
      </c>
      <c r="K28" s="102"/>
      <c r="L28" s="162">
        <f t="shared" si="19"/>
        <v>0</v>
      </c>
      <c r="M28" s="162">
        <f t="shared" si="20"/>
        <v>0</v>
      </c>
      <c r="N28" s="162">
        <f t="shared" si="21"/>
        <v>0</v>
      </c>
      <c r="O28" s="162">
        <f t="shared" si="22"/>
        <v>0</v>
      </c>
      <c r="P28" s="162">
        <f t="shared" si="23"/>
        <v>0</v>
      </c>
      <c r="Q28" s="162">
        <f t="shared" si="24"/>
        <v>0</v>
      </c>
      <c r="R28" s="162">
        <f t="shared" si="25"/>
        <v>0</v>
      </c>
      <c r="S28" s="162">
        <f t="shared" si="26"/>
        <v>0</v>
      </c>
    </row>
    <row r="29" spans="3:19" x14ac:dyDescent="0.25">
      <c r="C29" s="18" t="s">
        <v>637</v>
      </c>
      <c r="D29" s="18" t="s">
        <v>628</v>
      </c>
      <c r="E29" s="161">
        <f t="shared" si="14"/>
        <v>0</v>
      </c>
      <c r="F29" s="161">
        <f t="shared" si="15"/>
        <v>0</v>
      </c>
      <c r="G29" s="161">
        <f t="shared" si="16"/>
        <v>0</v>
      </c>
      <c r="H29" s="102"/>
      <c r="I29" s="161">
        <f t="shared" si="17"/>
        <v>0</v>
      </c>
      <c r="J29" s="161">
        <f t="shared" si="18"/>
        <v>0</v>
      </c>
      <c r="K29" s="102"/>
      <c r="L29" s="162">
        <f t="shared" si="19"/>
        <v>0</v>
      </c>
      <c r="M29" s="162">
        <f t="shared" si="20"/>
        <v>0</v>
      </c>
      <c r="N29" s="162">
        <f t="shared" si="21"/>
        <v>0</v>
      </c>
      <c r="O29" s="162">
        <f t="shared" si="22"/>
        <v>0</v>
      </c>
      <c r="P29" s="162">
        <f t="shared" si="23"/>
        <v>0</v>
      </c>
      <c r="Q29" s="162">
        <f t="shared" si="24"/>
        <v>0</v>
      </c>
      <c r="R29" s="162">
        <f t="shared" si="25"/>
        <v>0</v>
      </c>
      <c r="S29" s="162">
        <f t="shared" si="26"/>
        <v>0</v>
      </c>
    </row>
    <row r="30" spans="3:19" x14ac:dyDescent="0.25">
      <c r="C30" s="18" t="s">
        <v>259</v>
      </c>
      <c r="D30" s="18" t="s">
        <v>259</v>
      </c>
      <c r="E30" s="161">
        <f t="shared" si="14"/>
        <v>0</v>
      </c>
      <c r="F30" s="161">
        <f t="shared" si="15"/>
        <v>0</v>
      </c>
      <c r="G30" s="161">
        <f t="shared" si="16"/>
        <v>0</v>
      </c>
      <c r="H30" s="102"/>
      <c r="I30" s="161">
        <f t="shared" si="17"/>
        <v>0</v>
      </c>
      <c r="J30" s="161">
        <f t="shared" si="18"/>
        <v>0</v>
      </c>
      <c r="K30" s="102"/>
      <c r="L30" s="162">
        <f t="shared" si="19"/>
        <v>0</v>
      </c>
      <c r="M30" s="162">
        <f t="shared" si="20"/>
        <v>0</v>
      </c>
      <c r="N30" s="162">
        <f t="shared" si="21"/>
        <v>0</v>
      </c>
      <c r="O30" s="162">
        <f t="shared" si="22"/>
        <v>0</v>
      </c>
      <c r="P30" s="162">
        <f t="shared" si="23"/>
        <v>0</v>
      </c>
      <c r="Q30" s="162">
        <f t="shared" si="24"/>
        <v>0</v>
      </c>
      <c r="R30" s="162">
        <f t="shared" si="25"/>
        <v>0</v>
      </c>
      <c r="S30" s="162">
        <f t="shared" si="26"/>
        <v>0</v>
      </c>
    </row>
    <row r="31" spans="3:19" x14ac:dyDescent="0.25">
      <c r="C31" s="439" t="s">
        <v>225</v>
      </c>
      <c r="D31" s="441"/>
      <c r="E31" s="122">
        <f>Q88</f>
        <v>0</v>
      </c>
      <c r="F31" s="122">
        <f>Q143</f>
        <v>0</v>
      </c>
      <c r="G31" s="122">
        <f>Q198</f>
        <v>0</v>
      </c>
      <c r="H31" s="122">
        <f t="shared" ref="H31:N31" si="27">SUM(H21:H30)</f>
        <v>0</v>
      </c>
      <c r="I31" s="122">
        <f>Q253</f>
        <v>0</v>
      </c>
      <c r="J31" s="122">
        <f>I31-H31</f>
        <v>0</v>
      </c>
      <c r="K31" s="122">
        <f t="shared" si="27"/>
        <v>0</v>
      </c>
      <c r="L31" s="122">
        <f t="shared" si="27"/>
        <v>0</v>
      </c>
      <c r="M31" s="122">
        <f t="shared" si="27"/>
        <v>0</v>
      </c>
      <c r="N31" s="122">
        <f t="shared" si="27"/>
        <v>0</v>
      </c>
      <c r="O31" s="122">
        <f>Q364</f>
        <v>0</v>
      </c>
      <c r="P31" s="122">
        <f>Q419</f>
        <v>0</v>
      </c>
      <c r="Q31" s="122">
        <f>Q474</f>
        <v>0</v>
      </c>
      <c r="R31" s="122">
        <f>Q529</f>
        <v>0</v>
      </c>
      <c r="S31" s="122">
        <f>Q584</f>
        <v>0</v>
      </c>
    </row>
    <row r="32" spans="3:19" x14ac:dyDescent="0.25">
      <c r="C32" s="428" t="s">
        <v>258</v>
      </c>
      <c r="D32" s="429"/>
      <c r="E32" s="81"/>
      <c r="F32" s="81"/>
      <c r="G32" s="81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</row>
    <row r="33" spans="3:19" x14ac:dyDescent="0.25">
      <c r="C33" s="18" t="s">
        <v>252</v>
      </c>
      <c r="D33" s="18" t="s">
        <v>253</v>
      </c>
      <c r="E33" s="161">
        <f t="shared" ref="E33:E42" si="28">Q90</f>
        <v>0</v>
      </c>
      <c r="F33" s="161">
        <f t="shared" ref="F33:F42" si="29">Q145</f>
        <v>0</v>
      </c>
      <c r="G33" s="161">
        <f t="shared" ref="G33:G42" si="30">Q200</f>
        <v>0</v>
      </c>
      <c r="H33" s="102"/>
      <c r="I33" s="161">
        <f t="shared" ref="I33:I42" si="31">Q255</f>
        <v>0</v>
      </c>
      <c r="J33" s="161">
        <f t="shared" ref="J33:J42" si="32">I33-H33</f>
        <v>0</v>
      </c>
      <c r="K33" s="102"/>
      <c r="L33" s="162">
        <f t="shared" ref="L33:L42" si="33">SUM(E311:J311)</f>
        <v>0</v>
      </c>
      <c r="M33" s="162">
        <f t="shared" ref="M33:M42" si="34">SUM(K311:P311)</f>
        <v>0</v>
      </c>
      <c r="N33" s="162">
        <f t="shared" ref="N33:N42" si="35">L33+M33</f>
        <v>0</v>
      </c>
      <c r="O33" s="162">
        <f t="shared" ref="O33:O42" si="36">Q366</f>
        <v>0</v>
      </c>
      <c r="P33" s="162">
        <f t="shared" ref="P33:P42" si="37">Q421</f>
        <v>0</v>
      </c>
      <c r="Q33" s="162">
        <f t="shared" ref="Q33:Q42" si="38">Q476</f>
        <v>0</v>
      </c>
      <c r="R33" s="162">
        <f t="shared" ref="R33:R42" si="39">Q531</f>
        <v>0</v>
      </c>
      <c r="S33" s="162">
        <f t="shared" ref="S33:S42" si="40">Q586</f>
        <v>0</v>
      </c>
    </row>
    <row r="34" spans="3:19" x14ac:dyDescent="0.25">
      <c r="C34" s="18" t="s">
        <v>254</v>
      </c>
      <c r="D34" s="18" t="s">
        <v>255</v>
      </c>
      <c r="E34" s="161">
        <f t="shared" si="28"/>
        <v>0</v>
      </c>
      <c r="F34" s="161">
        <f t="shared" si="29"/>
        <v>0</v>
      </c>
      <c r="G34" s="161">
        <f t="shared" si="30"/>
        <v>0</v>
      </c>
      <c r="H34" s="102"/>
      <c r="I34" s="161">
        <f t="shared" si="31"/>
        <v>0</v>
      </c>
      <c r="J34" s="161">
        <f t="shared" si="32"/>
        <v>0</v>
      </c>
      <c r="K34" s="102"/>
      <c r="L34" s="162">
        <f t="shared" si="33"/>
        <v>0</v>
      </c>
      <c r="M34" s="162">
        <f t="shared" si="34"/>
        <v>0</v>
      </c>
      <c r="N34" s="162">
        <f t="shared" si="35"/>
        <v>0</v>
      </c>
      <c r="O34" s="162">
        <f t="shared" si="36"/>
        <v>0</v>
      </c>
      <c r="P34" s="162">
        <f t="shared" si="37"/>
        <v>0</v>
      </c>
      <c r="Q34" s="162">
        <f t="shared" si="38"/>
        <v>0</v>
      </c>
      <c r="R34" s="162">
        <f t="shared" si="39"/>
        <v>0</v>
      </c>
      <c r="S34" s="162">
        <f t="shared" si="40"/>
        <v>0</v>
      </c>
    </row>
    <row r="35" spans="3:19" x14ac:dyDescent="0.25">
      <c r="C35" s="18" t="s">
        <v>629</v>
      </c>
      <c r="D35" s="18" t="s">
        <v>64</v>
      </c>
      <c r="E35" s="161">
        <f t="shared" si="28"/>
        <v>0</v>
      </c>
      <c r="F35" s="161">
        <f t="shared" si="29"/>
        <v>0</v>
      </c>
      <c r="G35" s="161">
        <f t="shared" si="30"/>
        <v>0</v>
      </c>
      <c r="H35" s="102"/>
      <c r="I35" s="161">
        <f t="shared" si="31"/>
        <v>0</v>
      </c>
      <c r="J35" s="161">
        <f t="shared" si="32"/>
        <v>0</v>
      </c>
      <c r="K35" s="102"/>
      <c r="L35" s="162">
        <f t="shared" si="33"/>
        <v>0</v>
      </c>
      <c r="M35" s="162">
        <f t="shared" si="34"/>
        <v>0</v>
      </c>
      <c r="N35" s="162">
        <f t="shared" si="35"/>
        <v>0</v>
      </c>
      <c r="O35" s="162">
        <f t="shared" si="36"/>
        <v>0</v>
      </c>
      <c r="P35" s="162">
        <f t="shared" si="37"/>
        <v>0</v>
      </c>
      <c r="Q35" s="162">
        <f t="shared" si="38"/>
        <v>0</v>
      </c>
      <c r="R35" s="162">
        <f t="shared" si="39"/>
        <v>0</v>
      </c>
      <c r="S35" s="162">
        <f t="shared" si="40"/>
        <v>0</v>
      </c>
    </row>
    <row r="36" spans="3:19" x14ac:dyDescent="0.25">
      <c r="C36" s="18" t="s">
        <v>630</v>
      </c>
      <c r="D36" s="18" t="s">
        <v>631</v>
      </c>
      <c r="E36" s="161">
        <f t="shared" si="28"/>
        <v>0</v>
      </c>
      <c r="F36" s="161">
        <f t="shared" si="29"/>
        <v>0</v>
      </c>
      <c r="G36" s="161">
        <f t="shared" si="30"/>
        <v>0</v>
      </c>
      <c r="H36" s="102"/>
      <c r="I36" s="161">
        <f t="shared" si="31"/>
        <v>0</v>
      </c>
      <c r="J36" s="161">
        <f t="shared" si="32"/>
        <v>0</v>
      </c>
      <c r="K36" s="102"/>
      <c r="L36" s="162">
        <f t="shared" si="33"/>
        <v>0</v>
      </c>
      <c r="M36" s="162">
        <f t="shared" si="34"/>
        <v>0</v>
      </c>
      <c r="N36" s="162">
        <f t="shared" si="35"/>
        <v>0</v>
      </c>
      <c r="O36" s="162">
        <f t="shared" si="36"/>
        <v>0</v>
      </c>
      <c r="P36" s="162">
        <f t="shared" si="37"/>
        <v>0</v>
      </c>
      <c r="Q36" s="162">
        <f t="shared" si="38"/>
        <v>0</v>
      </c>
      <c r="R36" s="162">
        <f t="shared" si="39"/>
        <v>0</v>
      </c>
      <c r="S36" s="162">
        <f t="shared" si="40"/>
        <v>0</v>
      </c>
    </row>
    <row r="37" spans="3:19" x14ac:dyDescent="0.25">
      <c r="C37" s="18" t="s">
        <v>632</v>
      </c>
      <c r="D37" s="18" t="s">
        <v>633</v>
      </c>
      <c r="E37" s="161">
        <f t="shared" si="28"/>
        <v>0</v>
      </c>
      <c r="F37" s="161">
        <f t="shared" si="29"/>
        <v>0</v>
      </c>
      <c r="G37" s="161">
        <f t="shared" si="30"/>
        <v>0</v>
      </c>
      <c r="H37" s="102"/>
      <c r="I37" s="161">
        <f t="shared" si="31"/>
        <v>0</v>
      </c>
      <c r="J37" s="161">
        <f t="shared" si="32"/>
        <v>0</v>
      </c>
      <c r="K37" s="102"/>
      <c r="L37" s="162">
        <f t="shared" si="33"/>
        <v>0</v>
      </c>
      <c r="M37" s="162">
        <f t="shared" si="34"/>
        <v>0</v>
      </c>
      <c r="N37" s="162">
        <f t="shared" si="35"/>
        <v>0</v>
      </c>
      <c r="O37" s="162">
        <f t="shared" si="36"/>
        <v>0</v>
      </c>
      <c r="P37" s="162">
        <f t="shared" si="37"/>
        <v>0</v>
      </c>
      <c r="Q37" s="162">
        <f t="shared" si="38"/>
        <v>0</v>
      </c>
      <c r="R37" s="162">
        <f t="shared" si="39"/>
        <v>0</v>
      </c>
      <c r="S37" s="162">
        <f t="shared" si="40"/>
        <v>0</v>
      </c>
    </row>
    <row r="38" spans="3:19" x14ac:dyDescent="0.25">
      <c r="C38" s="18" t="s">
        <v>634</v>
      </c>
      <c r="D38" s="18" t="s">
        <v>635</v>
      </c>
      <c r="E38" s="161">
        <f t="shared" si="28"/>
        <v>0</v>
      </c>
      <c r="F38" s="161">
        <f t="shared" si="29"/>
        <v>0</v>
      </c>
      <c r="G38" s="161">
        <f t="shared" si="30"/>
        <v>0</v>
      </c>
      <c r="H38" s="102"/>
      <c r="I38" s="161">
        <f t="shared" si="31"/>
        <v>0</v>
      </c>
      <c r="J38" s="161">
        <f t="shared" si="32"/>
        <v>0</v>
      </c>
      <c r="K38" s="102"/>
      <c r="L38" s="162">
        <f t="shared" si="33"/>
        <v>0</v>
      </c>
      <c r="M38" s="162">
        <f t="shared" si="34"/>
        <v>0</v>
      </c>
      <c r="N38" s="162">
        <f t="shared" si="35"/>
        <v>0</v>
      </c>
      <c r="O38" s="162">
        <f t="shared" si="36"/>
        <v>0</v>
      </c>
      <c r="P38" s="162">
        <f t="shared" si="37"/>
        <v>0</v>
      </c>
      <c r="Q38" s="162">
        <f t="shared" si="38"/>
        <v>0</v>
      </c>
      <c r="R38" s="162">
        <f t="shared" si="39"/>
        <v>0</v>
      </c>
      <c r="S38" s="162">
        <f t="shared" si="40"/>
        <v>0</v>
      </c>
    </row>
    <row r="39" spans="3:19" x14ac:dyDescent="0.25">
      <c r="C39" s="18" t="s">
        <v>472</v>
      </c>
      <c r="D39" s="18" t="s">
        <v>626</v>
      </c>
      <c r="E39" s="161">
        <f t="shared" si="28"/>
        <v>0</v>
      </c>
      <c r="F39" s="161">
        <f t="shared" si="29"/>
        <v>0</v>
      </c>
      <c r="G39" s="161">
        <f t="shared" si="30"/>
        <v>0</v>
      </c>
      <c r="H39" s="102"/>
      <c r="I39" s="161">
        <f t="shared" si="31"/>
        <v>0</v>
      </c>
      <c r="J39" s="161">
        <f t="shared" si="32"/>
        <v>0</v>
      </c>
      <c r="K39" s="102"/>
      <c r="L39" s="162">
        <f t="shared" si="33"/>
        <v>0</v>
      </c>
      <c r="M39" s="162">
        <f t="shared" si="34"/>
        <v>0</v>
      </c>
      <c r="N39" s="162">
        <f t="shared" si="35"/>
        <v>0</v>
      </c>
      <c r="O39" s="162">
        <f t="shared" si="36"/>
        <v>0</v>
      </c>
      <c r="P39" s="162">
        <f t="shared" si="37"/>
        <v>0</v>
      </c>
      <c r="Q39" s="162">
        <f t="shared" si="38"/>
        <v>0</v>
      </c>
      <c r="R39" s="162">
        <f t="shared" si="39"/>
        <v>0</v>
      </c>
      <c r="S39" s="162">
        <f t="shared" si="40"/>
        <v>0</v>
      </c>
    </row>
    <row r="40" spans="3:19" x14ac:dyDescent="0.25">
      <c r="C40" s="18" t="s">
        <v>472</v>
      </c>
      <c r="D40" s="18" t="s">
        <v>636</v>
      </c>
      <c r="E40" s="161">
        <f t="shared" si="28"/>
        <v>0</v>
      </c>
      <c r="F40" s="161">
        <f t="shared" si="29"/>
        <v>0</v>
      </c>
      <c r="G40" s="161">
        <f t="shared" si="30"/>
        <v>0</v>
      </c>
      <c r="H40" s="102"/>
      <c r="I40" s="161">
        <f t="shared" si="31"/>
        <v>0</v>
      </c>
      <c r="J40" s="161">
        <f t="shared" si="32"/>
        <v>0</v>
      </c>
      <c r="K40" s="102"/>
      <c r="L40" s="162">
        <f t="shared" si="33"/>
        <v>0</v>
      </c>
      <c r="M40" s="162">
        <f t="shared" si="34"/>
        <v>0</v>
      </c>
      <c r="N40" s="162">
        <f t="shared" si="35"/>
        <v>0</v>
      </c>
      <c r="O40" s="162">
        <f t="shared" si="36"/>
        <v>0</v>
      </c>
      <c r="P40" s="162">
        <f t="shared" si="37"/>
        <v>0</v>
      </c>
      <c r="Q40" s="162">
        <f t="shared" si="38"/>
        <v>0</v>
      </c>
      <c r="R40" s="162">
        <f t="shared" si="39"/>
        <v>0</v>
      </c>
      <c r="S40" s="162">
        <f t="shared" si="40"/>
        <v>0</v>
      </c>
    </row>
    <row r="41" spans="3:19" x14ac:dyDescent="0.25">
      <c r="C41" s="18" t="s">
        <v>637</v>
      </c>
      <c r="D41" s="18" t="s">
        <v>628</v>
      </c>
      <c r="E41" s="161">
        <f t="shared" si="28"/>
        <v>0</v>
      </c>
      <c r="F41" s="161">
        <f t="shared" si="29"/>
        <v>0</v>
      </c>
      <c r="G41" s="161">
        <f t="shared" si="30"/>
        <v>0</v>
      </c>
      <c r="H41" s="102"/>
      <c r="I41" s="161">
        <f t="shared" si="31"/>
        <v>0</v>
      </c>
      <c r="J41" s="161">
        <f t="shared" si="32"/>
        <v>0</v>
      </c>
      <c r="K41" s="102"/>
      <c r="L41" s="162">
        <f t="shared" si="33"/>
        <v>0</v>
      </c>
      <c r="M41" s="162">
        <f t="shared" si="34"/>
        <v>0</v>
      </c>
      <c r="N41" s="162">
        <f t="shared" si="35"/>
        <v>0</v>
      </c>
      <c r="O41" s="162">
        <f t="shared" si="36"/>
        <v>0</v>
      </c>
      <c r="P41" s="162">
        <f t="shared" si="37"/>
        <v>0</v>
      </c>
      <c r="Q41" s="162">
        <f t="shared" si="38"/>
        <v>0</v>
      </c>
      <c r="R41" s="162">
        <f t="shared" si="39"/>
        <v>0</v>
      </c>
      <c r="S41" s="162">
        <f t="shared" si="40"/>
        <v>0</v>
      </c>
    </row>
    <row r="42" spans="3:19" x14ac:dyDescent="0.25">
      <c r="C42" s="18" t="s">
        <v>259</v>
      </c>
      <c r="D42" s="18" t="s">
        <v>259</v>
      </c>
      <c r="E42" s="161">
        <f t="shared" si="28"/>
        <v>0</v>
      </c>
      <c r="F42" s="161">
        <f t="shared" si="29"/>
        <v>0</v>
      </c>
      <c r="G42" s="161">
        <f t="shared" si="30"/>
        <v>0</v>
      </c>
      <c r="H42" s="102"/>
      <c r="I42" s="161">
        <f t="shared" si="31"/>
        <v>0</v>
      </c>
      <c r="J42" s="161">
        <f t="shared" si="32"/>
        <v>0</v>
      </c>
      <c r="K42" s="102"/>
      <c r="L42" s="162">
        <f t="shared" si="33"/>
        <v>0</v>
      </c>
      <c r="M42" s="162">
        <f t="shared" si="34"/>
        <v>0</v>
      </c>
      <c r="N42" s="162">
        <f t="shared" si="35"/>
        <v>0</v>
      </c>
      <c r="O42" s="162">
        <f t="shared" si="36"/>
        <v>0</v>
      </c>
      <c r="P42" s="162">
        <f t="shared" si="37"/>
        <v>0</v>
      </c>
      <c r="Q42" s="162">
        <f t="shared" si="38"/>
        <v>0</v>
      </c>
      <c r="R42" s="162">
        <f t="shared" si="39"/>
        <v>0</v>
      </c>
      <c r="S42" s="162">
        <f t="shared" si="40"/>
        <v>0</v>
      </c>
    </row>
    <row r="43" spans="3:19" x14ac:dyDescent="0.25">
      <c r="C43" s="439" t="s">
        <v>225</v>
      </c>
      <c r="D43" s="441"/>
      <c r="E43" s="122">
        <f>Q100</f>
        <v>0</v>
      </c>
      <c r="F43" s="122">
        <f>Q155</f>
        <v>0</v>
      </c>
      <c r="G43" s="122">
        <f>Q210</f>
        <v>0</v>
      </c>
      <c r="H43" s="122">
        <f t="shared" ref="H43:N43" si="41">SUM(H33:H42)</f>
        <v>0</v>
      </c>
      <c r="I43" s="122">
        <f>Q265</f>
        <v>0</v>
      </c>
      <c r="J43" s="122">
        <f>I43-H43</f>
        <v>0</v>
      </c>
      <c r="K43" s="122">
        <f t="shared" si="41"/>
        <v>0</v>
      </c>
      <c r="L43" s="122">
        <f t="shared" si="41"/>
        <v>0</v>
      </c>
      <c r="M43" s="122">
        <f t="shared" si="41"/>
        <v>0</v>
      </c>
      <c r="N43" s="122">
        <f t="shared" si="41"/>
        <v>0</v>
      </c>
      <c r="O43" s="122">
        <f>Q376</f>
        <v>0</v>
      </c>
      <c r="P43" s="122">
        <f>Q431</f>
        <v>0</v>
      </c>
      <c r="Q43" s="122">
        <f>Q486</f>
        <v>0</v>
      </c>
      <c r="R43" s="122">
        <f>Q541</f>
        <v>0</v>
      </c>
      <c r="S43" s="122">
        <f>Q596</f>
        <v>0</v>
      </c>
    </row>
    <row r="44" spans="3:19" x14ac:dyDescent="0.25">
      <c r="C44" s="428" t="s">
        <v>260</v>
      </c>
      <c r="D44" s="429"/>
      <c r="E44" s="81"/>
      <c r="F44" s="81"/>
      <c r="G44" s="81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</row>
    <row r="45" spans="3:19" x14ac:dyDescent="0.25">
      <c r="C45" s="18" t="s">
        <v>252</v>
      </c>
      <c r="D45" s="18" t="s">
        <v>253</v>
      </c>
      <c r="E45" s="161">
        <f t="shared" ref="E45:E55" si="42">Q102</f>
        <v>0</v>
      </c>
      <c r="F45" s="161">
        <f t="shared" ref="F45:F55" si="43">Q157</f>
        <v>0</v>
      </c>
      <c r="G45" s="161">
        <f t="shared" ref="G45:G55" si="44">Q212</f>
        <v>0</v>
      </c>
      <c r="H45" s="102"/>
      <c r="I45" s="161">
        <f t="shared" ref="I45:I55" si="45">Q267</f>
        <v>0</v>
      </c>
      <c r="J45" s="161">
        <f t="shared" ref="J45:J55" si="46">I45-H45</f>
        <v>0</v>
      </c>
      <c r="K45" s="102"/>
      <c r="L45" s="162">
        <f t="shared" ref="L45:L55" si="47">SUM(E323:J323)</f>
        <v>0</v>
      </c>
      <c r="M45" s="162">
        <f t="shared" ref="M45:M55" si="48">SUM(K323:P323)</f>
        <v>0</v>
      </c>
      <c r="N45" s="162">
        <f t="shared" ref="N45:N55" si="49">L45+M45</f>
        <v>0</v>
      </c>
      <c r="O45" s="162">
        <f t="shared" ref="O45:O55" si="50">Q378</f>
        <v>0</v>
      </c>
      <c r="P45" s="162">
        <f t="shared" ref="P45:P55" si="51">Q433</f>
        <v>0</v>
      </c>
      <c r="Q45" s="162">
        <f t="shared" ref="Q45:Q55" si="52">Q488</f>
        <v>0</v>
      </c>
      <c r="R45" s="162">
        <f t="shared" ref="R45:R55" si="53">Q543</f>
        <v>0</v>
      </c>
      <c r="S45" s="162">
        <f t="shared" ref="S45:S55" si="54">Q598</f>
        <v>0</v>
      </c>
    </row>
    <row r="46" spans="3:19" x14ac:dyDescent="0.25">
      <c r="C46" s="18" t="s">
        <v>254</v>
      </c>
      <c r="D46" s="18" t="s">
        <v>255</v>
      </c>
      <c r="E46" s="161">
        <f t="shared" si="42"/>
        <v>0</v>
      </c>
      <c r="F46" s="161">
        <f t="shared" si="43"/>
        <v>0</v>
      </c>
      <c r="G46" s="161">
        <f t="shared" si="44"/>
        <v>0</v>
      </c>
      <c r="H46" s="102"/>
      <c r="I46" s="161">
        <f t="shared" si="45"/>
        <v>0</v>
      </c>
      <c r="J46" s="161">
        <f t="shared" si="46"/>
        <v>0</v>
      </c>
      <c r="K46" s="102"/>
      <c r="L46" s="162">
        <f t="shared" si="47"/>
        <v>0</v>
      </c>
      <c r="M46" s="162">
        <f t="shared" si="48"/>
        <v>0</v>
      </c>
      <c r="N46" s="162">
        <f t="shared" si="49"/>
        <v>0</v>
      </c>
      <c r="O46" s="162">
        <f t="shared" si="50"/>
        <v>0</v>
      </c>
      <c r="P46" s="162">
        <f t="shared" si="51"/>
        <v>0</v>
      </c>
      <c r="Q46" s="162">
        <f t="shared" si="52"/>
        <v>0</v>
      </c>
      <c r="R46" s="162">
        <f t="shared" si="53"/>
        <v>0</v>
      </c>
      <c r="S46" s="162">
        <f t="shared" si="54"/>
        <v>0</v>
      </c>
    </row>
    <row r="47" spans="3:19" x14ac:dyDescent="0.25">
      <c r="C47" s="18" t="s">
        <v>640</v>
      </c>
      <c r="D47" s="18" t="s">
        <v>64</v>
      </c>
      <c r="E47" s="161">
        <f t="shared" si="42"/>
        <v>0</v>
      </c>
      <c r="F47" s="161">
        <f t="shared" si="43"/>
        <v>0</v>
      </c>
      <c r="G47" s="161">
        <f t="shared" si="44"/>
        <v>0</v>
      </c>
      <c r="H47" s="102"/>
      <c r="I47" s="161">
        <f t="shared" si="45"/>
        <v>0</v>
      </c>
      <c r="J47" s="161">
        <f t="shared" si="46"/>
        <v>0</v>
      </c>
      <c r="K47" s="102"/>
      <c r="L47" s="162">
        <f t="shared" si="47"/>
        <v>0</v>
      </c>
      <c r="M47" s="162">
        <f t="shared" si="48"/>
        <v>0</v>
      </c>
      <c r="N47" s="162">
        <f t="shared" si="49"/>
        <v>0</v>
      </c>
      <c r="O47" s="162">
        <f t="shared" si="50"/>
        <v>0</v>
      </c>
      <c r="P47" s="162">
        <f t="shared" si="51"/>
        <v>0</v>
      </c>
      <c r="Q47" s="162">
        <f t="shared" si="52"/>
        <v>0</v>
      </c>
      <c r="R47" s="162">
        <f t="shared" si="53"/>
        <v>0</v>
      </c>
      <c r="S47" s="162">
        <f t="shared" si="54"/>
        <v>0</v>
      </c>
    </row>
    <row r="48" spans="3:19" x14ac:dyDescent="0.25">
      <c r="C48" s="18" t="s">
        <v>630</v>
      </c>
      <c r="D48" s="18" t="s">
        <v>631</v>
      </c>
      <c r="E48" s="161">
        <f t="shared" si="42"/>
        <v>0</v>
      </c>
      <c r="F48" s="161">
        <f t="shared" si="43"/>
        <v>0</v>
      </c>
      <c r="G48" s="161">
        <f t="shared" si="44"/>
        <v>0</v>
      </c>
      <c r="H48" s="102"/>
      <c r="I48" s="161">
        <f t="shared" si="45"/>
        <v>0</v>
      </c>
      <c r="J48" s="161">
        <f t="shared" si="46"/>
        <v>0</v>
      </c>
      <c r="K48" s="102"/>
      <c r="L48" s="162">
        <f t="shared" si="47"/>
        <v>0</v>
      </c>
      <c r="M48" s="162">
        <f t="shared" si="48"/>
        <v>0</v>
      </c>
      <c r="N48" s="162">
        <f t="shared" si="49"/>
        <v>0</v>
      </c>
      <c r="O48" s="162">
        <f t="shared" si="50"/>
        <v>0</v>
      </c>
      <c r="P48" s="162">
        <f t="shared" si="51"/>
        <v>0</v>
      </c>
      <c r="Q48" s="162">
        <f t="shared" si="52"/>
        <v>0</v>
      </c>
      <c r="R48" s="162">
        <f t="shared" si="53"/>
        <v>0</v>
      </c>
      <c r="S48" s="162">
        <f t="shared" si="54"/>
        <v>0</v>
      </c>
    </row>
    <row r="49" spans="3:19" x14ac:dyDescent="0.25">
      <c r="C49" s="18" t="s">
        <v>632</v>
      </c>
      <c r="D49" s="18" t="s">
        <v>633</v>
      </c>
      <c r="E49" s="161">
        <f t="shared" si="42"/>
        <v>0</v>
      </c>
      <c r="F49" s="161">
        <f t="shared" si="43"/>
        <v>0</v>
      </c>
      <c r="G49" s="161">
        <f t="shared" si="44"/>
        <v>0</v>
      </c>
      <c r="H49" s="102"/>
      <c r="I49" s="161">
        <f t="shared" si="45"/>
        <v>0</v>
      </c>
      <c r="J49" s="161">
        <f t="shared" si="46"/>
        <v>0</v>
      </c>
      <c r="K49" s="102"/>
      <c r="L49" s="162">
        <f t="shared" si="47"/>
        <v>0</v>
      </c>
      <c r="M49" s="162">
        <f t="shared" si="48"/>
        <v>0</v>
      </c>
      <c r="N49" s="162">
        <f t="shared" si="49"/>
        <v>0</v>
      </c>
      <c r="O49" s="162">
        <f t="shared" si="50"/>
        <v>0</v>
      </c>
      <c r="P49" s="162">
        <f t="shared" si="51"/>
        <v>0</v>
      </c>
      <c r="Q49" s="162">
        <f t="shared" si="52"/>
        <v>0</v>
      </c>
      <c r="R49" s="162">
        <f t="shared" si="53"/>
        <v>0</v>
      </c>
      <c r="S49" s="162">
        <f t="shared" si="54"/>
        <v>0</v>
      </c>
    </row>
    <row r="50" spans="3:19" x14ac:dyDescent="0.25">
      <c r="C50" s="18" t="s">
        <v>638</v>
      </c>
      <c r="D50" s="18" t="s">
        <v>639</v>
      </c>
      <c r="E50" s="161">
        <f t="shared" si="42"/>
        <v>0</v>
      </c>
      <c r="F50" s="161">
        <f t="shared" si="43"/>
        <v>0</v>
      </c>
      <c r="G50" s="161">
        <f t="shared" si="44"/>
        <v>0</v>
      </c>
      <c r="H50" s="102"/>
      <c r="I50" s="161">
        <f t="shared" si="45"/>
        <v>0</v>
      </c>
      <c r="J50" s="161">
        <f t="shared" si="46"/>
        <v>0</v>
      </c>
      <c r="K50" s="102"/>
      <c r="L50" s="162">
        <f t="shared" si="47"/>
        <v>0</v>
      </c>
      <c r="M50" s="162">
        <f t="shared" si="48"/>
        <v>0</v>
      </c>
      <c r="N50" s="162">
        <f t="shared" si="49"/>
        <v>0</v>
      </c>
      <c r="O50" s="162">
        <f t="shared" si="50"/>
        <v>0</v>
      </c>
      <c r="P50" s="162">
        <f t="shared" si="51"/>
        <v>0</v>
      </c>
      <c r="Q50" s="162">
        <f t="shared" si="52"/>
        <v>0</v>
      </c>
      <c r="R50" s="162">
        <f t="shared" si="53"/>
        <v>0</v>
      </c>
      <c r="S50" s="162">
        <f t="shared" si="54"/>
        <v>0</v>
      </c>
    </row>
    <row r="51" spans="3:19" x14ac:dyDescent="0.25">
      <c r="C51" s="18" t="s">
        <v>634</v>
      </c>
      <c r="D51" s="18" t="s">
        <v>635</v>
      </c>
      <c r="E51" s="161">
        <f t="shared" si="42"/>
        <v>0</v>
      </c>
      <c r="F51" s="161">
        <f t="shared" si="43"/>
        <v>0</v>
      </c>
      <c r="G51" s="161">
        <f t="shared" si="44"/>
        <v>0</v>
      </c>
      <c r="H51" s="102"/>
      <c r="I51" s="161">
        <f t="shared" si="45"/>
        <v>0</v>
      </c>
      <c r="J51" s="161">
        <f t="shared" si="46"/>
        <v>0</v>
      </c>
      <c r="K51" s="102"/>
      <c r="L51" s="162">
        <f t="shared" si="47"/>
        <v>0</v>
      </c>
      <c r="M51" s="162">
        <f t="shared" si="48"/>
        <v>0</v>
      </c>
      <c r="N51" s="162">
        <f t="shared" si="49"/>
        <v>0</v>
      </c>
      <c r="O51" s="162">
        <f t="shared" si="50"/>
        <v>0</v>
      </c>
      <c r="P51" s="162">
        <f t="shared" si="51"/>
        <v>0</v>
      </c>
      <c r="Q51" s="162">
        <f t="shared" si="52"/>
        <v>0</v>
      </c>
      <c r="R51" s="162">
        <f t="shared" si="53"/>
        <v>0</v>
      </c>
      <c r="S51" s="162">
        <f t="shared" si="54"/>
        <v>0</v>
      </c>
    </row>
    <row r="52" spans="3:19" x14ac:dyDescent="0.25">
      <c r="C52" s="18" t="s">
        <v>472</v>
      </c>
      <c r="D52" s="18" t="s">
        <v>626</v>
      </c>
      <c r="E52" s="161">
        <f t="shared" si="42"/>
        <v>0</v>
      </c>
      <c r="F52" s="161">
        <f t="shared" si="43"/>
        <v>0</v>
      </c>
      <c r="G52" s="161">
        <f t="shared" si="44"/>
        <v>0</v>
      </c>
      <c r="H52" s="102"/>
      <c r="I52" s="161">
        <f t="shared" si="45"/>
        <v>0</v>
      </c>
      <c r="J52" s="161">
        <f t="shared" si="46"/>
        <v>0</v>
      </c>
      <c r="K52" s="102"/>
      <c r="L52" s="162">
        <f t="shared" si="47"/>
        <v>0</v>
      </c>
      <c r="M52" s="162">
        <f t="shared" si="48"/>
        <v>0</v>
      </c>
      <c r="N52" s="162">
        <f t="shared" si="49"/>
        <v>0</v>
      </c>
      <c r="O52" s="162">
        <f t="shared" si="50"/>
        <v>0</v>
      </c>
      <c r="P52" s="162">
        <f t="shared" si="51"/>
        <v>0</v>
      </c>
      <c r="Q52" s="162">
        <f t="shared" si="52"/>
        <v>0</v>
      </c>
      <c r="R52" s="162">
        <f t="shared" si="53"/>
        <v>0</v>
      </c>
      <c r="S52" s="162">
        <f t="shared" si="54"/>
        <v>0</v>
      </c>
    </row>
    <row r="53" spans="3:19" x14ac:dyDescent="0.25">
      <c r="C53" s="18" t="s">
        <v>472</v>
      </c>
      <c r="D53" s="18" t="s">
        <v>636</v>
      </c>
      <c r="E53" s="161">
        <f t="shared" si="42"/>
        <v>0</v>
      </c>
      <c r="F53" s="161">
        <f t="shared" si="43"/>
        <v>0</v>
      </c>
      <c r="G53" s="161">
        <f t="shared" si="44"/>
        <v>0</v>
      </c>
      <c r="H53" s="102"/>
      <c r="I53" s="161">
        <f t="shared" si="45"/>
        <v>0</v>
      </c>
      <c r="J53" s="161">
        <f t="shared" si="46"/>
        <v>0</v>
      </c>
      <c r="K53" s="102"/>
      <c r="L53" s="162">
        <f t="shared" si="47"/>
        <v>0</v>
      </c>
      <c r="M53" s="162">
        <f t="shared" si="48"/>
        <v>0</v>
      </c>
      <c r="N53" s="162">
        <f t="shared" si="49"/>
        <v>0</v>
      </c>
      <c r="O53" s="162">
        <f t="shared" si="50"/>
        <v>0</v>
      </c>
      <c r="P53" s="162">
        <f t="shared" si="51"/>
        <v>0</v>
      </c>
      <c r="Q53" s="162">
        <f t="shared" si="52"/>
        <v>0</v>
      </c>
      <c r="R53" s="162">
        <f t="shared" si="53"/>
        <v>0</v>
      </c>
      <c r="S53" s="162">
        <f t="shared" si="54"/>
        <v>0</v>
      </c>
    </row>
    <row r="54" spans="3:19" x14ac:dyDescent="0.25">
      <c r="C54" s="18" t="s">
        <v>637</v>
      </c>
      <c r="D54" s="18" t="s">
        <v>628</v>
      </c>
      <c r="E54" s="161">
        <f t="shared" si="42"/>
        <v>0</v>
      </c>
      <c r="F54" s="161">
        <f t="shared" si="43"/>
        <v>0</v>
      </c>
      <c r="G54" s="161">
        <f t="shared" si="44"/>
        <v>0</v>
      </c>
      <c r="H54" s="102"/>
      <c r="I54" s="161">
        <f t="shared" si="45"/>
        <v>0</v>
      </c>
      <c r="J54" s="161">
        <f t="shared" si="46"/>
        <v>0</v>
      </c>
      <c r="K54" s="102"/>
      <c r="L54" s="162">
        <f t="shared" si="47"/>
        <v>0</v>
      </c>
      <c r="M54" s="162">
        <f t="shared" si="48"/>
        <v>0</v>
      </c>
      <c r="N54" s="162">
        <f t="shared" si="49"/>
        <v>0</v>
      </c>
      <c r="O54" s="162">
        <f t="shared" si="50"/>
        <v>0</v>
      </c>
      <c r="P54" s="162">
        <f t="shared" si="51"/>
        <v>0</v>
      </c>
      <c r="Q54" s="162">
        <f t="shared" si="52"/>
        <v>0</v>
      </c>
      <c r="R54" s="162">
        <f t="shared" si="53"/>
        <v>0</v>
      </c>
      <c r="S54" s="162">
        <f t="shared" si="54"/>
        <v>0</v>
      </c>
    </row>
    <row r="55" spans="3:19" x14ac:dyDescent="0.25">
      <c r="C55" s="18" t="s">
        <v>259</v>
      </c>
      <c r="D55" s="18" t="s">
        <v>259</v>
      </c>
      <c r="E55" s="161">
        <f t="shared" si="42"/>
        <v>0</v>
      </c>
      <c r="F55" s="161">
        <f t="shared" si="43"/>
        <v>0</v>
      </c>
      <c r="G55" s="161">
        <f t="shared" si="44"/>
        <v>0</v>
      </c>
      <c r="H55" s="102"/>
      <c r="I55" s="161">
        <f t="shared" si="45"/>
        <v>0</v>
      </c>
      <c r="J55" s="161">
        <f t="shared" si="46"/>
        <v>0</v>
      </c>
      <c r="K55" s="102"/>
      <c r="L55" s="162">
        <f t="shared" si="47"/>
        <v>0</v>
      </c>
      <c r="M55" s="162">
        <f t="shared" si="48"/>
        <v>0</v>
      </c>
      <c r="N55" s="162">
        <f t="shared" si="49"/>
        <v>0</v>
      </c>
      <c r="O55" s="162">
        <f t="shared" si="50"/>
        <v>0</v>
      </c>
      <c r="P55" s="162">
        <f t="shared" si="51"/>
        <v>0</v>
      </c>
      <c r="Q55" s="162">
        <f t="shared" si="52"/>
        <v>0</v>
      </c>
      <c r="R55" s="162">
        <f t="shared" si="53"/>
        <v>0</v>
      </c>
      <c r="S55" s="162">
        <f t="shared" si="54"/>
        <v>0</v>
      </c>
    </row>
    <row r="56" spans="3:19" x14ac:dyDescent="0.25">
      <c r="C56" s="439" t="s">
        <v>225</v>
      </c>
      <c r="D56" s="441"/>
      <c r="E56" s="122">
        <f>Q113</f>
        <v>0</v>
      </c>
      <c r="F56" s="122">
        <f>Q168</f>
        <v>0</v>
      </c>
      <c r="G56" s="122">
        <f>Q223</f>
        <v>0</v>
      </c>
      <c r="H56" s="122">
        <f t="shared" ref="H56:N56" si="55">SUM(H45:H55)</f>
        <v>0</v>
      </c>
      <c r="I56" s="122">
        <f>Q278</f>
        <v>0</v>
      </c>
      <c r="J56" s="122">
        <f>I56-H56</f>
        <v>0</v>
      </c>
      <c r="K56" s="122">
        <f t="shared" si="55"/>
        <v>0</v>
      </c>
      <c r="L56" s="122">
        <f t="shared" si="55"/>
        <v>0</v>
      </c>
      <c r="M56" s="122">
        <f t="shared" si="55"/>
        <v>0</v>
      </c>
      <c r="N56" s="122">
        <f t="shared" si="55"/>
        <v>0</v>
      </c>
      <c r="O56" s="122">
        <f>Q389</f>
        <v>0</v>
      </c>
      <c r="P56" s="122">
        <f>Q444</f>
        <v>0</v>
      </c>
      <c r="Q56" s="122">
        <f>Q499</f>
        <v>0</v>
      </c>
      <c r="R56" s="122">
        <f>Q554</f>
        <v>0</v>
      </c>
      <c r="S56" s="122">
        <f>Q609</f>
        <v>0</v>
      </c>
    </row>
    <row r="57" spans="3:19" x14ac:dyDescent="0.25">
      <c r="C57" s="439" t="s">
        <v>256</v>
      </c>
      <c r="D57" s="441"/>
      <c r="E57" s="122">
        <f>Q114</f>
        <v>0</v>
      </c>
      <c r="F57" s="122">
        <f>Q169</f>
        <v>0</v>
      </c>
      <c r="G57" s="122">
        <f>Q224</f>
        <v>0</v>
      </c>
      <c r="H57" s="122">
        <f t="shared" ref="H57:N57" si="56">H31+H43+H56</f>
        <v>0</v>
      </c>
      <c r="I57" s="122">
        <f>Q279</f>
        <v>0</v>
      </c>
      <c r="J57" s="122">
        <f>I57-H57</f>
        <v>0</v>
      </c>
      <c r="K57" s="122">
        <f t="shared" si="56"/>
        <v>0</v>
      </c>
      <c r="L57" s="122">
        <f t="shared" si="56"/>
        <v>0</v>
      </c>
      <c r="M57" s="122">
        <f t="shared" si="56"/>
        <v>0</v>
      </c>
      <c r="N57" s="122">
        <f t="shared" si="56"/>
        <v>0</v>
      </c>
      <c r="O57" s="122">
        <f>Q390</f>
        <v>0</v>
      </c>
      <c r="P57" s="122">
        <f>Q445</f>
        <v>0</v>
      </c>
      <c r="Q57" s="122">
        <f>Q500</f>
        <v>0</v>
      </c>
      <c r="R57" s="122">
        <f>Q555</f>
        <v>0</v>
      </c>
      <c r="S57" s="122">
        <f>Q610</f>
        <v>0</v>
      </c>
    </row>
    <row r="58" spans="3:19" x14ac:dyDescent="0.25">
      <c r="C58" s="439" t="s">
        <v>261</v>
      </c>
      <c r="D58" s="441"/>
      <c r="E58" s="122">
        <f>Q115</f>
        <v>0</v>
      </c>
      <c r="F58" s="122">
        <f>Q170</f>
        <v>0</v>
      </c>
      <c r="G58" s="122">
        <f>Q225</f>
        <v>0</v>
      </c>
      <c r="H58" s="122">
        <f t="shared" ref="H58:N58" si="57">H57+H19</f>
        <v>0</v>
      </c>
      <c r="I58" s="122">
        <f>Q280</f>
        <v>0</v>
      </c>
      <c r="J58" s="122">
        <f>I58-H58</f>
        <v>0</v>
      </c>
      <c r="K58" s="122">
        <f t="shared" si="57"/>
        <v>0</v>
      </c>
      <c r="L58" s="122">
        <f t="shared" si="57"/>
        <v>0</v>
      </c>
      <c r="M58" s="122">
        <f t="shared" si="57"/>
        <v>0</v>
      </c>
      <c r="N58" s="122">
        <f t="shared" si="57"/>
        <v>0</v>
      </c>
      <c r="O58" s="122">
        <f>Q391</f>
        <v>0</v>
      </c>
      <c r="P58" s="122">
        <f>Q446</f>
        <v>0</v>
      </c>
      <c r="Q58" s="122">
        <f>Q501</f>
        <v>0</v>
      </c>
      <c r="R58" s="122">
        <f>Q556</f>
        <v>0</v>
      </c>
      <c r="S58" s="122">
        <f>Q611</f>
        <v>0</v>
      </c>
    </row>
    <row r="61" spans="3:19" x14ac:dyDescent="0.25">
      <c r="C61" s="15" t="s">
        <v>262</v>
      </c>
    </row>
    <row r="62" spans="3:19" x14ac:dyDescent="0.25">
      <c r="C62" s="15"/>
      <c r="Q62" s="27" t="s">
        <v>109</v>
      </c>
    </row>
    <row r="63" spans="3:19" x14ac:dyDescent="0.25">
      <c r="C63" s="416" t="s">
        <v>244</v>
      </c>
      <c r="D63" s="416"/>
      <c r="E63" s="421" t="s">
        <v>263</v>
      </c>
      <c r="F63" s="421"/>
      <c r="G63" s="421"/>
      <c r="H63" s="421"/>
      <c r="I63" s="421"/>
      <c r="J63" s="421"/>
      <c r="K63" s="421"/>
      <c r="L63" s="421"/>
      <c r="M63" s="421"/>
      <c r="N63" s="421"/>
      <c r="O63" s="421"/>
      <c r="P63" s="421"/>
      <c r="Q63" s="421"/>
    </row>
    <row r="64" spans="3:19" x14ac:dyDescent="0.25">
      <c r="C64" s="416"/>
      <c r="D64" s="416"/>
      <c r="E64" s="14" t="s">
        <v>110</v>
      </c>
      <c r="F64" s="14" t="s">
        <v>111</v>
      </c>
      <c r="G64" s="14" t="s">
        <v>112</v>
      </c>
      <c r="H64" s="14" t="s">
        <v>113</v>
      </c>
      <c r="I64" s="14" t="s">
        <v>114</v>
      </c>
      <c r="J64" s="14" t="s">
        <v>115</v>
      </c>
      <c r="K64" s="14" t="s">
        <v>116</v>
      </c>
      <c r="L64" s="14" t="s">
        <v>117</v>
      </c>
      <c r="M64" s="14" t="s">
        <v>118</v>
      </c>
      <c r="N64" s="14" t="s">
        <v>119</v>
      </c>
      <c r="O64" s="14" t="s">
        <v>120</v>
      </c>
      <c r="P64" s="14" t="s">
        <v>121</v>
      </c>
      <c r="Q64" s="14" t="s">
        <v>108</v>
      </c>
      <c r="R64" s="163"/>
      <c r="S64" s="163"/>
    </row>
    <row r="65" spans="3:19" x14ac:dyDescent="0.25">
      <c r="C65" s="428" t="s">
        <v>246</v>
      </c>
      <c r="D65" s="429"/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163"/>
      <c r="S65" s="163"/>
    </row>
    <row r="66" spans="3:19" x14ac:dyDescent="0.25">
      <c r="C66" s="73" t="s">
        <v>247</v>
      </c>
      <c r="D66" s="73" t="s">
        <v>248</v>
      </c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>
        <f>SUM(E66:P66)</f>
        <v>0</v>
      </c>
      <c r="R66" s="163"/>
      <c r="S66" s="163"/>
    </row>
    <row r="67" spans="3:19" x14ac:dyDescent="0.25">
      <c r="C67" s="18" t="s">
        <v>249</v>
      </c>
      <c r="D67" s="18" t="s">
        <v>250</v>
      </c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>
        <f>SUM(E67:P67)</f>
        <v>0</v>
      </c>
      <c r="R67" s="163"/>
      <c r="S67" s="163"/>
    </row>
    <row r="68" spans="3:19" x14ac:dyDescent="0.25">
      <c r="C68" s="18" t="s">
        <v>615</v>
      </c>
      <c r="D68" s="18" t="s">
        <v>616</v>
      </c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82">
        <f t="shared" ref="Q68:Q74" si="58">SUM(E68:P68)</f>
        <v>0</v>
      </c>
      <c r="R68" s="163"/>
      <c r="S68" s="163"/>
    </row>
    <row r="69" spans="3:19" x14ac:dyDescent="0.25">
      <c r="C69" s="18" t="s">
        <v>617</v>
      </c>
      <c r="D69" s="18" t="s">
        <v>618</v>
      </c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82">
        <f t="shared" si="58"/>
        <v>0</v>
      </c>
      <c r="R69" s="163"/>
      <c r="S69" s="163"/>
    </row>
    <row r="70" spans="3:19" x14ac:dyDescent="0.25">
      <c r="C70" s="18" t="s">
        <v>619</v>
      </c>
      <c r="D70" s="18" t="s">
        <v>620</v>
      </c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82">
        <f t="shared" si="58"/>
        <v>0</v>
      </c>
      <c r="R70" s="163"/>
      <c r="S70" s="163"/>
    </row>
    <row r="71" spans="3:19" x14ac:dyDescent="0.25">
      <c r="C71" s="18" t="s">
        <v>621</v>
      </c>
      <c r="D71" s="18" t="s">
        <v>622</v>
      </c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82">
        <f t="shared" si="58"/>
        <v>0</v>
      </c>
      <c r="R71" s="163"/>
      <c r="S71" s="163"/>
    </row>
    <row r="72" spans="3:19" x14ac:dyDescent="0.25">
      <c r="C72" s="18" t="s">
        <v>623</v>
      </c>
      <c r="D72" s="18" t="s">
        <v>624</v>
      </c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82">
        <f t="shared" si="58"/>
        <v>0</v>
      </c>
      <c r="R72" s="163"/>
      <c r="S72" s="163"/>
    </row>
    <row r="73" spans="3:19" x14ac:dyDescent="0.25">
      <c r="C73" s="18" t="s">
        <v>625</v>
      </c>
      <c r="D73" s="18" t="s">
        <v>626</v>
      </c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82">
        <f t="shared" si="58"/>
        <v>0</v>
      </c>
      <c r="R73" s="163"/>
      <c r="S73" s="163"/>
    </row>
    <row r="74" spans="3:19" x14ac:dyDescent="0.25">
      <c r="C74" s="18" t="s">
        <v>627</v>
      </c>
      <c r="D74" s="18" t="s">
        <v>628</v>
      </c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82">
        <f t="shared" si="58"/>
        <v>0</v>
      </c>
      <c r="R74" s="163"/>
      <c r="S74" s="163"/>
    </row>
    <row r="75" spans="3:19" x14ac:dyDescent="0.25">
      <c r="C75" s="18" t="s">
        <v>259</v>
      </c>
      <c r="D75" s="18" t="s">
        <v>259</v>
      </c>
      <c r="E75" s="82"/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>
        <f>SUM(E75:P75)</f>
        <v>0</v>
      </c>
      <c r="R75" s="163"/>
      <c r="S75" s="163"/>
    </row>
    <row r="76" spans="3:19" x14ac:dyDescent="0.25">
      <c r="C76" s="439" t="s">
        <v>251</v>
      </c>
      <c r="D76" s="441"/>
      <c r="E76" s="123">
        <f>SUM(E66:E75)</f>
        <v>0</v>
      </c>
      <c r="F76" s="123">
        <f t="shared" ref="F76:P76" si="59">SUM(F66:F75)</f>
        <v>0</v>
      </c>
      <c r="G76" s="123">
        <f t="shared" si="59"/>
        <v>0</v>
      </c>
      <c r="H76" s="123">
        <f t="shared" si="59"/>
        <v>0</v>
      </c>
      <c r="I76" s="123">
        <f t="shared" si="59"/>
        <v>0</v>
      </c>
      <c r="J76" s="123">
        <f t="shared" si="59"/>
        <v>0</v>
      </c>
      <c r="K76" s="123">
        <f t="shared" si="59"/>
        <v>0</v>
      </c>
      <c r="L76" s="123">
        <f t="shared" si="59"/>
        <v>0</v>
      </c>
      <c r="M76" s="123">
        <f t="shared" si="59"/>
        <v>0</v>
      </c>
      <c r="N76" s="123">
        <f t="shared" si="59"/>
        <v>0</v>
      </c>
      <c r="O76" s="123">
        <f t="shared" si="59"/>
        <v>0</v>
      </c>
      <c r="P76" s="123">
        <f t="shared" si="59"/>
        <v>0</v>
      </c>
      <c r="Q76" s="123">
        <f>SUM(E76:P76)</f>
        <v>0</v>
      </c>
      <c r="R76" s="163"/>
      <c r="S76" s="163"/>
    </row>
    <row r="77" spans="3:19" x14ac:dyDescent="0.25">
      <c r="C77" s="428" t="s">
        <v>257</v>
      </c>
      <c r="D77" s="429"/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  <c r="R77" s="163"/>
      <c r="S77" s="163"/>
    </row>
    <row r="78" spans="3:19" x14ac:dyDescent="0.25">
      <c r="C78" s="18" t="s">
        <v>252</v>
      </c>
      <c r="D78" s="18" t="s">
        <v>253</v>
      </c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>
        <f>SUM(E78:P78)</f>
        <v>0</v>
      </c>
      <c r="R78" s="163"/>
      <c r="S78" s="163"/>
    </row>
    <row r="79" spans="3:19" x14ac:dyDescent="0.25">
      <c r="C79" s="18" t="s">
        <v>254</v>
      </c>
      <c r="D79" s="18" t="s">
        <v>255</v>
      </c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>
        <f t="shared" ref="Q79:Q86" si="60">SUM(E79:P79)</f>
        <v>0</v>
      </c>
      <c r="R79" s="163"/>
      <c r="S79" s="163"/>
    </row>
    <row r="80" spans="3:19" x14ac:dyDescent="0.25">
      <c r="C80" s="18" t="s">
        <v>629</v>
      </c>
      <c r="D80" s="18" t="s">
        <v>64</v>
      </c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82">
        <f t="shared" si="60"/>
        <v>0</v>
      </c>
      <c r="R80" s="163"/>
      <c r="S80" s="163"/>
    </row>
    <row r="81" spans="3:19" x14ac:dyDescent="0.25">
      <c r="C81" s="18" t="s">
        <v>630</v>
      </c>
      <c r="D81" s="18" t="s">
        <v>631</v>
      </c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82">
        <f t="shared" si="60"/>
        <v>0</v>
      </c>
      <c r="R81" s="163"/>
      <c r="S81" s="163"/>
    </row>
    <row r="82" spans="3:19" x14ac:dyDescent="0.25">
      <c r="C82" s="18" t="s">
        <v>632</v>
      </c>
      <c r="D82" s="18" t="s">
        <v>633</v>
      </c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82">
        <f t="shared" si="60"/>
        <v>0</v>
      </c>
      <c r="R82" s="163"/>
      <c r="S82" s="163"/>
    </row>
    <row r="83" spans="3:19" x14ac:dyDescent="0.25">
      <c r="C83" s="18" t="s">
        <v>634</v>
      </c>
      <c r="D83" s="18" t="s">
        <v>635</v>
      </c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82">
        <f t="shared" si="60"/>
        <v>0</v>
      </c>
      <c r="R83" s="163"/>
      <c r="S83" s="163"/>
    </row>
    <row r="84" spans="3:19" x14ac:dyDescent="0.25">
      <c r="C84" s="18" t="s">
        <v>472</v>
      </c>
      <c r="D84" s="18" t="s">
        <v>626</v>
      </c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82">
        <f t="shared" si="60"/>
        <v>0</v>
      </c>
      <c r="R84" s="163"/>
      <c r="S84" s="163"/>
    </row>
    <row r="85" spans="3:19" x14ac:dyDescent="0.25">
      <c r="C85" s="18" t="s">
        <v>472</v>
      </c>
      <c r="D85" s="18" t="s">
        <v>636</v>
      </c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82">
        <f t="shared" si="60"/>
        <v>0</v>
      </c>
      <c r="R85" s="163"/>
      <c r="S85" s="163"/>
    </row>
    <row r="86" spans="3:19" x14ac:dyDescent="0.25">
      <c r="C86" s="18" t="s">
        <v>637</v>
      </c>
      <c r="D86" s="18" t="s">
        <v>628</v>
      </c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82">
        <f t="shared" si="60"/>
        <v>0</v>
      </c>
      <c r="R86" s="163"/>
      <c r="S86" s="163"/>
    </row>
    <row r="87" spans="3:19" x14ac:dyDescent="0.25">
      <c r="C87" s="18" t="s">
        <v>259</v>
      </c>
      <c r="D87" s="18" t="s">
        <v>259</v>
      </c>
      <c r="E87" s="82"/>
      <c r="F87" s="82"/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>
        <f>SUM(E87:P87)</f>
        <v>0</v>
      </c>
      <c r="R87" s="163"/>
      <c r="S87" s="163"/>
    </row>
    <row r="88" spans="3:19" x14ac:dyDescent="0.25">
      <c r="C88" s="439" t="s">
        <v>225</v>
      </c>
      <c r="D88" s="441"/>
      <c r="E88" s="123">
        <f>SUM(E78:E87)</f>
        <v>0</v>
      </c>
      <c r="F88" s="123">
        <f t="shared" ref="F88:P88" si="61">SUM(F78:F87)</f>
        <v>0</v>
      </c>
      <c r="G88" s="123">
        <f t="shared" si="61"/>
        <v>0</v>
      </c>
      <c r="H88" s="123">
        <f t="shared" si="61"/>
        <v>0</v>
      </c>
      <c r="I88" s="123">
        <f t="shared" si="61"/>
        <v>0</v>
      </c>
      <c r="J88" s="123">
        <f t="shared" si="61"/>
        <v>0</v>
      </c>
      <c r="K88" s="123">
        <f t="shared" si="61"/>
        <v>0</v>
      </c>
      <c r="L88" s="123">
        <f t="shared" si="61"/>
        <v>0</v>
      </c>
      <c r="M88" s="123">
        <f t="shared" si="61"/>
        <v>0</v>
      </c>
      <c r="N88" s="123">
        <f t="shared" si="61"/>
        <v>0</v>
      </c>
      <c r="O88" s="123">
        <f t="shared" si="61"/>
        <v>0</v>
      </c>
      <c r="P88" s="123">
        <f t="shared" si="61"/>
        <v>0</v>
      </c>
      <c r="Q88" s="123">
        <f>SUM(E88:P88)</f>
        <v>0</v>
      </c>
      <c r="R88" s="163"/>
      <c r="S88" s="163"/>
    </row>
    <row r="89" spans="3:19" x14ac:dyDescent="0.25">
      <c r="C89" s="428" t="s">
        <v>258</v>
      </c>
      <c r="D89" s="429"/>
      <c r="E89" s="82"/>
      <c r="F89" s="82"/>
      <c r="G89" s="82"/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163"/>
      <c r="S89" s="163"/>
    </row>
    <row r="90" spans="3:19" x14ac:dyDescent="0.25">
      <c r="C90" s="18" t="s">
        <v>252</v>
      </c>
      <c r="D90" s="18" t="s">
        <v>253</v>
      </c>
      <c r="E90" s="82"/>
      <c r="F90" s="82"/>
      <c r="G90" s="82"/>
      <c r="H90" s="82"/>
      <c r="I90" s="82"/>
      <c r="J90" s="82"/>
      <c r="K90" s="82"/>
      <c r="L90" s="82"/>
      <c r="M90" s="82"/>
      <c r="N90" s="82"/>
      <c r="O90" s="82"/>
      <c r="P90" s="82"/>
      <c r="Q90" s="82">
        <f>SUM(E90:P90)</f>
        <v>0</v>
      </c>
      <c r="R90" s="163"/>
      <c r="S90" s="163"/>
    </row>
    <row r="91" spans="3:19" x14ac:dyDescent="0.25">
      <c r="C91" s="18" t="s">
        <v>254</v>
      </c>
      <c r="D91" s="18" t="s">
        <v>255</v>
      </c>
      <c r="E91" s="82"/>
      <c r="F91" s="82"/>
      <c r="G91" s="82"/>
      <c r="H91" s="82"/>
      <c r="I91" s="82"/>
      <c r="J91" s="82"/>
      <c r="K91" s="82"/>
      <c r="L91" s="82"/>
      <c r="M91" s="82"/>
      <c r="N91" s="82"/>
      <c r="O91" s="82"/>
      <c r="P91" s="82"/>
      <c r="Q91" s="82">
        <f t="shared" ref="Q91:Q98" si="62">SUM(E91:P91)</f>
        <v>0</v>
      </c>
      <c r="R91" s="163"/>
      <c r="S91" s="163"/>
    </row>
    <row r="92" spans="3:19" x14ac:dyDescent="0.25">
      <c r="C92" s="18" t="s">
        <v>629</v>
      </c>
      <c r="D92" s="18" t="s">
        <v>64</v>
      </c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82">
        <f t="shared" si="62"/>
        <v>0</v>
      </c>
      <c r="R92" s="163"/>
      <c r="S92" s="163"/>
    </row>
    <row r="93" spans="3:19" x14ac:dyDescent="0.25">
      <c r="C93" s="18" t="s">
        <v>630</v>
      </c>
      <c r="D93" s="18" t="s">
        <v>631</v>
      </c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82">
        <f t="shared" si="62"/>
        <v>0</v>
      </c>
      <c r="R93" s="163"/>
      <c r="S93" s="163"/>
    </row>
    <row r="94" spans="3:19" x14ac:dyDescent="0.25">
      <c r="C94" s="18" t="s">
        <v>632</v>
      </c>
      <c r="D94" s="18" t="s">
        <v>633</v>
      </c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82">
        <f t="shared" si="62"/>
        <v>0</v>
      </c>
      <c r="R94" s="163"/>
      <c r="S94" s="163"/>
    </row>
    <row r="95" spans="3:19" x14ac:dyDescent="0.25">
      <c r="C95" s="18" t="s">
        <v>634</v>
      </c>
      <c r="D95" s="18" t="s">
        <v>635</v>
      </c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82">
        <f t="shared" si="62"/>
        <v>0</v>
      </c>
      <c r="R95" s="163"/>
      <c r="S95" s="163"/>
    </row>
    <row r="96" spans="3:19" x14ac:dyDescent="0.25">
      <c r="C96" s="18" t="s">
        <v>472</v>
      </c>
      <c r="D96" s="18" t="s">
        <v>626</v>
      </c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82">
        <f t="shared" si="62"/>
        <v>0</v>
      </c>
      <c r="R96" s="163"/>
      <c r="S96" s="163"/>
    </row>
    <row r="97" spans="3:19" x14ac:dyDescent="0.25">
      <c r="C97" s="18" t="s">
        <v>472</v>
      </c>
      <c r="D97" s="18" t="s">
        <v>636</v>
      </c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82">
        <f t="shared" si="62"/>
        <v>0</v>
      </c>
      <c r="R97" s="163"/>
      <c r="S97" s="163"/>
    </row>
    <row r="98" spans="3:19" x14ac:dyDescent="0.25">
      <c r="C98" s="18" t="s">
        <v>637</v>
      </c>
      <c r="D98" s="18" t="s">
        <v>628</v>
      </c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82">
        <f t="shared" si="62"/>
        <v>0</v>
      </c>
      <c r="R98" s="163"/>
      <c r="S98" s="163"/>
    </row>
    <row r="99" spans="3:19" x14ac:dyDescent="0.25">
      <c r="C99" s="18" t="s">
        <v>259</v>
      </c>
      <c r="D99" s="18" t="s">
        <v>259</v>
      </c>
      <c r="E99" s="82"/>
      <c r="F99" s="82"/>
      <c r="G99" s="82"/>
      <c r="H99" s="82"/>
      <c r="I99" s="82"/>
      <c r="J99" s="82"/>
      <c r="K99" s="82"/>
      <c r="L99" s="82"/>
      <c r="M99" s="82"/>
      <c r="N99" s="82"/>
      <c r="O99" s="82"/>
      <c r="P99" s="82"/>
      <c r="Q99" s="82">
        <f>SUM(E99:P99)</f>
        <v>0</v>
      </c>
      <c r="R99" s="163"/>
      <c r="S99" s="163"/>
    </row>
    <row r="100" spans="3:19" x14ac:dyDescent="0.25">
      <c r="C100" s="439" t="s">
        <v>225</v>
      </c>
      <c r="D100" s="441"/>
      <c r="E100" s="123">
        <f>SUM(E90:E99)</f>
        <v>0</v>
      </c>
      <c r="F100" s="123">
        <f t="shared" ref="F100:P100" si="63">SUM(F90:F99)</f>
        <v>0</v>
      </c>
      <c r="G100" s="123">
        <f t="shared" si="63"/>
        <v>0</v>
      </c>
      <c r="H100" s="123">
        <f t="shared" si="63"/>
        <v>0</v>
      </c>
      <c r="I100" s="123">
        <f t="shared" si="63"/>
        <v>0</v>
      </c>
      <c r="J100" s="123">
        <f t="shared" si="63"/>
        <v>0</v>
      </c>
      <c r="K100" s="123">
        <f t="shared" si="63"/>
        <v>0</v>
      </c>
      <c r="L100" s="123">
        <f t="shared" si="63"/>
        <v>0</v>
      </c>
      <c r="M100" s="123">
        <f t="shared" si="63"/>
        <v>0</v>
      </c>
      <c r="N100" s="123">
        <f t="shared" si="63"/>
        <v>0</v>
      </c>
      <c r="O100" s="123">
        <f t="shared" si="63"/>
        <v>0</v>
      </c>
      <c r="P100" s="123">
        <f t="shared" si="63"/>
        <v>0</v>
      </c>
      <c r="Q100" s="123">
        <f>SUM(E100:P100)</f>
        <v>0</v>
      </c>
      <c r="R100" s="163"/>
      <c r="S100" s="163"/>
    </row>
    <row r="101" spans="3:19" x14ac:dyDescent="0.25">
      <c r="C101" s="428" t="s">
        <v>260</v>
      </c>
      <c r="D101" s="429"/>
      <c r="E101" s="82"/>
      <c r="F101" s="82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  <c r="R101" s="163"/>
      <c r="S101" s="163"/>
    </row>
    <row r="102" spans="3:19" x14ac:dyDescent="0.25">
      <c r="C102" s="18" t="s">
        <v>252</v>
      </c>
      <c r="D102" s="18" t="s">
        <v>253</v>
      </c>
      <c r="E102" s="82"/>
      <c r="F102" s="82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>
        <f t="shared" ref="Q102:Q115" si="64">SUM(E102:P102)</f>
        <v>0</v>
      </c>
      <c r="R102" s="163"/>
      <c r="S102" s="163"/>
    </row>
    <row r="103" spans="3:19" x14ac:dyDescent="0.25">
      <c r="C103" s="18" t="s">
        <v>254</v>
      </c>
      <c r="D103" s="18" t="s">
        <v>255</v>
      </c>
      <c r="E103" s="82"/>
      <c r="F103" s="82"/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>
        <f t="shared" si="64"/>
        <v>0</v>
      </c>
      <c r="R103" s="163"/>
      <c r="S103" s="163"/>
    </row>
    <row r="104" spans="3:19" x14ac:dyDescent="0.25">
      <c r="C104" s="18" t="s">
        <v>640</v>
      </c>
      <c r="D104" s="18" t="s">
        <v>64</v>
      </c>
      <c r="E104" s="82"/>
      <c r="F104" s="82"/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>
        <f t="shared" si="64"/>
        <v>0</v>
      </c>
      <c r="R104" s="163"/>
      <c r="S104" s="163"/>
    </row>
    <row r="105" spans="3:19" x14ac:dyDescent="0.25">
      <c r="C105" s="18" t="s">
        <v>630</v>
      </c>
      <c r="D105" s="18" t="s">
        <v>631</v>
      </c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82">
        <f t="shared" si="64"/>
        <v>0</v>
      </c>
      <c r="R105" s="163"/>
      <c r="S105" s="163"/>
    </row>
    <row r="106" spans="3:19" x14ac:dyDescent="0.25">
      <c r="C106" s="18" t="s">
        <v>632</v>
      </c>
      <c r="D106" s="18" t="s">
        <v>633</v>
      </c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82">
        <f t="shared" si="64"/>
        <v>0</v>
      </c>
      <c r="R106" s="163"/>
      <c r="S106" s="163"/>
    </row>
    <row r="107" spans="3:19" x14ac:dyDescent="0.25">
      <c r="C107" s="18" t="s">
        <v>638</v>
      </c>
      <c r="D107" s="18" t="s">
        <v>639</v>
      </c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82">
        <f t="shared" si="64"/>
        <v>0</v>
      </c>
      <c r="R107" s="163"/>
      <c r="S107" s="163"/>
    </row>
    <row r="108" spans="3:19" x14ac:dyDescent="0.25">
      <c r="C108" s="18" t="s">
        <v>634</v>
      </c>
      <c r="D108" s="18" t="s">
        <v>635</v>
      </c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82">
        <f t="shared" si="64"/>
        <v>0</v>
      </c>
      <c r="R108" s="163"/>
      <c r="S108" s="163"/>
    </row>
    <row r="109" spans="3:19" x14ac:dyDescent="0.25">
      <c r="C109" s="18" t="s">
        <v>472</v>
      </c>
      <c r="D109" s="18" t="s">
        <v>626</v>
      </c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82">
        <f t="shared" si="64"/>
        <v>0</v>
      </c>
      <c r="R109" s="163"/>
      <c r="S109" s="163"/>
    </row>
    <row r="110" spans="3:19" x14ac:dyDescent="0.25">
      <c r="C110" s="18" t="s">
        <v>472</v>
      </c>
      <c r="D110" s="18" t="s">
        <v>636</v>
      </c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82">
        <f t="shared" si="64"/>
        <v>0</v>
      </c>
      <c r="R110" s="163"/>
      <c r="S110" s="163"/>
    </row>
    <row r="111" spans="3:19" x14ac:dyDescent="0.25">
      <c r="C111" s="18" t="s">
        <v>637</v>
      </c>
      <c r="D111" s="18" t="s">
        <v>628</v>
      </c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82">
        <f t="shared" si="64"/>
        <v>0</v>
      </c>
      <c r="R111" s="163"/>
      <c r="S111" s="163"/>
    </row>
    <row r="112" spans="3:19" x14ac:dyDescent="0.25">
      <c r="C112" s="18" t="s">
        <v>259</v>
      </c>
      <c r="D112" s="18" t="s">
        <v>259</v>
      </c>
      <c r="E112" s="82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>
        <f t="shared" si="64"/>
        <v>0</v>
      </c>
      <c r="R112" s="163"/>
      <c r="S112" s="163"/>
    </row>
    <row r="113" spans="3:19" x14ac:dyDescent="0.25">
      <c r="C113" s="439" t="s">
        <v>225</v>
      </c>
      <c r="D113" s="441"/>
      <c r="E113" s="123">
        <f>SUM(E102:E112)</f>
        <v>0</v>
      </c>
      <c r="F113" s="123">
        <f t="shared" ref="F113:P113" si="65">SUM(F102:F112)</f>
        <v>0</v>
      </c>
      <c r="G113" s="123">
        <f t="shared" si="65"/>
        <v>0</v>
      </c>
      <c r="H113" s="123">
        <f t="shared" si="65"/>
        <v>0</v>
      </c>
      <c r="I113" s="123">
        <f t="shared" si="65"/>
        <v>0</v>
      </c>
      <c r="J113" s="123">
        <f t="shared" si="65"/>
        <v>0</v>
      </c>
      <c r="K113" s="123">
        <f t="shared" si="65"/>
        <v>0</v>
      </c>
      <c r="L113" s="123">
        <f t="shared" si="65"/>
        <v>0</v>
      </c>
      <c r="M113" s="123">
        <f t="shared" si="65"/>
        <v>0</v>
      </c>
      <c r="N113" s="123">
        <f t="shared" si="65"/>
        <v>0</v>
      </c>
      <c r="O113" s="123">
        <f t="shared" si="65"/>
        <v>0</v>
      </c>
      <c r="P113" s="123">
        <f t="shared" si="65"/>
        <v>0</v>
      </c>
      <c r="Q113" s="123">
        <f t="shared" si="64"/>
        <v>0</v>
      </c>
      <c r="R113" s="163"/>
      <c r="S113" s="163"/>
    </row>
    <row r="114" spans="3:19" x14ac:dyDescent="0.25">
      <c r="C114" s="439" t="s">
        <v>256</v>
      </c>
      <c r="D114" s="441"/>
      <c r="E114" s="123">
        <f>E88+E100+E113</f>
        <v>0</v>
      </c>
      <c r="F114" s="123">
        <f t="shared" ref="F114:P114" si="66">F88+F100+F113</f>
        <v>0</v>
      </c>
      <c r="G114" s="123">
        <f t="shared" si="66"/>
        <v>0</v>
      </c>
      <c r="H114" s="123">
        <f t="shared" si="66"/>
        <v>0</v>
      </c>
      <c r="I114" s="123">
        <f t="shared" si="66"/>
        <v>0</v>
      </c>
      <c r="J114" s="123">
        <f t="shared" si="66"/>
        <v>0</v>
      </c>
      <c r="K114" s="123">
        <f t="shared" si="66"/>
        <v>0</v>
      </c>
      <c r="L114" s="123">
        <f t="shared" si="66"/>
        <v>0</v>
      </c>
      <c r="M114" s="123">
        <f t="shared" si="66"/>
        <v>0</v>
      </c>
      <c r="N114" s="123">
        <f t="shared" si="66"/>
        <v>0</v>
      </c>
      <c r="O114" s="123">
        <f t="shared" si="66"/>
        <v>0</v>
      </c>
      <c r="P114" s="123">
        <f t="shared" si="66"/>
        <v>0</v>
      </c>
      <c r="Q114" s="123">
        <f t="shared" si="64"/>
        <v>0</v>
      </c>
      <c r="R114" s="163"/>
      <c r="S114" s="163"/>
    </row>
    <row r="115" spans="3:19" x14ac:dyDescent="0.25">
      <c r="C115" s="439" t="s">
        <v>261</v>
      </c>
      <c r="D115" s="441"/>
      <c r="E115" s="123">
        <f>E114+E76</f>
        <v>0</v>
      </c>
      <c r="F115" s="123">
        <f t="shared" ref="F115:P115" si="67">F114+F76</f>
        <v>0</v>
      </c>
      <c r="G115" s="123">
        <f t="shared" si="67"/>
        <v>0</v>
      </c>
      <c r="H115" s="123">
        <f t="shared" si="67"/>
        <v>0</v>
      </c>
      <c r="I115" s="123">
        <f t="shared" si="67"/>
        <v>0</v>
      </c>
      <c r="J115" s="123">
        <f t="shared" si="67"/>
        <v>0</v>
      </c>
      <c r="K115" s="123">
        <f t="shared" si="67"/>
        <v>0</v>
      </c>
      <c r="L115" s="123">
        <f t="shared" si="67"/>
        <v>0</v>
      </c>
      <c r="M115" s="123">
        <f t="shared" si="67"/>
        <v>0</v>
      </c>
      <c r="N115" s="123">
        <f t="shared" si="67"/>
        <v>0</v>
      </c>
      <c r="O115" s="123">
        <f t="shared" si="67"/>
        <v>0</v>
      </c>
      <c r="P115" s="123">
        <f t="shared" si="67"/>
        <v>0</v>
      </c>
      <c r="Q115" s="123">
        <f t="shared" si="64"/>
        <v>0</v>
      </c>
      <c r="R115" s="163"/>
      <c r="S115" s="163"/>
    </row>
    <row r="116" spans="3:19" x14ac:dyDescent="0.25">
      <c r="C116" s="27"/>
      <c r="D116" s="27"/>
      <c r="E116" s="79"/>
      <c r="F116" s="79"/>
      <c r="G116" s="79"/>
      <c r="H116" s="79"/>
      <c r="I116" s="79"/>
      <c r="J116" s="79"/>
      <c r="K116" s="79"/>
      <c r="L116" s="79"/>
      <c r="M116" s="79"/>
      <c r="N116" s="79"/>
      <c r="O116" s="79"/>
      <c r="P116" s="79"/>
      <c r="Q116" s="79"/>
      <c r="R116" s="163"/>
      <c r="S116" s="163"/>
    </row>
    <row r="117" spans="3:19" x14ac:dyDescent="0.25">
      <c r="C117" s="15"/>
      <c r="Q117" s="27" t="s">
        <v>109</v>
      </c>
      <c r="R117" s="163"/>
      <c r="S117" s="163"/>
    </row>
    <row r="118" spans="3:19" x14ac:dyDescent="0.25">
      <c r="C118" s="416" t="s">
        <v>244</v>
      </c>
      <c r="D118" s="416"/>
      <c r="E118" s="421" t="s">
        <v>264</v>
      </c>
      <c r="F118" s="421"/>
      <c r="G118" s="421"/>
      <c r="H118" s="421"/>
      <c r="I118" s="421"/>
      <c r="J118" s="421"/>
      <c r="K118" s="421"/>
      <c r="L118" s="421"/>
      <c r="M118" s="421"/>
      <c r="N118" s="421"/>
      <c r="O118" s="421"/>
      <c r="P118" s="421"/>
      <c r="Q118" s="421"/>
      <c r="R118" s="163"/>
      <c r="S118" s="163"/>
    </row>
    <row r="119" spans="3:19" x14ac:dyDescent="0.25">
      <c r="C119" s="416"/>
      <c r="D119" s="416"/>
      <c r="E119" s="14" t="s">
        <v>110</v>
      </c>
      <c r="F119" s="14" t="s">
        <v>111</v>
      </c>
      <c r="G119" s="14" t="s">
        <v>112</v>
      </c>
      <c r="H119" s="14" t="s">
        <v>113</v>
      </c>
      <c r="I119" s="14" t="s">
        <v>114</v>
      </c>
      <c r="J119" s="14" t="s">
        <v>115</v>
      </c>
      <c r="K119" s="14" t="s">
        <v>116</v>
      </c>
      <c r="L119" s="14" t="s">
        <v>117</v>
      </c>
      <c r="M119" s="14" t="s">
        <v>118</v>
      </c>
      <c r="N119" s="14" t="s">
        <v>119</v>
      </c>
      <c r="O119" s="14" t="s">
        <v>120</v>
      </c>
      <c r="P119" s="14" t="s">
        <v>121</v>
      </c>
      <c r="Q119" s="14" t="s">
        <v>108</v>
      </c>
      <c r="R119" s="163"/>
      <c r="S119" s="163"/>
    </row>
    <row r="120" spans="3:19" x14ac:dyDescent="0.25">
      <c r="C120" s="428" t="s">
        <v>246</v>
      </c>
      <c r="D120" s="429"/>
      <c r="E120" s="82"/>
      <c r="F120" s="82"/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  <c r="R120" s="163"/>
      <c r="S120" s="163"/>
    </row>
    <row r="121" spans="3:19" x14ac:dyDescent="0.25">
      <c r="C121" s="73" t="s">
        <v>247</v>
      </c>
      <c r="D121" s="73" t="s">
        <v>248</v>
      </c>
      <c r="E121" s="82"/>
      <c r="F121" s="82"/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>
        <f>SUM(E121:P121)</f>
        <v>0</v>
      </c>
      <c r="R121" s="163"/>
      <c r="S121" s="163"/>
    </row>
    <row r="122" spans="3:19" x14ac:dyDescent="0.25">
      <c r="C122" s="18" t="s">
        <v>249</v>
      </c>
      <c r="D122" s="18" t="s">
        <v>250</v>
      </c>
      <c r="E122" s="82"/>
      <c r="F122" s="82"/>
      <c r="G122" s="82"/>
      <c r="H122" s="82"/>
      <c r="I122" s="82"/>
      <c r="J122" s="82"/>
      <c r="K122" s="82"/>
      <c r="L122" s="82"/>
      <c r="M122" s="82"/>
      <c r="N122" s="82"/>
      <c r="O122" s="82"/>
      <c r="P122" s="82"/>
      <c r="Q122" s="82">
        <f>SUM(E122:P122)</f>
        <v>0</v>
      </c>
      <c r="R122" s="163"/>
      <c r="S122" s="163"/>
    </row>
    <row r="123" spans="3:19" x14ac:dyDescent="0.25">
      <c r="C123" s="18" t="s">
        <v>615</v>
      </c>
      <c r="D123" s="18" t="s">
        <v>616</v>
      </c>
      <c r="E123" s="82"/>
      <c r="F123" s="82"/>
      <c r="G123" s="82"/>
      <c r="H123" s="82"/>
      <c r="I123" s="82"/>
      <c r="J123" s="82"/>
      <c r="K123" s="82"/>
      <c r="L123" s="82"/>
      <c r="M123" s="82"/>
      <c r="N123" s="82"/>
      <c r="O123" s="82"/>
      <c r="P123" s="82"/>
      <c r="Q123" s="82">
        <f t="shared" ref="Q123:Q129" si="68">SUM(E123:P123)</f>
        <v>0</v>
      </c>
      <c r="R123" s="163"/>
      <c r="S123" s="163"/>
    </row>
    <row r="124" spans="3:19" x14ac:dyDescent="0.25">
      <c r="C124" s="18" t="s">
        <v>617</v>
      </c>
      <c r="D124" s="18" t="s">
        <v>618</v>
      </c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82">
        <f t="shared" si="68"/>
        <v>0</v>
      </c>
      <c r="R124" s="163"/>
      <c r="S124" s="163"/>
    </row>
    <row r="125" spans="3:19" x14ac:dyDescent="0.25">
      <c r="C125" s="18" t="s">
        <v>619</v>
      </c>
      <c r="D125" s="18" t="s">
        <v>620</v>
      </c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82">
        <f t="shared" si="68"/>
        <v>0</v>
      </c>
      <c r="R125" s="163"/>
      <c r="S125" s="163"/>
    </row>
    <row r="126" spans="3:19" x14ac:dyDescent="0.25">
      <c r="C126" s="18" t="s">
        <v>621</v>
      </c>
      <c r="D126" s="18" t="s">
        <v>622</v>
      </c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82">
        <f t="shared" si="68"/>
        <v>0</v>
      </c>
      <c r="R126" s="163"/>
      <c r="S126" s="163"/>
    </row>
    <row r="127" spans="3:19" x14ac:dyDescent="0.25">
      <c r="C127" s="18" t="s">
        <v>623</v>
      </c>
      <c r="D127" s="18" t="s">
        <v>624</v>
      </c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82">
        <f t="shared" si="68"/>
        <v>0</v>
      </c>
      <c r="R127" s="163"/>
      <c r="S127" s="163"/>
    </row>
    <row r="128" spans="3:19" x14ac:dyDescent="0.25">
      <c r="C128" s="18" t="s">
        <v>625</v>
      </c>
      <c r="D128" s="18" t="s">
        <v>626</v>
      </c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82">
        <f t="shared" si="68"/>
        <v>0</v>
      </c>
      <c r="R128" s="163"/>
      <c r="S128" s="163"/>
    </row>
    <row r="129" spans="3:19" x14ac:dyDescent="0.25">
      <c r="C129" s="18" t="s">
        <v>627</v>
      </c>
      <c r="D129" s="18" t="s">
        <v>628</v>
      </c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82">
        <f t="shared" si="68"/>
        <v>0</v>
      </c>
      <c r="R129" s="163"/>
      <c r="S129" s="163"/>
    </row>
    <row r="130" spans="3:19" x14ac:dyDescent="0.25">
      <c r="C130" s="18" t="s">
        <v>259</v>
      </c>
      <c r="D130" s="18" t="s">
        <v>259</v>
      </c>
      <c r="E130" s="82"/>
      <c r="F130" s="82"/>
      <c r="G130" s="82"/>
      <c r="H130" s="82"/>
      <c r="I130" s="82"/>
      <c r="J130" s="82"/>
      <c r="K130" s="82"/>
      <c r="L130" s="82"/>
      <c r="M130" s="82"/>
      <c r="N130" s="82"/>
      <c r="O130" s="82"/>
      <c r="P130" s="82"/>
      <c r="Q130" s="82">
        <f>SUM(E130:P130)</f>
        <v>0</v>
      </c>
      <c r="R130" s="163"/>
      <c r="S130" s="163"/>
    </row>
    <row r="131" spans="3:19" x14ac:dyDescent="0.25">
      <c r="C131" s="439" t="s">
        <v>251</v>
      </c>
      <c r="D131" s="441"/>
      <c r="E131" s="123">
        <f t="shared" ref="E131:P131" si="69">SUM(E121:E130)</f>
        <v>0</v>
      </c>
      <c r="F131" s="123">
        <f t="shared" si="69"/>
        <v>0</v>
      </c>
      <c r="G131" s="123">
        <f t="shared" si="69"/>
        <v>0</v>
      </c>
      <c r="H131" s="123">
        <f t="shared" si="69"/>
        <v>0</v>
      </c>
      <c r="I131" s="123">
        <f t="shared" si="69"/>
        <v>0</v>
      </c>
      <c r="J131" s="123">
        <f t="shared" si="69"/>
        <v>0</v>
      </c>
      <c r="K131" s="123">
        <f t="shared" si="69"/>
        <v>0</v>
      </c>
      <c r="L131" s="123">
        <f t="shared" si="69"/>
        <v>0</v>
      </c>
      <c r="M131" s="123">
        <f t="shared" si="69"/>
        <v>0</v>
      </c>
      <c r="N131" s="123">
        <f t="shared" si="69"/>
        <v>0</v>
      </c>
      <c r="O131" s="123">
        <f t="shared" si="69"/>
        <v>0</v>
      </c>
      <c r="P131" s="123">
        <f t="shared" si="69"/>
        <v>0</v>
      </c>
      <c r="Q131" s="123">
        <f>SUM(E131:P131)</f>
        <v>0</v>
      </c>
      <c r="R131" s="163"/>
      <c r="S131" s="163"/>
    </row>
    <row r="132" spans="3:19" x14ac:dyDescent="0.25">
      <c r="C132" s="428" t="s">
        <v>257</v>
      </c>
      <c r="D132" s="429"/>
      <c r="E132" s="82"/>
      <c r="F132" s="82"/>
      <c r="G132" s="82"/>
      <c r="H132" s="82"/>
      <c r="I132" s="82"/>
      <c r="J132" s="82"/>
      <c r="K132" s="82"/>
      <c r="L132" s="82"/>
      <c r="M132" s="82"/>
      <c r="N132" s="82"/>
      <c r="O132" s="82"/>
      <c r="P132" s="82"/>
      <c r="Q132" s="82"/>
      <c r="R132" s="163"/>
      <c r="S132" s="163"/>
    </row>
    <row r="133" spans="3:19" x14ac:dyDescent="0.25">
      <c r="C133" s="18" t="s">
        <v>252</v>
      </c>
      <c r="D133" s="18" t="s">
        <v>253</v>
      </c>
      <c r="E133" s="82"/>
      <c r="F133" s="82"/>
      <c r="G133" s="82"/>
      <c r="H133" s="82"/>
      <c r="I133" s="82"/>
      <c r="J133" s="82"/>
      <c r="K133" s="82"/>
      <c r="L133" s="82"/>
      <c r="M133" s="82"/>
      <c r="N133" s="82"/>
      <c r="O133" s="82"/>
      <c r="P133" s="82"/>
      <c r="Q133" s="82">
        <f>SUM(E133:P133)</f>
        <v>0</v>
      </c>
      <c r="R133" s="163"/>
      <c r="S133" s="163"/>
    </row>
    <row r="134" spans="3:19" x14ac:dyDescent="0.25">
      <c r="C134" s="18" t="s">
        <v>254</v>
      </c>
      <c r="D134" s="18" t="s">
        <v>255</v>
      </c>
      <c r="E134" s="82"/>
      <c r="F134" s="82"/>
      <c r="G134" s="82"/>
      <c r="H134" s="82"/>
      <c r="I134" s="82"/>
      <c r="J134" s="82"/>
      <c r="K134" s="82"/>
      <c r="L134" s="82"/>
      <c r="M134" s="82"/>
      <c r="N134" s="82"/>
      <c r="O134" s="82"/>
      <c r="P134" s="82"/>
      <c r="Q134" s="82">
        <f>SUM(E134:P134)</f>
        <v>0</v>
      </c>
      <c r="R134" s="163"/>
      <c r="S134" s="163"/>
    </row>
    <row r="135" spans="3:19" x14ac:dyDescent="0.25">
      <c r="C135" s="18" t="s">
        <v>629</v>
      </c>
      <c r="D135" s="18" t="s">
        <v>64</v>
      </c>
      <c r="E135" s="82"/>
      <c r="F135" s="82"/>
      <c r="G135" s="82"/>
      <c r="H135" s="82"/>
      <c r="I135" s="82"/>
      <c r="J135" s="82"/>
      <c r="K135" s="82"/>
      <c r="L135" s="82"/>
      <c r="M135" s="82"/>
      <c r="N135" s="82"/>
      <c r="O135" s="82"/>
      <c r="P135" s="82"/>
      <c r="Q135" s="82">
        <f t="shared" ref="Q135:Q141" si="70">SUM(E135:P135)</f>
        <v>0</v>
      </c>
      <c r="R135" s="163"/>
      <c r="S135" s="163"/>
    </row>
    <row r="136" spans="3:19" x14ac:dyDescent="0.25">
      <c r="C136" s="18" t="s">
        <v>630</v>
      </c>
      <c r="D136" s="18" t="s">
        <v>631</v>
      </c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82">
        <f t="shared" si="70"/>
        <v>0</v>
      </c>
      <c r="R136" s="163"/>
      <c r="S136" s="163"/>
    </row>
    <row r="137" spans="3:19" x14ac:dyDescent="0.25">
      <c r="C137" s="18" t="s">
        <v>632</v>
      </c>
      <c r="D137" s="18" t="s">
        <v>633</v>
      </c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82">
        <f t="shared" si="70"/>
        <v>0</v>
      </c>
      <c r="R137" s="163"/>
      <c r="S137" s="163"/>
    </row>
    <row r="138" spans="3:19" x14ac:dyDescent="0.25">
      <c r="C138" s="18" t="s">
        <v>634</v>
      </c>
      <c r="D138" s="18" t="s">
        <v>635</v>
      </c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82">
        <f t="shared" si="70"/>
        <v>0</v>
      </c>
      <c r="R138" s="163"/>
      <c r="S138" s="163"/>
    </row>
    <row r="139" spans="3:19" x14ac:dyDescent="0.25">
      <c r="C139" s="18" t="s">
        <v>472</v>
      </c>
      <c r="D139" s="18" t="s">
        <v>626</v>
      </c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82">
        <f t="shared" si="70"/>
        <v>0</v>
      </c>
      <c r="R139" s="163"/>
      <c r="S139" s="163"/>
    </row>
    <row r="140" spans="3:19" x14ac:dyDescent="0.25">
      <c r="C140" s="18" t="s">
        <v>472</v>
      </c>
      <c r="D140" s="18" t="s">
        <v>636</v>
      </c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82">
        <f t="shared" si="70"/>
        <v>0</v>
      </c>
      <c r="R140" s="163"/>
      <c r="S140" s="163"/>
    </row>
    <row r="141" spans="3:19" x14ac:dyDescent="0.25">
      <c r="C141" s="18" t="s">
        <v>637</v>
      </c>
      <c r="D141" s="18" t="s">
        <v>628</v>
      </c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82">
        <f t="shared" si="70"/>
        <v>0</v>
      </c>
      <c r="R141" s="163"/>
      <c r="S141" s="163"/>
    </row>
    <row r="142" spans="3:19" x14ac:dyDescent="0.25">
      <c r="C142" s="18" t="s">
        <v>259</v>
      </c>
      <c r="D142" s="18" t="s">
        <v>259</v>
      </c>
      <c r="E142" s="82"/>
      <c r="F142" s="82"/>
      <c r="G142" s="82"/>
      <c r="H142" s="82"/>
      <c r="I142" s="82"/>
      <c r="J142" s="82"/>
      <c r="K142" s="82"/>
      <c r="L142" s="82"/>
      <c r="M142" s="82"/>
      <c r="N142" s="82"/>
      <c r="O142" s="82"/>
      <c r="P142" s="82"/>
      <c r="Q142" s="82">
        <f>SUM(E142:P142)</f>
        <v>0</v>
      </c>
      <c r="R142" s="163"/>
      <c r="S142" s="163"/>
    </row>
    <row r="143" spans="3:19" x14ac:dyDescent="0.25">
      <c r="C143" s="439" t="s">
        <v>225</v>
      </c>
      <c r="D143" s="441"/>
      <c r="E143" s="123">
        <f t="shared" ref="E143:P143" si="71">SUM(E133:E142)</f>
        <v>0</v>
      </c>
      <c r="F143" s="123">
        <f t="shared" si="71"/>
        <v>0</v>
      </c>
      <c r="G143" s="123">
        <f t="shared" si="71"/>
        <v>0</v>
      </c>
      <c r="H143" s="123">
        <f t="shared" si="71"/>
        <v>0</v>
      </c>
      <c r="I143" s="123">
        <f t="shared" si="71"/>
        <v>0</v>
      </c>
      <c r="J143" s="123">
        <f t="shared" si="71"/>
        <v>0</v>
      </c>
      <c r="K143" s="123">
        <f t="shared" si="71"/>
        <v>0</v>
      </c>
      <c r="L143" s="123">
        <f t="shared" si="71"/>
        <v>0</v>
      </c>
      <c r="M143" s="123">
        <f t="shared" si="71"/>
        <v>0</v>
      </c>
      <c r="N143" s="123">
        <f t="shared" si="71"/>
        <v>0</v>
      </c>
      <c r="O143" s="123">
        <f t="shared" si="71"/>
        <v>0</v>
      </c>
      <c r="P143" s="123">
        <f t="shared" si="71"/>
        <v>0</v>
      </c>
      <c r="Q143" s="123">
        <f>SUM(E143:P143)</f>
        <v>0</v>
      </c>
      <c r="R143" s="163"/>
      <c r="S143" s="163"/>
    </row>
    <row r="144" spans="3:19" x14ac:dyDescent="0.25">
      <c r="C144" s="428" t="s">
        <v>258</v>
      </c>
      <c r="D144" s="429"/>
      <c r="E144" s="82"/>
      <c r="F144" s="82"/>
      <c r="G144" s="82"/>
      <c r="H144" s="82"/>
      <c r="I144" s="82"/>
      <c r="J144" s="82"/>
      <c r="K144" s="82"/>
      <c r="L144" s="82"/>
      <c r="M144" s="82"/>
      <c r="N144" s="82"/>
      <c r="O144" s="82"/>
      <c r="P144" s="82"/>
      <c r="Q144" s="82"/>
      <c r="R144" s="163"/>
      <c r="S144" s="163"/>
    </row>
    <row r="145" spans="3:19" x14ac:dyDescent="0.25">
      <c r="C145" s="18" t="s">
        <v>252</v>
      </c>
      <c r="D145" s="18" t="s">
        <v>253</v>
      </c>
      <c r="E145" s="82"/>
      <c r="F145" s="82"/>
      <c r="G145" s="82"/>
      <c r="H145" s="82"/>
      <c r="I145" s="82"/>
      <c r="J145" s="82"/>
      <c r="K145" s="82"/>
      <c r="L145" s="82"/>
      <c r="M145" s="82"/>
      <c r="N145" s="82"/>
      <c r="O145" s="82"/>
      <c r="P145" s="82"/>
      <c r="Q145" s="82">
        <f>SUM(E145:P145)</f>
        <v>0</v>
      </c>
      <c r="R145" s="163"/>
      <c r="S145" s="163"/>
    </row>
    <row r="146" spans="3:19" x14ac:dyDescent="0.25">
      <c r="C146" s="18" t="s">
        <v>254</v>
      </c>
      <c r="D146" s="18" t="s">
        <v>255</v>
      </c>
      <c r="E146" s="82"/>
      <c r="F146" s="82"/>
      <c r="G146" s="82"/>
      <c r="H146" s="82"/>
      <c r="I146" s="82"/>
      <c r="J146" s="82"/>
      <c r="K146" s="82"/>
      <c r="L146" s="82"/>
      <c r="M146" s="82"/>
      <c r="N146" s="82"/>
      <c r="O146" s="82"/>
      <c r="P146" s="82"/>
      <c r="Q146" s="82">
        <f>SUM(E146:P146)</f>
        <v>0</v>
      </c>
      <c r="R146" s="163"/>
      <c r="S146" s="163"/>
    </row>
    <row r="147" spans="3:19" x14ac:dyDescent="0.25">
      <c r="C147" s="18" t="s">
        <v>629</v>
      </c>
      <c r="D147" s="18" t="s">
        <v>64</v>
      </c>
      <c r="E147" s="82"/>
      <c r="F147" s="82"/>
      <c r="G147" s="82"/>
      <c r="H147" s="82"/>
      <c r="I147" s="82"/>
      <c r="J147" s="82"/>
      <c r="K147" s="82"/>
      <c r="L147" s="82"/>
      <c r="M147" s="82"/>
      <c r="N147" s="82"/>
      <c r="O147" s="82"/>
      <c r="P147" s="82"/>
      <c r="Q147" s="82">
        <f t="shared" ref="Q147:Q153" si="72">SUM(E147:P147)</f>
        <v>0</v>
      </c>
      <c r="R147" s="163"/>
      <c r="S147" s="163"/>
    </row>
    <row r="148" spans="3:19" x14ac:dyDescent="0.25">
      <c r="C148" s="18" t="s">
        <v>630</v>
      </c>
      <c r="D148" s="18" t="s">
        <v>631</v>
      </c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82">
        <f t="shared" si="72"/>
        <v>0</v>
      </c>
      <c r="R148" s="163"/>
      <c r="S148" s="163"/>
    </row>
    <row r="149" spans="3:19" x14ac:dyDescent="0.25">
      <c r="C149" s="18" t="s">
        <v>632</v>
      </c>
      <c r="D149" s="18" t="s">
        <v>633</v>
      </c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82">
        <f t="shared" si="72"/>
        <v>0</v>
      </c>
      <c r="R149" s="163"/>
      <c r="S149" s="163"/>
    </row>
    <row r="150" spans="3:19" x14ac:dyDescent="0.25">
      <c r="C150" s="18" t="s">
        <v>634</v>
      </c>
      <c r="D150" s="18" t="s">
        <v>635</v>
      </c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82">
        <f t="shared" si="72"/>
        <v>0</v>
      </c>
      <c r="R150" s="163"/>
      <c r="S150" s="163"/>
    </row>
    <row r="151" spans="3:19" x14ac:dyDescent="0.25">
      <c r="C151" s="18" t="s">
        <v>472</v>
      </c>
      <c r="D151" s="18" t="s">
        <v>626</v>
      </c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82">
        <f t="shared" si="72"/>
        <v>0</v>
      </c>
      <c r="R151" s="163"/>
      <c r="S151" s="163"/>
    </row>
    <row r="152" spans="3:19" x14ac:dyDescent="0.25">
      <c r="C152" s="18" t="s">
        <v>472</v>
      </c>
      <c r="D152" s="18" t="s">
        <v>636</v>
      </c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82">
        <f t="shared" si="72"/>
        <v>0</v>
      </c>
      <c r="R152" s="163"/>
      <c r="S152" s="163"/>
    </row>
    <row r="153" spans="3:19" x14ac:dyDescent="0.25">
      <c r="C153" s="18" t="s">
        <v>637</v>
      </c>
      <c r="D153" s="18" t="s">
        <v>628</v>
      </c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82">
        <f t="shared" si="72"/>
        <v>0</v>
      </c>
      <c r="R153" s="163"/>
      <c r="S153" s="163"/>
    </row>
    <row r="154" spans="3:19" x14ac:dyDescent="0.25">
      <c r="C154" s="18" t="s">
        <v>259</v>
      </c>
      <c r="D154" s="18" t="s">
        <v>259</v>
      </c>
      <c r="E154" s="82"/>
      <c r="F154" s="82"/>
      <c r="G154" s="82"/>
      <c r="H154" s="82"/>
      <c r="I154" s="82"/>
      <c r="J154" s="82"/>
      <c r="K154" s="82"/>
      <c r="L154" s="82"/>
      <c r="M154" s="82"/>
      <c r="N154" s="82"/>
      <c r="O154" s="82"/>
      <c r="P154" s="82"/>
      <c r="Q154" s="82">
        <f>SUM(E154:P154)</f>
        <v>0</v>
      </c>
      <c r="R154" s="163"/>
      <c r="S154" s="163"/>
    </row>
    <row r="155" spans="3:19" x14ac:dyDescent="0.25">
      <c r="C155" s="439" t="s">
        <v>225</v>
      </c>
      <c r="D155" s="441"/>
      <c r="E155" s="123">
        <f t="shared" ref="E155:P155" si="73">SUM(E145:E154)</f>
        <v>0</v>
      </c>
      <c r="F155" s="123">
        <f t="shared" si="73"/>
        <v>0</v>
      </c>
      <c r="G155" s="123">
        <f t="shared" si="73"/>
        <v>0</v>
      </c>
      <c r="H155" s="123">
        <f t="shared" si="73"/>
        <v>0</v>
      </c>
      <c r="I155" s="123">
        <f t="shared" si="73"/>
        <v>0</v>
      </c>
      <c r="J155" s="123">
        <f t="shared" si="73"/>
        <v>0</v>
      </c>
      <c r="K155" s="123">
        <f t="shared" si="73"/>
        <v>0</v>
      </c>
      <c r="L155" s="123">
        <f t="shared" si="73"/>
        <v>0</v>
      </c>
      <c r="M155" s="123">
        <f t="shared" si="73"/>
        <v>0</v>
      </c>
      <c r="N155" s="123">
        <f t="shared" si="73"/>
        <v>0</v>
      </c>
      <c r="O155" s="123">
        <f t="shared" si="73"/>
        <v>0</v>
      </c>
      <c r="P155" s="123">
        <f t="shared" si="73"/>
        <v>0</v>
      </c>
      <c r="Q155" s="123">
        <f>SUM(E155:P155)</f>
        <v>0</v>
      </c>
      <c r="R155" s="163"/>
      <c r="S155" s="163"/>
    </row>
    <row r="156" spans="3:19" x14ac:dyDescent="0.25">
      <c r="C156" s="428" t="s">
        <v>260</v>
      </c>
      <c r="D156" s="429"/>
      <c r="E156" s="82"/>
      <c r="F156" s="82"/>
      <c r="G156" s="82"/>
      <c r="H156" s="82"/>
      <c r="I156" s="82"/>
      <c r="J156" s="82"/>
      <c r="K156" s="82"/>
      <c r="L156" s="82"/>
      <c r="M156" s="82"/>
      <c r="N156" s="82"/>
      <c r="O156" s="82"/>
      <c r="P156" s="82"/>
      <c r="Q156" s="82"/>
      <c r="R156" s="163"/>
      <c r="S156" s="163"/>
    </row>
    <row r="157" spans="3:19" x14ac:dyDescent="0.25">
      <c r="C157" s="18" t="s">
        <v>252</v>
      </c>
      <c r="D157" s="18" t="s">
        <v>253</v>
      </c>
      <c r="E157" s="82"/>
      <c r="F157" s="82"/>
      <c r="G157" s="82"/>
      <c r="H157" s="82"/>
      <c r="I157" s="82"/>
      <c r="J157" s="82"/>
      <c r="K157" s="82"/>
      <c r="L157" s="82"/>
      <c r="M157" s="82"/>
      <c r="N157" s="82"/>
      <c r="O157" s="82"/>
      <c r="P157" s="82"/>
      <c r="Q157" s="82">
        <f t="shared" ref="Q157:Q170" si="74">SUM(E157:P157)</f>
        <v>0</v>
      </c>
      <c r="R157" s="163"/>
      <c r="S157" s="163"/>
    </row>
    <row r="158" spans="3:19" x14ac:dyDescent="0.25">
      <c r="C158" s="18" t="s">
        <v>254</v>
      </c>
      <c r="D158" s="18" t="s">
        <v>255</v>
      </c>
      <c r="E158" s="82"/>
      <c r="F158" s="82"/>
      <c r="G158" s="82"/>
      <c r="H158" s="82"/>
      <c r="I158" s="82"/>
      <c r="J158" s="82"/>
      <c r="K158" s="82"/>
      <c r="L158" s="82"/>
      <c r="M158" s="82"/>
      <c r="N158" s="82"/>
      <c r="O158" s="82"/>
      <c r="P158" s="82"/>
      <c r="Q158" s="82">
        <f t="shared" si="74"/>
        <v>0</v>
      </c>
      <c r="R158" s="163"/>
      <c r="S158" s="163"/>
    </row>
    <row r="159" spans="3:19" x14ac:dyDescent="0.25">
      <c r="C159" s="18" t="s">
        <v>640</v>
      </c>
      <c r="D159" s="18" t="s">
        <v>64</v>
      </c>
      <c r="E159" s="82"/>
      <c r="F159" s="82"/>
      <c r="G159" s="82"/>
      <c r="H159" s="82"/>
      <c r="I159" s="82"/>
      <c r="J159" s="82"/>
      <c r="K159" s="82"/>
      <c r="L159" s="82"/>
      <c r="M159" s="82"/>
      <c r="N159" s="82"/>
      <c r="O159" s="82"/>
      <c r="P159" s="82"/>
      <c r="Q159" s="82">
        <f t="shared" si="74"/>
        <v>0</v>
      </c>
      <c r="R159" s="163"/>
      <c r="S159" s="163"/>
    </row>
    <row r="160" spans="3:19" x14ac:dyDescent="0.25">
      <c r="C160" s="18" t="s">
        <v>630</v>
      </c>
      <c r="D160" s="18" t="s">
        <v>631</v>
      </c>
      <c r="E160" s="82"/>
      <c r="F160" s="82"/>
      <c r="G160" s="82"/>
      <c r="H160" s="82"/>
      <c r="I160" s="82"/>
      <c r="J160" s="82"/>
      <c r="K160" s="82"/>
      <c r="L160" s="82"/>
      <c r="M160" s="82"/>
      <c r="N160" s="82"/>
      <c r="O160" s="82"/>
      <c r="P160" s="82"/>
      <c r="Q160" s="82">
        <f t="shared" si="74"/>
        <v>0</v>
      </c>
      <c r="R160" s="163"/>
      <c r="S160" s="163"/>
    </row>
    <row r="161" spans="3:19" x14ac:dyDescent="0.25">
      <c r="C161" s="18" t="s">
        <v>632</v>
      </c>
      <c r="D161" s="18" t="s">
        <v>633</v>
      </c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82">
        <f t="shared" si="74"/>
        <v>0</v>
      </c>
      <c r="R161" s="163"/>
      <c r="S161" s="163"/>
    </row>
    <row r="162" spans="3:19" x14ac:dyDescent="0.25">
      <c r="C162" s="18" t="s">
        <v>638</v>
      </c>
      <c r="D162" s="18" t="s">
        <v>639</v>
      </c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82">
        <f t="shared" si="74"/>
        <v>0</v>
      </c>
      <c r="R162" s="163"/>
      <c r="S162" s="163"/>
    </row>
    <row r="163" spans="3:19" x14ac:dyDescent="0.25">
      <c r="C163" s="18" t="s">
        <v>634</v>
      </c>
      <c r="D163" s="18" t="s">
        <v>635</v>
      </c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82">
        <f t="shared" si="74"/>
        <v>0</v>
      </c>
      <c r="R163" s="163"/>
      <c r="S163" s="163"/>
    </row>
    <row r="164" spans="3:19" x14ac:dyDescent="0.25">
      <c r="C164" s="18" t="s">
        <v>472</v>
      </c>
      <c r="D164" s="18" t="s">
        <v>626</v>
      </c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82">
        <f t="shared" si="74"/>
        <v>0</v>
      </c>
      <c r="R164" s="163"/>
      <c r="S164" s="163"/>
    </row>
    <row r="165" spans="3:19" x14ac:dyDescent="0.25">
      <c r="C165" s="18" t="s">
        <v>472</v>
      </c>
      <c r="D165" s="18" t="s">
        <v>636</v>
      </c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82">
        <f t="shared" si="74"/>
        <v>0</v>
      </c>
      <c r="R165" s="163"/>
      <c r="S165" s="163"/>
    </row>
    <row r="166" spans="3:19" x14ac:dyDescent="0.25">
      <c r="C166" s="18" t="s">
        <v>637</v>
      </c>
      <c r="D166" s="18" t="s">
        <v>628</v>
      </c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82">
        <f t="shared" si="74"/>
        <v>0</v>
      </c>
      <c r="R166" s="163"/>
      <c r="S166" s="163"/>
    </row>
    <row r="167" spans="3:19" x14ac:dyDescent="0.25">
      <c r="C167" s="18" t="s">
        <v>259</v>
      </c>
      <c r="D167" s="18" t="s">
        <v>259</v>
      </c>
      <c r="E167" s="82"/>
      <c r="F167" s="82"/>
      <c r="G167" s="82"/>
      <c r="H167" s="82"/>
      <c r="I167" s="82"/>
      <c r="J167" s="82"/>
      <c r="K167" s="82"/>
      <c r="L167" s="82"/>
      <c r="M167" s="82"/>
      <c r="N167" s="82"/>
      <c r="O167" s="82"/>
      <c r="P167" s="82"/>
      <c r="Q167" s="82">
        <f t="shared" si="74"/>
        <v>0</v>
      </c>
      <c r="R167" s="163"/>
      <c r="S167" s="163"/>
    </row>
    <row r="168" spans="3:19" x14ac:dyDescent="0.25">
      <c r="C168" s="439" t="s">
        <v>225</v>
      </c>
      <c r="D168" s="441"/>
      <c r="E168" s="123">
        <f t="shared" ref="E168:P168" si="75">SUM(E157:E167)</f>
        <v>0</v>
      </c>
      <c r="F168" s="123">
        <f t="shared" si="75"/>
        <v>0</v>
      </c>
      <c r="G168" s="123">
        <f t="shared" si="75"/>
        <v>0</v>
      </c>
      <c r="H168" s="123">
        <f t="shared" si="75"/>
        <v>0</v>
      </c>
      <c r="I168" s="123">
        <f t="shared" si="75"/>
        <v>0</v>
      </c>
      <c r="J168" s="123">
        <f t="shared" si="75"/>
        <v>0</v>
      </c>
      <c r="K168" s="123">
        <f t="shared" si="75"/>
        <v>0</v>
      </c>
      <c r="L168" s="123">
        <f t="shared" si="75"/>
        <v>0</v>
      </c>
      <c r="M168" s="123">
        <f t="shared" si="75"/>
        <v>0</v>
      </c>
      <c r="N168" s="123">
        <f t="shared" si="75"/>
        <v>0</v>
      </c>
      <c r="O168" s="123">
        <f t="shared" si="75"/>
        <v>0</v>
      </c>
      <c r="P168" s="123">
        <f t="shared" si="75"/>
        <v>0</v>
      </c>
      <c r="Q168" s="123">
        <f t="shared" si="74"/>
        <v>0</v>
      </c>
      <c r="R168" s="163"/>
      <c r="S168" s="163"/>
    </row>
    <row r="169" spans="3:19" x14ac:dyDescent="0.25">
      <c r="C169" s="439" t="s">
        <v>256</v>
      </c>
      <c r="D169" s="441"/>
      <c r="E169" s="123">
        <f t="shared" ref="E169:P169" si="76">E143+E155+E168</f>
        <v>0</v>
      </c>
      <c r="F169" s="123">
        <f t="shared" si="76"/>
        <v>0</v>
      </c>
      <c r="G169" s="123">
        <f t="shared" si="76"/>
        <v>0</v>
      </c>
      <c r="H169" s="123">
        <f t="shared" si="76"/>
        <v>0</v>
      </c>
      <c r="I169" s="123">
        <f t="shared" si="76"/>
        <v>0</v>
      </c>
      <c r="J169" s="123">
        <f t="shared" si="76"/>
        <v>0</v>
      </c>
      <c r="K169" s="123">
        <f t="shared" si="76"/>
        <v>0</v>
      </c>
      <c r="L169" s="123">
        <f t="shared" si="76"/>
        <v>0</v>
      </c>
      <c r="M169" s="123">
        <f t="shared" si="76"/>
        <v>0</v>
      </c>
      <c r="N169" s="123">
        <f t="shared" si="76"/>
        <v>0</v>
      </c>
      <c r="O169" s="123">
        <f t="shared" si="76"/>
        <v>0</v>
      </c>
      <c r="P169" s="123">
        <f t="shared" si="76"/>
        <v>0</v>
      </c>
      <c r="Q169" s="123">
        <f t="shared" si="74"/>
        <v>0</v>
      </c>
      <c r="R169" s="163"/>
      <c r="S169" s="163"/>
    </row>
    <row r="170" spans="3:19" x14ac:dyDescent="0.25">
      <c r="C170" s="439" t="s">
        <v>261</v>
      </c>
      <c r="D170" s="441"/>
      <c r="E170" s="123">
        <f t="shared" ref="E170:P170" si="77">E169+E131</f>
        <v>0</v>
      </c>
      <c r="F170" s="123">
        <f t="shared" si="77"/>
        <v>0</v>
      </c>
      <c r="G170" s="123">
        <f t="shared" si="77"/>
        <v>0</v>
      </c>
      <c r="H170" s="123">
        <f t="shared" si="77"/>
        <v>0</v>
      </c>
      <c r="I170" s="123">
        <f t="shared" si="77"/>
        <v>0</v>
      </c>
      <c r="J170" s="123">
        <f t="shared" si="77"/>
        <v>0</v>
      </c>
      <c r="K170" s="123">
        <f t="shared" si="77"/>
        <v>0</v>
      </c>
      <c r="L170" s="123">
        <f t="shared" si="77"/>
        <v>0</v>
      </c>
      <c r="M170" s="123">
        <f t="shared" si="77"/>
        <v>0</v>
      </c>
      <c r="N170" s="123">
        <f t="shared" si="77"/>
        <v>0</v>
      </c>
      <c r="O170" s="123">
        <f t="shared" si="77"/>
        <v>0</v>
      </c>
      <c r="P170" s="123">
        <f t="shared" si="77"/>
        <v>0</v>
      </c>
      <c r="Q170" s="123">
        <f t="shared" si="74"/>
        <v>0</v>
      </c>
      <c r="R170" s="163"/>
      <c r="S170" s="163"/>
    </row>
    <row r="171" spans="3:19" x14ac:dyDescent="0.25">
      <c r="C171" s="27"/>
      <c r="D171" s="27"/>
      <c r="E171" s="79"/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  <c r="R171" s="163"/>
      <c r="S171" s="163"/>
    </row>
    <row r="172" spans="3:19" x14ac:dyDescent="0.25">
      <c r="C172" s="15"/>
      <c r="Q172" s="27" t="s">
        <v>109</v>
      </c>
      <c r="R172" s="163"/>
      <c r="S172" s="163"/>
    </row>
    <row r="173" spans="3:19" x14ac:dyDescent="0.25">
      <c r="C173" s="416" t="s">
        <v>244</v>
      </c>
      <c r="D173" s="416"/>
      <c r="E173" s="421" t="s">
        <v>265</v>
      </c>
      <c r="F173" s="421"/>
      <c r="G173" s="421"/>
      <c r="H173" s="421"/>
      <c r="I173" s="421"/>
      <c r="J173" s="421"/>
      <c r="K173" s="421"/>
      <c r="L173" s="421"/>
      <c r="M173" s="421"/>
      <c r="N173" s="421"/>
      <c r="O173" s="421"/>
      <c r="P173" s="421"/>
      <c r="Q173" s="421"/>
      <c r="R173" s="163"/>
      <c r="S173" s="163"/>
    </row>
    <row r="174" spans="3:19" x14ac:dyDescent="0.25">
      <c r="C174" s="416"/>
      <c r="D174" s="416"/>
      <c r="E174" s="14" t="s">
        <v>110</v>
      </c>
      <c r="F174" s="14" t="s">
        <v>111</v>
      </c>
      <c r="G174" s="14" t="s">
        <v>112</v>
      </c>
      <c r="H174" s="14" t="s">
        <v>113</v>
      </c>
      <c r="I174" s="14" t="s">
        <v>114</v>
      </c>
      <c r="J174" s="14" t="s">
        <v>115</v>
      </c>
      <c r="K174" s="14" t="s">
        <v>116</v>
      </c>
      <c r="L174" s="14" t="s">
        <v>117</v>
      </c>
      <c r="M174" s="14" t="s">
        <v>118</v>
      </c>
      <c r="N174" s="14" t="s">
        <v>119</v>
      </c>
      <c r="O174" s="14" t="s">
        <v>120</v>
      </c>
      <c r="P174" s="14" t="s">
        <v>121</v>
      </c>
      <c r="Q174" s="14" t="s">
        <v>108</v>
      </c>
      <c r="R174" s="163"/>
      <c r="S174" s="163"/>
    </row>
    <row r="175" spans="3:19" x14ac:dyDescent="0.25">
      <c r="C175" s="428" t="s">
        <v>246</v>
      </c>
      <c r="D175" s="429"/>
      <c r="E175" s="82"/>
      <c r="F175" s="82"/>
      <c r="G175" s="82"/>
      <c r="H175" s="82"/>
      <c r="I175" s="82"/>
      <c r="J175" s="82"/>
      <c r="K175" s="82"/>
      <c r="L175" s="82"/>
      <c r="M175" s="82"/>
      <c r="N175" s="82"/>
      <c r="O175" s="82"/>
      <c r="P175" s="82"/>
      <c r="Q175" s="82"/>
      <c r="R175" s="163"/>
      <c r="S175" s="163"/>
    </row>
    <row r="176" spans="3:19" x14ac:dyDescent="0.25">
      <c r="C176" s="73" t="s">
        <v>247</v>
      </c>
      <c r="D176" s="73" t="s">
        <v>248</v>
      </c>
      <c r="E176" s="82"/>
      <c r="F176" s="82"/>
      <c r="G176" s="82"/>
      <c r="H176" s="82"/>
      <c r="I176" s="82"/>
      <c r="J176" s="82"/>
      <c r="K176" s="82"/>
      <c r="L176" s="82"/>
      <c r="M176" s="82"/>
      <c r="N176" s="82"/>
      <c r="O176" s="82"/>
      <c r="P176" s="82"/>
      <c r="Q176" s="82">
        <f>SUM(E176:P176)</f>
        <v>0</v>
      </c>
      <c r="R176" s="163"/>
      <c r="S176" s="163"/>
    </row>
    <row r="177" spans="3:19" x14ac:dyDescent="0.25">
      <c r="C177" s="18" t="s">
        <v>249</v>
      </c>
      <c r="D177" s="18" t="s">
        <v>250</v>
      </c>
      <c r="E177" s="82"/>
      <c r="F177" s="82"/>
      <c r="G177" s="82"/>
      <c r="H177" s="82"/>
      <c r="I177" s="82"/>
      <c r="J177" s="82"/>
      <c r="K177" s="82"/>
      <c r="L177" s="82"/>
      <c r="M177" s="82"/>
      <c r="N177" s="82"/>
      <c r="O177" s="82"/>
      <c r="P177" s="82"/>
      <c r="Q177" s="82">
        <f>SUM(E177:P177)</f>
        <v>0</v>
      </c>
      <c r="R177" s="163"/>
      <c r="S177" s="163"/>
    </row>
    <row r="178" spans="3:19" x14ac:dyDescent="0.25">
      <c r="C178" s="18" t="s">
        <v>615</v>
      </c>
      <c r="D178" s="18" t="s">
        <v>616</v>
      </c>
      <c r="E178" s="82"/>
      <c r="F178" s="82"/>
      <c r="G178" s="82"/>
      <c r="H178" s="82"/>
      <c r="I178" s="82"/>
      <c r="J178" s="82"/>
      <c r="K178" s="82"/>
      <c r="L178" s="82"/>
      <c r="M178" s="82"/>
      <c r="N178" s="82"/>
      <c r="O178" s="82"/>
      <c r="P178" s="82"/>
      <c r="Q178" s="82">
        <f t="shared" ref="Q178:Q184" si="78">SUM(E178:P178)</f>
        <v>0</v>
      </c>
      <c r="R178" s="163"/>
      <c r="S178" s="163"/>
    </row>
    <row r="179" spans="3:19" x14ac:dyDescent="0.25">
      <c r="C179" s="18" t="s">
        <v>617</v>
      </c>
      <c r="D179" s="18" t="s">
        <v>618</v>
      </c>
      <c r="E179" s="82"/>
      <c r="F179" s="82"/>
      <c r="G179" s="82"/>
      <c r="H179" s="82"/>
      <c r="I179" s="82"/>
      <c r="J179" s="82"/>
      <c r="K179" s="82"/>
      <c r="L179" s="82"/>
      <c r="M179" s="82"/>
      <c r="N179" s="82"/>
      <c r="O179" s="82"/>
      <c r="P179" s="82"/>
      <c r="Q179" s="82">
        <f t="shared" si="78"/>
        <v>0</v>
      </c>
      <c r="R179" s="163"/>
      <c r="S179" s="163"/>
    </row>
    <row r="180" spans="3:19" x14ac:dyDescent="0.25">
      <c r="C180" s="18" t="s">
        <v>619</v>
      </c>
      <c r="D180" s="18" t="s">
        <v>620</v>
      </c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82">
        <f t="shared" si="78"/>
        <v>0</v>
      </c>
      <c r="R180" s="163"/>
      <c r="S180" s="163"/>
    </row>
    <row r="181" spans="3:19" x14ac:dyDescent="0.25">
      <c r="C181" s="18" t="s">
        <v>621</v>
      </c>
      <c r="D181" s="18" t="s">
        <v>622</v>
      </c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82">
        <f t="shared" si="78"/>
        <v>0</v>
      </c>
      <c r="R181" s="163"/>
      <c r="S181" s="163"/>
    </row>
    <row r="182" spans="3:19" x14ac:dyDescent="0.25">
      <c r="C182" s="18" t="s">
        <v>623</v>
      </c>
      <c r="D182" s="18" t="s">
        <v>624</v>
      </c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82">
        <f t="shared" si="78"/>
        <v>0</v>
      </c>
      <c r="R182" s="163"/>
      <c r="S182" s="163"/>
    </row>
    <row r="183" spans="3:19" x14ac:dyDescent="0.25">
      <c r="C183" s="18" t="s">
        <v>625</v>
      </c>
      <c r="D183" s="18" t="s">
        <v>626</v>
      </c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82">
        <f t="shared" si="78"/>
        <v>0</v>
      </c>
      <c r="R183" s="163"/>
      <c r="S183" s="163"/>
    </row>
    <row r="184" spans="3:19" x14ac:dyDescent="0.25">
      <c r="C184" s="18" t="s">
        <v>627</v>
      </c>
      <c r="D184" s="18" t="s">
        <v>628</v>
      </c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82">
        <f t="shared" si="78"/>
        <v>0</v>
      </c>
      <c r="R184" s="163"/>
      <c r="S184" s="163"/>
    </row>
    <row r="185" spans="3:19" x14ac:dyDescent="0.25">
      <c r="C185" s="18" t="s">
        <v>259</v>
      </c>
      <c r="D185" s="18" t="s">
        <v>259</v>
      </c>
      <c r="E185" s="82"/>
      <c r="F185" s="82"/>
      <c r="G185" s="82"/>
      <c r="H185" s="82"/>
      <c r="I185" s="82"/>
      <c r="J185" s="82"/>
      <c r="K185" s="82"/>
      <c r="L185" s="82"/>
      <c r="M185" s="82"/>
      <c r="N185" s="82"/>
      <c r="O185" s="82"/>
      <c r="P185" s="82"/>
      <c r="Q185" s="82">
        <f>SUM(E185:P185)</f>
        <v>0</v>
      </c>
      <c r="R185" s="163"/>
      <c r="S185" s="163"/>
    </row>
    <row r="186" spans="3:19" x14ac:dyDescent="0.25">
      <c r="C186" s="439" t="s">
        <v>251</v>
      </c>
      <c r="D186" s="441"/>
      <c r="E186" s="123">
        <f t="shared" ref="E186:P186" si="79">SUM(E176:E185)</f>
        <v>0</v>
      </c>
      <c r="F186" s="123">
        <f t="shared" si="79"/>
        <v>0</v>
      </c>
      <c r="G186" s="123">
        <f t="shared" si="79"/>
        <v>0</v>
      </c>
      <c r="H186" s="123">
        <f t="shared" si="79"/>
        <v>0</v>
      </c>
      <c r="I186" s="123">
        <f t="shared" si="79"/>
        <v>0</v>
      </c>
      <c r="J186" s="123">
        <f t="shared" si="79"/>
        <v>0</v>
      </c>
      <c r="K186" s="123">
        <f t="shared" si="79"/>
        <v>0</v>
      </c>
      <c r="L186" s="123">
        <f t="shared" si="79"/>
        <v>0</v>
      </c>
      <c r="M186" s="123">
        <f t="shared" si="79"/>
        <v>0</v>
      </c>
      <c r="N186" s="123">
        <f t="shared" si="79"/>
        <v>0</v>
      </c>
      <c r="O186" s="123">
        <f t="shared" si="79"/>
        <v>0</v>
      </c>
      <c r="P186" s="123">
        <f t="shared" si="79"/>
        <v>0</v>
      </c>
      <c r="Q186" s="123">
        <f>SUM(E186:P186)</f>
        <v>0</v>
      </c>
      <c r="R186" s="163"/>
      <c r="S186" s="163"/>
    </row>
    <row r="187" spans="3:19" x14ac:dyDescent="0.25">
      <c r="C187" s="428" t="s">
        <v>257</v>
      </c>
      <c r="D187" s="429"/>
      <c r="E187" s="82"/>
      <c r="F187" s="82"/>
      <c r="G187" s="82"/>
      <c r="H187" s="82"/>
      <c r="I187" s="82"/>
      <c r="J187" s="82"/>
      <c r="K187" s="82"/>
      <c r="L187" s="82"/>
      <c r="M187" s="82"/>
      <c r="N187" s="82"/>
      <c r="O187" s="82"/>
      <c r="P187" s="82"/>
      <c r="Q187" s="82"/>
      <c r="R187" s="163"/>
      <c r="S187" s="163"/>
    </row>
    <row r="188" spans="3:19" x14ac:dyDescent="0.25">
      <c r="C188" s="18" t="s">
        <v>252</v>
      </c>
      <c r="D188" s="18" t="s">
        <v>253</v>
      </c>
      <c r="E188" s="82"/>
      <c r="F188" s="82"/>
      <c r="G188" s="82"/>
      <c r="H188" s="82"/>
      <c r="I188" s="82"/>
      <c r="J188" s="82"/>
      <c r="K188" s="82"/>
      <c r="L188" s="82"/>
      <c r="M188" s="82"/>
      <c r="N188" s="82"/>
      <c r="O188" s="82"/>
      <c r="P188" s="82"/>
      <c r="Q188" s="82">
        <f>SUM(E188:P188)</f>
        <v>0</v>
      </c>
      <c r="R188" s="163"/>
      <c r="S188" s="163"/>
    </row>
    <row r="189" spans="3:19" x14ac:dyDescent="0.25">
      <c r="C189" s="18" t="s">
        <v>254</v>
      </c>
      <c r="D189" s="18" t="s">
        <v>255</v>
      </c>
      <c r="E189" s="82"/>
      <c r="F189" s="82"/>
      <c r="G189" s="82"/>
      <c r="H189" s="82"/>
      <c r="I189" s="82"/>
      <c r="J189" s="82"/>
      <c r="K189" s="82"/>
      <c r="L189" s="82"/>
      <c r="M189" s="82"/>
      <c r="N189" s="82"/>
      <c r="O189" s="82"/>
      <c r="P189" s="82"/>
      <c r="Q189" s="82">
        <f>SUM(E189:P189)</f>
        <v>0</v>
      </c>
      <c r="R189" s="163"/>
      <c r="S189" s="163"/>
    </row>
    <row r="190" spans="3:19" x14ac:dyDescent="0.25">
      <c r="C190" s="18" t="s">
        <v>629</v>
      </c>
      <c r="D190" s="18" t="s">
        <v>64</v>
      </c>
      <c r="E190" s="82"/>
      <c r="F190" s="82"/>
      <c r="G190" s="82"/>
      <c r="H190" s="82"/>
      <c r="I190" s="82"/>
      <c r="J190" s="82"/>
      <c r="K190" s="82"/>
      <c r="L190" s="82"/>
      <c r="M190" s="82"/>
      <c r="N190" s="82"/>
      <c r="O190" s="82"/>
      <c r="P190" s="82"/>
      <c r="Q190" s="82">
        <f t="shared" ref="Q190:Q196" si="80">SUM(E190:P190)</f>
        <v>0</v>
      </c>
      <c r="R190" s="163"/>
      <c r="S190" s="163"/>
    </row>
    <row r="191" spans="3:19" x14ac:dyDescent="0.25">
      <c r="C191" s="18" t="s">
        <v>630</v>
      </c>
      <c r="D191" s="18" t="s">
        <v>631</v>
      </c>
      <c r="E191" s="82"/>
      <c r="F191" s="82"/>
      <c r="G191" s="82"/>
      <c r="H191" s="82"/>
      <c r="I191" s="82"/>
      <c r="J191" s="82"/>
      <c r="K191" s="82"/>
      <c r="L191" s="82"/>
      <c r="M191" s="82"/>
      <c r="N191" s="82"/>
      <c r="O191" s="82"/>
      <c r="P191" s="82"/>
      <c r="Q191" s="82">
        <f t="shared" si="80"/>
        <v>0</v>
      </c>
      <c r="R191" s="163"/>
      <c r="S191" s="163"/>
    </row>
    <row r="192" spans="3:19" x14ac:dyDescent="0.25">
      <c r="C192" s="18" t="s">
        <v>632</v>
      </c>
      <c r="D192" s="18" t="s">
        <v>633</v>
      </c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82">
        <f t="shared" si="80"/>
        <v>0</v>
      </c>
      <c r="R192" s="163"/>
      <c r="S192" s="163"/>
    </row>
    <row r="193" spans="3:19" x14ac:dyDescent="0.25">
      <c r="C193" s="18" t="s">
        <v>634</v>
      </c>
      <c r="D193" s="18" t="s">
        <v>635</v>
      </c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82">
        <f t="shared" si="80"/>
        <v>0</v>
      </c>
      <c r="R193" s="163"/>
      <c r="S193" s="163"/>
    </row>
    <row r="194" spans="3:19" x14ac:dyDescent="0.25">
      <c r="C194" s="18" t="s">
        <v>472</v>
      </c>
      <c r="D194" s="18" t="s">
        <v>626</v>
      </c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82">
        <f t="shared" si="80"/>
        <v>0</v>
      </c>
      <c r="R194" s="163"/>
      <c r="S194" s="163"/>
    </row>
    <row r="195" spans="3:19" x14ac:dyDescent="0.25">
      <c r="C195" s="18" t="s">
        <v>472</v>
      </c>
      <c r="D195" s="18" t="s">
        <v>636</v>
      </c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82">
        <f t="shared" si="80"/>
        <v>0</v>
      </c>
      <c r="R195" s="163"/>
      <c r="S195" s="163"/>
    </row>
    <row r="196" spans="3:19" x14ac:dyDescent="0.25">
      <c r="C196" s="18" t="s">
        <v>637</v>
      </c>
      <c r="D196" s="18" t="s">
        <v>628</v>
      </c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82">
        <f t="shared" si="80"/>
        <v>0</v>
      </c>
      <c r="R196" s="163"/>
      <c r="S196" s="163"/>
    </row>
    <row r="197" spans="3:19" x14ac:dyDescent="0.25">
      <c r="C197" s="18" t="s">
        <v>259</v>
      </c>
      <c r="D197" s="18" t="s">
        <v>259</v>
      </c>
      <c r="E197" s="82"/>
      <c r="F197" s="82"/>
      <c r="G197" s="82"/>
      <c r="H197" s="82"/>
      <c r="I197" s="82"/>
      <c r="J197" s="82"/>
      <c r="K197" s="82"/>
      <c r="L197" s="82"/>
      <c r="M197" s="82"/>
      <c r="N197" s="82"/>
      <c r="O197" s="82"/>
      <c r="P197" s="82"/>
      <c r="Q197" s="82">
        <f>SUM(E197:P197)</f>
        <v>0</v>
      </c>
      <c r="R197" s="163"/>
      <c r="S197" s="163"/>
    </row>
    <row r="198" spans="3:19" x14ac:dyDescent="0.25">
      <c r="C198" s="439" t="s">
        <v>225</v>
      </c>
      <c r="D198" s="441"/>
      <c r="E198" s="123">
        <f t="shared" ref="E198:P198" si="81">SUM(E188:E197)</f>
        <v>0</v>
      </c>
      <c r="F198" s="123">
        <f t="shared" si="81"/>
        <v>0</v>
      </c>
      <c r="G198" s="123">
        <f t="shared" si="81"/>
        <v>0</v>
      </c>
      <c r="H198" s="123">
        <f t="shared" si="81"/>
        <v>0</v>
      </c>
      <c r="I198" s="123">
        <f t="shared" si="81"/>
        <v>0</v>
      </c>
      <c r="J198" s="123">
        <f t="shared" si="81"/>
        <v>0</v>
      </c>
      <c r="K198" s="123">
        <f t="shared" si="81"/>
        <v>0</v>
      </c>
      <c r="L198" s="123">
        <f t="shared" si="81"/>
        <v>0</v>
      </c>
      <c r="M198" s="123">
        <f t="shared" si="81"/>
        <v>0</v>
      </c>
      <c r="N198" s="123">
        <f t="shared" si="81"/>
        <v>0</v>
      </c>
      <c r="O198" s="123">
        <f t="shared" si="81"/>
        <v>0</v>
      </c>
      <c r="P198" s="123">
        <f t="shared" si="81"/>
        <v>0</v>
      </c>
      <c r="Q198" s="123">
        <f>SUM(E198:P198)</f>
        <v>0</v>
      </c>
      <c r="R198" s="163"/>
      <c r="S198" s="163"/>
    </row>
    <row r="199" spans="3:19" x14ac:dyDescent="0.25">
      <c r="C199" s="428" t="s">
        <v>258</v>
      </c>
      <c r="D199" s="429"/>
      <c r="E199" s="82"/>
      <c r="F199" s="82"/>
      <c r="G199" s="82"/>
      <c r="H199" s="82"/>
      <c r="I199" s="82"/>
      <c r="J199" s="82"/>
      <c r="K199" s="82"/>
      <c r="L199" s="82"/>
      <c r="M199" s="82"/>
      <c r="N199" s="82"/>
      <c r="O199" s="82"/>
      <c r="P199" s="82"/>
      <c r="Q199" s="82"/>
      <c r="R199" s="163"/>
      <c r="S199" s="163"/>
    </row>
    <row r="200" spans="3:19" x14ac:dyDescent="0.25">
      <c r="C200" s="18" t="s">
        <v>252</v>
      </c>
      <c r="D200" s="18" t="s">
        <v>253</v>
      </c>
      <c r="E200" s="82"/>
      <c r="F200" s="82"/>
      <c r="G200" s="82"/>
      <c r="H200" s="82"/>
      <c r="I200" s="82"/>
      <c r="J200" s="82"/>
      <c r="K200" s="82"/>
      <c r="L200" s="82"/>
      <c r="M200" s="82"/>
      <c r="N200" s="82"/>
      <c r="O200" s="82"/>
      <c r="P200" s="82"/>
      <c r="Q200" s="82">
        <f>SUM(E200:P200)</f>
        <v>0</v>
      </c>
      <c r="R200" s="163"/>
      <c r="S200" s="163"/>
    </row>
    <row r="201" spans="3:19" x14ac:dyDescent="0.25">
      <c r="C201" s="18" t="s">
        <v>254</v>
      </c>
      <c r="D201" s="18" t="s">
        <v>255</v>
      </c>
      <c r="E201" s="82"/>
      <c r="F201" s="82"/>
      <c r="G201" s="82"/>
      <c r="H201" s="82"/>
      <c r="I201" s="82"/>
      <c r="J201" s="82"/>
      <c r="K201" s="82"/>
      <c r="L201" s="82"/>
      <c r="M201" s="82"/>
      <c r="N201" s="82"/>
      <c r="O201" s="82"/>
      <c r="P201" s="82"/>
      <c r="Q201" s="82">
        <f>SUM(E201:P201)</f>
        <v>0</v>
      </c>
      <c r="R201" s="163"/>
      <c r="S201" s="163"/>
    </row>
    <row r="202" spans="3:19" x14ac:dyDescent="0.25">
      <c r="C202" s="18" t="s">
        <v>629</v>
      </c>
      <c r="D202" s="18" t="s">
        <v>64</v>
      </c>
      <c r="E202" s="82"/>
      <c r="F202" s="82"/>
      <c r="G202" s="82"/>
      <c r="H202" s="82"/>
      <c r="I202" s="82"/>
      <c r="J202" s="82"/>
      <c r="K202" s="82"/>
      <c r="L202" s="82"/>
      <c r="M202" s="82"/>
      <c r="N202" s="82"/>
      <c r="O202" s="82"/>
      <c r="P202" s="82"/>
      <c r="Q202" s="82">
        <f t="shared" ref="Q202:Q208" si="82">SUM(E202:P202)</f>
        <v>0</v>
      </c>
      <c r="R202" s="163"/>
      <c r="S202" s="163"/>
    </row>
    <row r="203" spans="3:19" x14ac:dyDescent="0.25">
      <c r="C203" s="18" t="s">
        <v>630</v>
      </c>
      <c r="D203" s="18" t="s">
        <v>631</v>
      </c>
      <c r="E203" s="82"/>
      <c r="F203" s="82"/>
      <c r="G203" s="82"/>
      <c r="H203" s="82"/>
      <c r="I203" s="82"/>
      <c r="J203" s="82"/>
      <c r="K203" s="82"/>
      <c r="L203" s="82"/>
      <c r="M203" s="82"/>
      <c r="N203" s="82"/>
      <c r="O203" s="82"/>
      <c r="P203" s="82"/>
      <c r="Q203" s="82">
        <f t="shared" si="82"/>
        <v>0</v>
      </c>
      <c r="R203" s="163"/>
      <c r="S203" s="163"/>
    </row>
    <row r="204" spans="3:19" x14ac:dyDescent="0.25">
      <c r="C204" s="18" t="s">
        <v>632</v>
      </c>
      <c r="D204" s="18" t="s">
        <v>633</v>
      </c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82">
        <f t="shared" si="82"/>
        <v>0</v>
      </c>
      <c r="R204" s="163"/>
      <c r="S204" s="163"/>
    </row>
    <row r="205" spans="3:19" x14ac:dyDescent="0.25">
      <c r="C205" s="18" t="s">
        <v>634</v>
      </c>
      <c r="D205" s="18" t="s">
        <v>635</v>
      </c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82">
        <f t="shared" si="82"/>
        <v>0</v>
      </c>
      <c r="R205" s="163"/>
      <c r="S205" s="163"/>
    </row>
    <row r="206" spans="3:19" x14ac:dyDescent="0.25">
      <c r="C206" s="18" t="s">
        <v>472</v>
      </c>
      <c r="D206" s="18" t="s">
        <v>626</v>
      </c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82">
        <f t="shared" si="82"/>
        <v>0</v>
      </c>
      <c r="R206" s="163"/>
      <c r="S206" s="163"/>
    </row>
    <row r="207" spans="3:19" x14ac:dyDescent="0.25">
      <c r="C207" s="18" t="s">
        <v>472</v>
      </c>
      <c r="D207" s="18" t="s">
        <v>636</v>
      </c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82">
        <f t="shared" si="82"/>
        <v>0</v>
      </c>
      <c r="R207" s="163"/>
      <c r="S207" s="163"/>
    </row>
    <row r="208" spans="3:19" x14ac:dyDescent="0.25">
      <c r="C208" s="18" t="s">
        <v>637</v>
      </c>
      <c r="D208" s="18" t="s">
        <v>628</v>
      </c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82">
        <f t="shared" si="82"/>
        <v>0</v>
      </c>
      <c r="R208" s="163"/>
      <c r="S208" s="163"/>
    </row>
    <row r="209" spans="3:19" x14ac:dyDescent="0.25">
      <c r="C209" s="18" t="s">
        <v>259</v>
      </c>
      <c r="D209" s="18" t="s">
        <v>259</v>
      </c>
      <c r="E209" s="82"/>
      <c r="F209" s="82"/>
      <c r="G209" s="82"/>
      <c r="H209" s="82"/>
      <c r="I209" s="82"/>
      <c r="J209" s="82"/>
      <c r="K209" s="82"/>
      <c r="L209" s="82"/>
      <c r="M209" s="82"/>
      <c r="N209" s="82"/>
      <c r="O209" s="82"/>
      <c r="P209" s="82"/>
      <c r="Q209" s="82">
        <f>SUM(E209:P209)</f>
        <v>0</v>
      </c>
      <c r="R209" s="163"/>
      <c r="S209" s="163"/>
    </row>
    <row r="210" spans="3:19" x14ac:dyDescent="0.25">
      <c r="C210" s="439" t="s">
        <v>225</v>
      </c>
      <c r="D210" s="441"/>
      <c r="E210" s="123">
        <f t="shared" ref="E210:P210" si="83">SUM(E200:E209)</f>
        <v>0</v>
      </c>
      <c r="F210" s="123">
        <f t="shared" si="83"/>
        <v>0</v>
      </c>
      <c r="G210" s="123">
        <f t="shared" si="83"/>
        <v>0</v>
      </c>
      <c r="H210" s="123">
        <f t="shared" si="83"/>
        <v>0</v>
      </c>
      <c r="I210" s="123">
        <f t="shared" si="83"/>
        <v>0</v>
      </c>
      <c r="J210" s="123">
        <f t="shared" si="83"/>
        <v>0</v>
      </c>
      <c r="K210" s="123">
        <f t="shared" si="83"/>
        <v>0</v>
      </c>
      <c r="L210" s="123">
        <f t="shared" si="83"/>
        <v>0</v>
      </c>
      <c r="M210" s="123">
        <f t="shared" si="83"/>
        <v>0</v>
      </c>
      <c r="N210" s="123">
        <f t="shared" si="83"/>
        <v>0</v>
      </c>
      <c r="O210" s="123">
        <f t="shared" si="83"/>
        <v>0</v>
      </c>
      <c r="P210" s="123">
        <f t="shared" si="83"/>
        <v>0</v>
      </c>
      <c r="Q210" s="123">
        <f>SUM(E210:P210)</f>
        <v>0</v>
      </c>
      <c r="R210" s="163"/>
      <c r="S210" s="163"/>
    </row>
    <row r="211" spans="3:19" x14ac:dyDescent="0.25">
      <c r="C211" s="428" t="s">
        <v>260</v>
      </c>
      <c r="D211" s="429"/>
      <c r="E211" s="82"/>
      <c r="F211" s="82"/>
      <c r="G211" s="82"/>
      <c r="H211" s="82"/>
      <c r="I211" s="82"/>
      <c r="J211" s="82"/>
      <c r="K211" s="82"/>
      <c r="L211" s="82"/>
      <c r="M211" s="82"/>
      <c r="N211" s="82"/>
      <c r="O211" s="82"/>
      <c r="P211" s="82"/>
      <c r="Q211" s="82"/>
      <c r="R211" s="163"/>
      <c r="S211" s="163"/>
    </row>
    <row r="212" spans="3:19" x14ac:dyDescent="0.25">
      <c r="C212" s="18" t="s">
        <v>252</v>
      </c>
      <c r="D212" s="18" t="s">
        <v>253</v>
      </c>
      <c r="E212" s="82"/>
      <c r="F212" s="82"/>
      <c r="G212" s="82"/>
      <c r="H212" s="82"/>
      <c r="I212" s="82"/>
      <c r="J212" s="82"/>
      <c r="K212" s="82"/>
      <c r="L212" s="82"/>
      <c r="M212" s="82"/>
      <c r="N212" s="82"/>
      <c r="O212" s="82"/>
      <c r="P212" s="82"/>
      <c r="Q212" s="82">
        <f t="shared" ref="Q212:Q225" si="84">SUM(E212:P212)</f>
        <v>0</v>
      </c>
      <c r="R212" s="163"/>
      <c r="S212" s="163"/>
    </row>
    <row r="213" spans="3:19" x14ac:dyDescent="0.25">
      <c r="C213" s="18" t="s">
        <v>254</v>
      </c>
      <c r="D213" s="18" t="s">
        <v>255</v>
      </c>
      <c r="E213" s="82"/>
      <c r="F213" s="82"/>
      <c r="G213" s="82"/>
      <c r="H213" s="82"/>
      <c r="I213" s="82"/>
      <c r="J213" s="82"/>
      <c r="K213" s="82"/>
      <c r="L213" s="82"/>
      <c r="M213" s="82"/>
      <c r="N213" s="82"/>
      <c r="O213" s="82"/>
      <c r="P213" s="82"/>
      <c r="Q213" s="82">
        <f t="shared" si="84"/>
        <v>0</v>
      </c>
      <c r="R213" s="163"/>
      <c r="S213" s="163"/>
    </row>
    <row r="214" spans="3:19" x14ac:dyDescent="0.25">
      <c r="C214" s="18" t="s">
        <v>640</v>
      </c>
      <c r="D214" s="18" t="s">
        <v>64</v>
      </c>
      <c r="E214" s="82"/>
      <c r="F214" s="82"/>
      <c r="G214" s="82"/>
      <c r="H214" s="82"/>
      <c r="I214" s="82"/>
      <c r="J214" s="82"/>
      <c r="K214" s="82"/>
      <c r="L214" s="82"/>
      <c r="M214" s="82"/>
      <c r="N214" s="82"/>
      <c r="O214" s="82"/>
      <c r="P214" s="82"/>
      <c r="Q214" s="82">
        <f t="shared" si="84"/>
        <v>0</v>
      </c>
      <c r="R214" s="163"/>
      <c r="S214" s="163"/>
    </row>
    <row r="215" spans="3:19" x14ac:dyDescent="0.25">
      <c r="C215" s="18" t="s">
        <v>630</v>
      </c>
      <c r="D215" s="18" t="s">
        <v>631</v>
      </c>
      <c r="E215" s="82"/>
      <c r="F215" s="82"/>
      <c r="G215" s="82"/>
      <c r="H215" s="82"/>
      <c r="I215" s="82"/>
      <c r="J215" s="82"/>
      <c r="K215" s="82"/>
      <c r="L215" s="82"/>
      <c r="M215" s="82"/>
      <c r="N215" s="82"/>
      <c r="O215" s="82"/>
      <c r="P215" s="82"/>
      <c r="Q215" s="82">
        <f t="shared" si="84"/>
        <v>0</v>
      </c>
      <c r="R215" s="163"/>
      <c r="S215" s="163"/>
    </row>
    <row r="216" spans="3:19" x14ac:dyDescent="0.25">
      <c r="C216" s="18" t="s">
        <v>632</v>
      </c>
      <c r="D216" s="18" t="s">
        <v>633</v>
      </c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82">
        <f t="shared" si="84"/>
        <v>0</v>
      </c>
      <c r="R216" s="163"/>
      <c r="S216" s="163"/>
    </row>
    <row r="217" spans="3:19" x14ac:dyDescent="0.25">
      <c r="C217" s="18" t="s">
        <v>638</v>
      </c>
      <c r="D217" s="18" t="s">
        <v>639</v>
      </c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82">
        <f t="shared" si="84"/>
        <v>0</v>
      </c>
      <c r="R217" s="163"/>
      <c r="S217" s="163"/>
    </row>
    <row r="218" spans="3:19" x14ac:dyDescent="0.25">
      <c r="C218" s="18" t="s">
        <v>634</v>
      </c>
      <c r="D218" s="18" t="s">
        <v>635</v>
      </c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82">
        <f t="shared" si="84"/>
        <v>0</v>
      </c>
      <c r="R218" s="163"/>
      <c r="S218" s="163"/>
    </row>
    <row r="219" spans="3:19" x14ac:dyDescent="0.25">
      <c r="C219" s="18" t="s">
        <v>472</v>
      </c>
      <c r="D219" s="18" t="s">
        <v>626</v>
      </c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82">
        <f t="shared" si="84"/>
        <v>0</v>
      </c>
      <c r="R219" s="163"/>
      <c r="S219" s="163"/>
    </row>
    <row r="220" spans="3:19" x14ac:dyDescent="0.25">
      <c r="C220" s="18" t="s">
        <v>472</v>
      </c>
      <c r="D220" s="18" t="s">
        <v>636</v>
      </c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82">
        <f t="shared" si="84"/>
        <v>0</v>
      </c>
      <c r="R220" s="163"/>
      <c r="S220" s="163"/>
    </row>
    <row r="221" spans="3:19" x14ac:dyDescent="0.25">
      <c r="C221" s="18" t="s">
        <v>637</v>
      </c>
      <c r="D221" s="18" t="s">
        <v>628</v>
      </c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82">
        <f t="shared" si="84"/>
        <v>0</v>
      </c>
      <c r="R221" s="163"/>
      <c r="S221" s="163"/>
    </row>
    <row r="222" spans="3:19" x14ac:dyDescent="0.25">
      <c r="C222" s="18" t="s">
        <v>259</v>
      </c>
      <c r="D222" s="18" t="s">
        <v>259</v>
      </c>
      <c r="E222" s="82"/>
      <c r="F222" s="82"/>
      <c r="G222" s="82"/>
      <c r="H222" s="82"/>
      <c r="I222" s="82"/>
      <c r="J222" s="82"/>
      <c r="K222" s="82"/>
      <c r="L222" s="82"/>
      <c r="M222" s="82"/>
      <c r="N222" s="82"/>
      <c r="O222" s="82"/>
      <c r="P222" s="82"/>
      <c r="Q222" s="82">
        <f t="shared" si="84"/>
        <v>0</v>
      </c>
      <c r="R222" s="163"/>
      <c r="S222" s="163"/>
    </row>
    <row r="223" spans="3:19" x14ac:dyDescent="0.25">
      <c r="C223" s="439" t="s">
        <v>225</v>
      </c>
      <c r="D223" s="441"/>
      <c r="E223" s="123">
        <f t="shared" ref="E223:P223" si="85">SUM(E212:E222)</f>
        <v>0</v>
      </c>
      <c r="F223" s="123">
        <f t="shared" si="85"/>
        <v>0</v>
      </c>
      <c r="G223" s="123">
        <f t="shared" si="85"/>
        <v>0</v>
      </c>
      <c r="H223" s="123">
        <f t="shared" si="85"/>
        <v>0</v>
      </c>
      <c r="I223" s="123">
        <f t="shared" si="85"/>
        <v>0</v>
      </c>
      <c r="J223" s="123">
        <f t="shared" si="85"/>
        <v>0</v>
      </c>
      <c r="K223" s="123">
        <f t="shared" si="85"/>
        <v>0</v>
      </c>
      <c r="L223" s="123">
        <f t="shared" si="85"/>
        <v>0</v>
      </c>
      <c r="M223" s="123">
        <f t="shared" si="85"/>
        <v>0</v>
      </c>
      <c r="N223" s="123">
        <f t="shared" si="85"/>
        <v>0</v>
      </c>
      <c r="O223" s="123">
        <f t="shared" si="85"/>
        <v>0</v>
      </c>
      <c r="P223" s="123">
        <f t="shared" si="85"/>
        <v>0</v>
      </c>
      <c r="Q223" s="123">
        <f t="shared" si="84"/>
        <v>0</v>
      </c>
      <c r="R223" s="163"/>
      <c r="S223" s="163"/>
    </row>
    <row r="224" spans="3:19" x14ac:dyDescent="0.25">
      <c r="C224" s="439" t="s">
        <v>256</v>
      </c>
      <c r="D224" s="441"/>
      <c r="E224" s="123">
        <f t="shared" ref="E224:P224" si="86">E198+E210+E223</f>
        <v>0</v>
      </c>
      <c r="F224" s="123">
        <f t="shared" si="86"/>
        <v>0</v>
      </c>
      <c r="G224" s="123">
        <f t="shared" si="86"/>
        <v>0</v>
      </c>
      <c r="H224" s="123">
        <f t="shared" si="86"/>
        <v>0</v>
      </c>
      <c r="I224" s="123">
        <f t="shared" si="86"/>
        <v>0</v>
      </c>
      <c r="J224" s="123">
        <f t="shared" si="86"/>
        <v>0</v>
      </c>
      <c r="K224" s="123">
        <f t="shared" si="86"/>
        <v>0</v>
      </c>
      <c r="L224" s="123">
        <f t="shared" si="86"/>
        <v>0</v>
      </c>
      <c r="M224" s="123">
        <f t="shared" si="86"/>
        <v>0</v>
      </c>
      <c r="N224" s="123">
        <f t="shared" si="86"/>
        <v>0</v>
      </c>
      <c r="O224" s="123">
        <f t="shared" si="86"/>
        <v>0</v>
      </c>
      <c r="P224" s="123">
        <f t="shared" si="86"/>
        <v>0</v>
      </c>
      <c r="Q224" s="123">
        <f t="shared" si="84"/>
        <v>0</v>
      </c>
      <c r="R224" s="163"/>
      <c r="S224" s="163"/>
    </row>
    <row r="225" spans="3:19" x14ac:dyDescent="0.25">
      <c r="C225" s="439" t="s">
        <v>261</v>
      </c>
      <c r="D225" s="441"/>
      <c r="E225" s="123">
        <f t="shared" ref="E225:P225" si="87">E224+E186</f>
        <v>0</v>
      </c>
      <c r="F225" s="123">
        <f t="shared" si="87"/>
        <v>0</v>
      </c>
      <c r="G225" s="123">
        <f t="shared" si="87"/>
        <v>0</v>
      </c>
      <c r="H225" s="123">
        <f t="shared" si="87"/>
        <v>0</v>
      </c>
      <c r="I225" s="123">
        <f t="shared" si="87"/>
        <v>0</v>
      </c>
      <c r="J225" s="123">
        <f t="shared" si="87"/>
        <v>0</v>
      </c>
      <c r="K225" s="123">
        <f t="shared" si="87"/>
        <v>0</v>
      </c>
      <c r="L225" s="123">
        <f t="shared" si="87"/>
        <v>0</v>
      </c>
      <c r="M225" s="123">
        <f t="shared" si="87"/>
        <v>0</v>
      </c>
      <c r="N225" s="123">
        <f t="shared" si="87"/>
        <v>0</v>
      </c>
      <c r="O225" s="123">
        <f t="shared" si="87"/>
        <v>0</v>
      </c>
      <c r="P225" s="123">
        <f t="shared" si="87"/>
        <v>0</v>
      </c>
      <c r="Q225" s="123">
        <f t="shared" si="84"/>
        <v>0</v>
      </c>
      <c r="R225" s="163"/>
      <c r="S225" s="163"/>
    </row>
    <row r="226" spans="3:19" x14ac:dyDescent="0.25">
      <c r="C226" s="27"/>
      <c r="D226" s="27"/>
      <c r="E226" s="133"/>
      <c r="F226" s="133"/>
      <c r="G226" s="133"/>
      <c r="H226" s="133"/>
      <c r="I226" s="133"/>
      <c r="J226" s="133"/>
      <c r="K226" s="133"/>
      <c r="L226" s="133"/>
      <c r="M226" s="133"/>
      <c r="N226" s="133"/>
      <c r="O226" s="133"/>
      <c r="P226" s="133"/>
      <c r="Q226" s="133"/>
      <c r="R226" s="163"/>
      <c r="S226" s="163"/>
    </row>
    <row r="227" spans="3:19" x14ac:dyDescent="0.25">
      <c r="C227" s="27"/>
      <c r="D227" s="27"/>
      <c r="E227" s="133"/>
      <c r="F227" s="133"/>
      <c r="G227" s="133"/>
      <c r="H227" s="133"/>
      <c r="I227" s="133"/>
      <c r="J227" s="133"/>
      <c r="K227" s="133"/>
      <c r="L227" s="133"/>
      <c r="M227" s="133"/>
      <c r="N227" s="133"/>
      <c r="O227" s="133"/>
      <c r="P227" s="133"/>
      <c r="Q227" s="133"/>
      <c r="R227" s="163"/>
      <c r="S227" s="163"/>
    </row>
    <row r="228" spans="3:19" x14ac:dyDescent="0.25">
      <c r="C228" s="416" t="s">
        <v>244</v>
      </c>
      <c r="D228" s="416"/>
      <c r="E228" s="421" t="s">
        <v>369</v>
      </c>
      <c r="F228" s="421"/>
      <c r="G228" s="421"/>
      <c r="H228" s="421"/>
      <c r="I228" s="421"/>
      <c r="J228" s="421"/>
      <c r="K228" s="421"/>
      <c r="L228" s="421"/>
      <c r="M228" s="421"/>
      <c r="N228" s="421"/>
      <c r="O228" s="421"/>
      <c r="P228" s="421"/>
      <c r="Q228" s="421"/>
      <c r="R228" s="163"/>
      <c r="S228" s="163"/>
    </row>
    <row r="229" spans="3:19" x14ac:dyDescent="0.25">
      <c r="C229" s="416"/>
      <c r="D229" s="416"/>
      <c r="E229" s="14" t="s">
        <v>110</v>
      </c>
      <c r="F229" s="14" t="s">
        <v>111</v>
      </c>
      <c r="G229" s="14" t="s">
        <v>112</v>
      </c>
      <c r="H229" s="14" t="s">
        <v>113</v>
      </c>
      <c r="I229" s="14" t="s">
        <v>114</v>
      </c>
      <c r="J229" s="14" t="s">
        <v>115</v>
      </c>
      <c r="K229" s="14" t="s">
        <v>116</v>
      </c>
      <c r="L229" s="14" t="s">
        <v>117</v>
      </c>
      <c r="M229" s="14" t="s">
        <v>118</v>
      </c>
      <c r="N229" s="14" t="s">
        <v>119</v>
      </c>
      <c r="O229" s="14" t="s">
        <v>120</v>
      </c>
      <c r="P229" s="14" t="s">
        <v>121</v>
      </c>
      <c r="Q229" s="14" t="s">
        <v>108</v>
      </c>
      <c r="R229" s="163"/>
      <c r="S229" s="163"/>
    </row>
    <row r="230" spans="3:19" x14ac:dyDescent="0.25">
      <c r="C230" s="428" t="s">
        <v>246</v>
      </c>
      <c r="D230" s="429"/>
      <c r="E230" s="82"/>
      <c r="F230" s="82"/>
      <c r="G230" s="82"/>
      <c r="H230" s="82"/>
      <c r="I230" s="82"/>
      <c r="J230" s="82"/>
      <c r="K230" s="82"/>
      <c r="L230" s="82"/>
      <c r="M230" s="82"/>
      <c r="N230" s="82"/>
      <c r="O230" s="82"/>
      <c r="P230" s="82"/>
      <c r="Q230" s="82"/>
      <c r="R230" s="163"/>
      <c r="S230" s="163"/>
    </row>
    <row r="231" spans="3:19" x14ac:dyDescent="0.25">
      <c r="C231" s="73" t="s">
        <v>247</v>
      </c>
      <c r="D231" s="73" t="s">
        <v>248</v>
      </c>
      <c r="E231" s="82"/>
      <c r="F231" s="82"/>
      <c r="G231" s="82"/>
      <c r="H231" s="82"/>
      <c r="I231" s="82"/>
      <c r="J231" s="82"/>
      <c r="K231" s="82"/>
      <c r="L231" s="82"/>
      <c r="M231" s="82"/>
      <c r="N231" s="82"/>
      <c r="O231" s="82"/>
      <c r="P231" s="82"/>
      <c r="Q231" s="82">
        <f>SUM(E231:P231)</f>
        <v>0</v>
      </c>
      <c r="R231" s="163"/>
      <c r="S231" s="163"/>
    </row>
    <row r="232" spans="3:19" x14ac:dyDescent="0.25">
      <c r="C232" s="18" t="s">
        <v>249</v>
      </c>
      <c r="D232" s="18" t="s">
        <v>250</v>
      </c>
      <c r="E232" s="82"/>
      <c r="F232" s="82"/>
      <c r="G232" s="82"/>
      <c r="H232" s="82"/>
      <c r="I232" s="82"/>
      <c r="J232" s="82"/>
      <c r="K232" s="82"/>
      <c r="L232" s="82"/>
      <c r="M232" s="82"/>
      <c r="N232" s="82"/>
      <c r="O232" s="82"/>
      <c r="P232" s="82"/>
      <c r="Q232" s="82">
        <f>SUM(E232:P232)</f>
        <v>0</v>
      </c>
      <c r="R232" s="163"/>
      <c r="S232" s="163"/>
    </row>
    <row r="233" spans="3:19" x14ac:dyDescent="0.25">
      <c r="C233" s="18" t="s">
        <v>615</v>
      </c>
      <c r="D233" s="18" t="s">
        <v>616</v>
      </c>
      <c r="E233" s="82"/>
      <c r="F233" s="82"/>
      <c r="G233" s="82"/>
      <c r="H233" s="82"/>
      <c r="I233" s="82"/>
      <c r="J233" s="82"/>
      <c r="K233" s="82"/>
      <c r="L233" s="82"/>
      <c r="M233" s="82"/>
      <c r="N233" s="82"/>
      <c r="O233" s="82"/>
      <c r="P233" s="82"/>
      <c r="Q233" s="82">
        <f t="shared" ref="Q233:Q239" si="88">SUM(E233:P233)</f>
        <v>0</v>
      </c>
      <c r="R233" s="163"/>
      <c r="S233" s="163"/>
    </row>
    <row r="234" spans="3:19" x14ac:dyDescent="0.25">
      <c r="C234" s="18" t="s">
        <v>617</v>
      </c>
      <c r="D234" s="18" t="s">
        <v>618</v>
      </c>
      <c r="E234" s="82"/>
      <c r="F234" s="82"/>
      <c r="G234" s="82"/>
      <c r="H234" s="82"/>
      <c r="I234" s="82"/>
      <c r="J234" s="82"/>
      <c r="K234" s="82"/>
      <c r="L234" s="82"/>
      <c r="M234" s="82"/>
      <c r="N234" s="82"/>
      <c r="O234" s="82"/>
      <c r="P234" s="82"/>
      <c r="Q234" s="82">
        <f t="shared" si="88"/>
        <v>0</v>
      </c>
      <c r="R234" s="163"/>
      <c r="S234" s="163"/>
    </row>
    <row r="235" spans="3:19" x14ac:dyDescent="0.25">
      <c r="C235" s="18" t="s">
        <v>619</v>
      </c>
      <c r="D235" s="18" t="s">
        <v>620</v>
      </c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82">
        <f t="shared" si="88"/>
        <v>0</v>
      </c>
      <c r="R235" s="163"/>
      <c r="S235" s="163"/>
    </row>
    <row r="236" spans="3:19" x14ac:dyDescent="0.25">
      <c r="C236" s="18" t="s">
        <v>621</v>
      </c>
      <c r="D236" s="18" t="s">
        <v>622</v>
      </c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82">
        <f t="shared" si="88"/>
        <v>0</v>
      </c>
      <c r="R236" s="163"/>
      <c r="S236" s="163"/>
    </row>
    <row r="237" spans="3:19" x14ac:dyDescent="0.25">
      <c r="C237" s="18" t="s">
        <v>623</v>
      </c>
      <c r="D237" s="18" t="s">
        <v>624</v>
      </c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82">
        <f t="shared" si="88"/>
        <v>0</v>
      </c>
      <c r="R237" s="163"/>
      <c r="S237" s="163"/>
    </row>
    <row r="238" spans="3:19" x14ac:dyDescent="0.25">
      <c r="C238" s="18" t="s">
        <v>625</v>
      </c>
      <c r="D238" s="18" t="s">
        <v>626</v>
      </c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82">
        <f t="shared" si="88"/>
        <v>0</v>
      </c>
      <c r="R238" s="163"/>
      <c r="S238" s="163"/>
    </row>
    <row r="239" spans="3:19" x14ac:dyDescent="0.25">
      <c r="C239" s="18" t="s">
        <v>627</v>
      </c>
      <c r="D239" s="18" t="s">
        <v>628</v>
      </c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82">
        <f t="shared" si="88"/>
        <v>0</v>
      </c>
      <c r="R239" s="163"/>
      <c r="S239" s="163"/>
    </row>
    <row r="240" spans="3:19" x14ac:dyDescent="0.25">
      <c r="C240" s="18" t="s">
        <v>259</v>
      </c>
      <c r="D240" s="18" t="s">
        <v>259</v>
      </c>
      <c r="E240" s="82"/>
      <c r="F240" s="82"/>
      <c r="G240" s="82"/>
      <c r="H240" s="82"/>
      <c r="I240" s="82"/>
      <c r="J240" s="82"/>
      <c r="K240" s="82"/>
      <c r="L240" s="82"/>
      <c r="M240" s="82"/>
      <c r="N240" s="82"/>
      <c r="O240" s="82"/>
      <c r="P240" s="82"/>
      <c r="Q240" s="82">
        <f>SUM(E240:P240)</f>
        <v>0</v>
      </c>
      <c r="R240" s="163"/>
      <c r="S240" s="163"/>
    </row>
    <row r="241" spans="3:19" x14ac:dyDescent="0.25">
      <c r="C241" s="439" t="s">
        <v>251</v>
      </c>
      <c r="D241" s="441"/>
      <c r="E241" s="123">
        <f t="shared" ref="E241:P241" si="89">SUM(E231:E240)</f>
        <v>0</v>
      </c>
      <c r="F241" s="123">
        <f t="shared" si="89"/>
        <v>0</v>
      </c>
      <c r="G241" s="123">
        <f t="shared" si="89"/>
        <v>0</v>
      </c>
      <c r="H241" s="123">
        <f t="shared" si="89"/>
        <v>0</v>
      </c>
      <c r="I241" s="123">
        <f t="shared" si="89"/>
        <v>0</v>
      </c>
      <c r="J241" s="123">
        <f t="shared" si="89"/>
        <v>0</v>
      </c>
      <c r="K241" s="123">
        <f t="shared" si="89"/>
        <v>0</v>
      </c>
      <c r="L241" s="123">
        <f t="shared" si="89"/>
        <v>0</v>
      </c>
      <c r="M241" s="123">
        <f t="shared" si="89"/>
        <v>0</v>
      </c>
      <c r="N241" s="123">
        <f t="shared" si="89"/>
        <v>0</v>
      </c>
      <c r="O241" s="123">
        <f t="shared" si="89"/>
        <v>0</v>
      </c>
      <c r="P241" s="123">
        <f t="shared" si="89"/>
        <v>0</v>
      </c>
      <c r="Q241" s="123">
        <f>SUM(E241:P241)</f>
        <v>0</v>
      </c>
      <c r="R241" s="163"/>
      <c r="S241" s="163"/>
    </row>
    <row r="242" spans="3:19" x14ac:dyDescent="0.25">
      <c r="C242" s="428" t="s">
        <v>257</v>
      </c>
      <c r="D242" s="429"/>
      <c r="E242" s="82"/>
      <c r="F242" s="82"/>
      <c r="G242" s="82"/>
      <c r="H242" s="82"/>
      <c r="I242" s="82"/>
      <c r="J242" s="82"/>
      <c r="K242" s="82"/>
      <c r="L242" s="82"/>
      <c r="M242" s="82"/>
      <c r="N242" s="82"/>
      <c r="O242" s="82"/>
      <c r="P242" s="82"/>
      <c r="Q242" s="82"/>
      <c r="R242" s="163"/>
      <c r="S242" s="163"/>
    </row>
    <row r="243" spans="3:19" x14ac:dyDescent="0.25">
      <c r="C243" s="18" t="s">
        <v>252</v>
      </c>
      <c r="D243" s="18" t="s">
        <v>253</v>
      </c>
      <c r="E243" s="82"/>
      <c r="F243" s="82"/>
      <c r="G243" s="82"/>
      <c r="H243" s="82"/>
      <c r="I243" s="82"/>
      <c r="J243" s="82"/>
      <c r="K243" s="82"/>
      <c r="L243" s="82"/>
      <c r="M243" s="82"/>
      <c r="N243" s="82"/>
      <c r="O243" s="82"/>
      <c r="P243" s="82"/>
      <c r="Q243" s="82">
        <f>SUM(E243:P243)</f>
        <v>0</v>
      </c>
      <c r="R243" s="163"/>
      <c r="S243" s="163"/>
    </row>
    <row r="244" spans="3:19" x14ac:dyDescent="0.25">
      <c r="C244" s="18" t="s">
        <v>254</v>
      </c>
      <c r="D244" s="18" t="s">
        <v>255</v>
      </c>
      <c r="E244" s="82"/>
      <c r="F244" s="82"/>
      <c r="G244" s="82"/>
      <c r="H244" s="82"/>
      <c r="I244" s="82"/>
      <c r="J244" s="82"/>
      <c r="K244" s="82"/>
      <c r="L244" s="82"/>
      <c r="M244" s="82"/>
      <c r="N244" s="82"/>
      <c r="O244" s="82"/>
      <c r="P244" s="82"/>
      <c r="Q244" s="82">
        <f>SUM(E244:P244)</f>
        <v>0</v>
      </c>
      <c r="R244" s="163"/>
      <c r="S244" s="163"/>
    </row>
    <row r="245" spans="3:19" x14ac:dyDescent="0.25">
      <c r="C245" s="18" t="s">
        <v>629</v>
      </c>
      <c r="D245" s="18" t="s">
        <v>64</v>
      </c>
      <c r="E245" s="82"/>
      <c r="F245" s="82"/>
      <c r="G245" s="82"/>
      <c r="H245" s="82"/>
      <c r="I245" s="82"/>
      <c r="J245" s="82"/>
      <c r="K245" s="82"/>
      <c r="L245" s="82"/>
      <c r="M245" s="82"/>
      <c r="N245" s="82"/>
      <c r="O245" s="82"/>
      <c r="P245" s="82"/>
      <c r="Q245" s="82">
        <f t="shared" ref="Q245:Q251" si="90">SUM(E245:P245)</f>
        <v>0</v>
      </c>
      <c r="R245" s="163"/>
      <c r="S245" s="163"/>
    </row>
    <row r="246" spans="3:19" x14ac:dyDescent="0.25">
      <c r="C246" s="18" t="s">
        <v>630</v>
      </c>
      <c r="D246" s="18" t="s">
        <v>631</v>
      </c>
      <c r="E246" s="82"/>
      <c r="F246" s="82"/>
      <c r="G246" s="82"/>
      <c r="H246" s="82"/>
      <c r="I246" s="82"/>
      <c r="J246" s="82"/>
      <c r="K246" s="82"/>
      <c r="L246" s="82"/>
      <c r="M246" s="82"/>
      <c r="N246" s="82"/>
      <c r="O246" s="82"/>
      <c r="P246" s="82"/>
      <c r="Q246" s="82">
        <f t="shared" si="90"/>
        <v>0</v>
      </c>
      <c r="R246" s="163"/>
      <c r="S246" s="163"/>
    </row>
    <row r="247" spans="3:19" x14ac:dyDescent="0.25">
      <c r="C247" s="18" t="s">
        <v>632</v>
      </c>
      <c r="D247" s="18" t="s">
        <v>633</v>
      </c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82">
        <f t="shared" si="90"/>
        <v>0</v>
      </c>
      <c r="R247" s="163"/>
      <c r="S247" s="163"/>
    </row>
    <row r="248" spans="3:19" x14ac:dyDescent="0.25">
      <c r="C248" s="18" t="s">
        <v>634</v>
      </c>
      <c r="D248" s="18" t="s">
        <v>635</v>
      </c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82">
        <f t="shared" si="90"/>
        <v>0</v>
      </c>
      <c r="R248" s="163"/>
      <c r="S248" s="163"/>
    </row>
    <row r="249" spans="3:19" x14ac:dyDescent="0.25">
      <c r="C249" s="18" t="s">
        <v>472</v>
      </c>
      <c r="D249" s="18" t="s">
        <v>626</v>
      </c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82">
        <f t="shared" si="90"/>
        <v>0</v>
      </c>
      <c r="R249" s="163"/>
      <c r="S249" s="163"/>
    </row>
    <row r="250" spans="3:19" x14ac:dyDescent="0.25">
      <c r="C250" s="18" t="s">
        <v>472</v>
      </c>
      <c r="D250" s="18" t="s">
        <v>636</v>
      </c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82">
        <f t="shared" si="90"/>
        <v>0</v>
      </c>
      <c r="R250" s="163"/>
      <c r="S250" s="163"/>
    </row>
    <row r="251" spans="3:19" x14ac:dyDescent="0.25">
      <c r="C251" s="18" t="s">
        <v>637</v>
      </c>
      <c r="D251" s="18" t="s">
        <v>628</v>
      </c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82">
        <f t="shared" si="90"/>
        <v>0</v>
      </c>
      <c r="R251" s="163"/>
      <c r="S251" s="163"/>
    </row>
    <row r="252" spans="3:19" x14ac:dyDescent="0.25">
      <c r="C252" s="18" t="s">
        <v>259</v>
      </c>
      <c r="D252" s="18" t="s">
        <v>259</v>
      </c>
      <c r="E252" s="82"/>
      <c r="F252" s="82"/>
      <c r="G252" s="82"/>
      <c r="H252" s="82"/>
      <c r="I252" s="82"/>
      <c r="J252" s="82"/>
      <c r="K252" s="82"/>
      <c r="L252" s="82"/>
      <c r="M252" s="82"/>
      <c r="N252" s="82"/>
      <c r="O252" s="82"/>
      <c r="P252" s="82"/>
      <c r="Q252" s="82">
        <f>SUM(E252:P252)</f>
        <v>0</v>
      </c>
      <c r="R252" s="163"/>
      <c r="S252" s="163"/>
    </row>
    <row r="253" spans="3:19" x14ac:dyDescent="0.25">
      <c r="C253" s="439" t="s">
        <v>225</v>
      </c>
      <c r="D253" s="441"/>
      <c r="E253" s="123">
        <f t="shared" ref="E253:P253" si="91">SUM(E243:E252)</f>
        <v>0</v>
      </c>
      <c r="F253" s="123">
        <f t="shared" si="91"/>
        <v>0</v>
      </c>
      <c r="G253" s="123">
        <f t="shared" si="91"/>
        <v>0</v>
      </c>
      <c r="H253" s="123">
        <f t="shared" si="91"/>
        <v>0</v>
      </c>
      <c r="I253" s="123">
        <f t="shared" si="91"/>
        <v>0</v>
      </c>
      <c r="J253" s="123">
        <f t="shared" si="91"/>
        <v>0</v>
      </c>
      <c r="K253" s="123">
        <f t="shared" si="91"/>
        <v>0</v>
      </c>
      <c r="L253" s="123">
        <f t="shared" si="91"/>
        <v>0</v>
      </c>
      <c r="M253" s="123">
        <f t="shared" si="91"/>
        <v>0</v>
      </c>
      <c r="N253" s="123">
        <f t="shared" si="91"/>
        <v>0</v>
      </c>
      <c r="O253" s="123">
        <f t="shared" si="91"/>
        <v>0</v>
      </c>
      <c r="P253" s="123">
        <f t="shared" si="91"/>
        <v>0</v>
      </c>
      <c r="Q253" s="123">
        <f>SUM(E253:P253)</f>
        <v>0</v>
      </c>
      <c r="R253" s="163"/>
      <c r="S253" s="163"/>
    </row>
    <row r="254" spans="3:19" x14ac:dyDescent="0.25">
      <c r="C254" s="428" t="s">
        <v>258</v>
      </c>
      <c r="D254" s="429"/>
      <c r="E254" s="82"/>
      <c r="F254" s="82"/>
      <c r="G254" s="82"/>
      <c r="H254" s="82"/>
      <c r="I254" s="82"/>
      <c r="J254" s="82"/>
      <c r="K254" s="82"/>
      <c r="L254" s="82"/>
      <c r="M254" s="82"/>
      <c r="N254" s="82"/>
      <c r="O254" s="82"/>
      <c r="P254" s="82"/>
      <c r="Q254" s="82"/>
      <c r="R254" s="163"/>
      <c r="S254" s="163"/>
    </row>
    <row r="255" spans="3:19" x14ac:dyDescent="0.25">
      <c r="C255" s="18" t="s">
        <v>252</v>
      </c>
      <c r="D255" s="18" t="s">
        <v>253</v>
      </c>
      <c r="E255" s="82"/>
      <c r="F255" s="82"/>
      <c r="G255" s="82"/>
      <c r="H255" s="82"/>
      <c r="I255" s="82"/>
      <c r="J255" s="82"/>
      <c r="K255" s="82"/>
      <c r="L255" s="82"/>
      <c r="M255" s="82"/>
      <c r="N255" s="82"/>
      <c r="O255" s="82"/>
      <c r="P255" s="82"/>
      <c r="Q255" s="82">
        <f>SUM(E255:P255)</f>
        <v>0</v>
      </c>
      <c r="R255" s="163"/>
      <c r="S255" s="163"/>
    </row>
    <row r="256" spans="3:19" x14ac:dyDescent="0.25">
      <c r="C256" s="18" t="s">
        <v>254</v>
      </c>
      <c r="D256" s="18" t="s">
        <v>255</v>
      </c>
      <c r="E256" s="82"/>
      <c r="F256" s="82"/>
      <c r="G256" s="82"/>
      <c r="H256" s="82"/>
      <c r="I256" s="82"/>
      <c r="J256" s="82"/>
      <c r="K256" s="82"/>
      <c r="L256" s="82"/>
      <c r="M256" s="82"/>
      <c r="N256" s="82"/>
      <c r="O256" s="82"/>
      <c r="P256" s="82"/>
      <c r="Q256" s="82">
        <f>SUM(E256:P256)</f>
        <v>0</v>
      </c>
      <c r="R256" s="163"/>
      <c r="S256" s="163"/>
    </row>
    <row r="257" spans="3:19" x14ac:dyDescent="0.25">
      <c r="C257" s="18" t="s">
        <v>629</v>
      </c>
      <c r="D257" s="18" t="s">
        <v>64</v>
      </c>
      <c r="E257" s="82"/>
      <c r="F257" s="82"/>
      <c r="G257" s="82"/>
      <c r="H257" s="82"/>
      <c r="I257" s="82"/>
      <c r="J257" s="82"/>
      <c r="K257" s="82"/>
      <c r="L257" s="82"/>
      <c r="M257" s="82"/>
      <c r="N257" s="82"/>
      <c r="O257" s="82"/>
      <c r="P257" s="82"/>
      <c r="Q257" s="82">
        <f t="shared" ref="Q257:Q263" si="92">SUM(E257:P257)</f>
        <v>0</v>
      </c>
      <c r="R257" s="163"/>
      <c r="S257" s="163"/>
    </row>
    <row r="258" spans="3:19" x14ac:dyDescent="0.25">
      <c r="C258" s="18" t="s">
        <v>630</v>
      </c>
      <c r="D258" s="18" t="s">
        <v>631</v>
      </c>
      <c r="E258" s="82"/>
      <c r="F258" s="82"/>
      <c r="G258" s="82"/>
      <c r="H258" s="82"/>
      <c r="I258" s="82"/>
      <c r="J258" s="82"/>
      <c r="K258" s="82"/>
      <c r="L258" s="82"/>
      <c r="M258" s="82"/>
      <c r="N258" s="82"/>
      <c r="O258" s="82"/>
      <c r="P258" s="82"/>
      <c r="Q258" s="82">
        <f t="shared" si="92"/>
        <v>0</v>
      </c>
      <c r="R258" s="163"/>
      <c r="S258" s="163"/>
    </row>
    <row r="259" spans="3:19" x14ac:dyDescent="0.25">
      <c r="C259" s="18" t="s">
        <v>632</v>
      </c>
      <c r="D259" s="18" t="s">
        <v>633</v>
      </c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82">
        <f t="shared" si="92"/>
        <v>0</v>
      </c>
      <c r="R259" s="163"/>
      <c r="S259" s="163"/>
    </row>
    <row r="260" spans="3:19" x14ac:dyDescent="0.25">
      <c r="C260" s="18" t="s">
        <v>634</v>
      </c>
      <c r="D260" s="18" t="s">
        <v>635</v>
      </c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82">
        <f t="shared" si="92"/>
        <v>0</v>
      </c>
      <c r="R260" s="163"/>
      <c r="S260" s="163"/>
    </row>
    <row r="261" spans="3:19" x14ac:dyDescent="0.25">
      <c r="C261" s="18" t="s">
        <v>472</v>
      </c>
      <c r="D261" s="18" t="s">
        <v>626</v>
      </c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82">
        <f t="shared" si="92"/>
        <v>0</v>
      </c>
      <c r="R261" s="163"/>
      <c r="S261" s="163"/>
    </row>
    <row r="262" spans="3:19" x14ac:dyDescent="0.25">
      <c r="C262" s="18" t="s">
        <v>472</v>
      </c>
      <c r="D262" s="18" t="s">
        <v>636</v>
      </c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82">
        <f t="shared" si="92"/>
        <v>0</v>
      </c>
      <c r="R262" s="163"/>
      <c r="S262" s="163"/>
    </row>
    <row r="263" spans="3:19" x14ac:dyDescent="0.25">
      <c r="C263" s="18" t="s">
        <v>637</v>
      </c>
      <c r="D263" s="18" t="s">
        <v>628</v>
      </c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82">
        <f t="shared" si="92"/>
        <v>0</v>
      </c>
      <c r="R263" s="163"/>
      <c r="S263" s="163"/>
    </row>
    <row r="264" spans="3:19" x14ac:dyDescent="0.25">
      <c r="C264" s="18" t="s">
        <v>259</v>
      </c>
      <c r="D264" s="18" t="s">
        <v>259</v>
      </c>
      <c r="E264" s="82"/>
      <c r="F264" s="82"/>
      <c r="G264" s="82"/>
      <c r="H264" s="82"/>
      <c r="I264" s="82"/>
      <c r="J264" s="82"/>
      <c r="K264" s="82"/>
      <c r="L264" s="82"/>
      <c r="M264" s="82"/>
      <c r="N264" s="82"/>
      <c r="O264" s="82"/>
      <c r="P264" s="82"/>
      <c r="Q264" s="82">
        <f>SUM(E264:P264)</f>
        <v>0</v>
      </c>
      <c r="R264" s="163"/>
      <c r="S264" s="163"/>
    </row>
    <row r="265" spans="3:19" x14ac:dyDescent="0.25">
      <c r="C265" s="439" t="s">
        <v>225</v>
      </c>
      <c r="D265" s="441"/>
      <c r="E265" s="123">
        <f t="shared" ref="E265:P265" si="93">SUM(E255:E264)</f>
        <v>0</v>
      </c>
      <c r="F265" s="123">
        <f t="shared" si="93"/>
        <v>0</v>
      </c>
      <c r="G265" s="123">
        <f t="shared" si="93"/>
        <v>0</v>
      </c>
      <c r="H265" s="123">
        <f t="shared" si="93"/>
        <v>0</v>
      </c>
      <c r="I265" s="123">
        <f t="shared" si="93"/>
        <v>0</v>
      </c>
      <c r="J265" s="123">
        <f t="shared" si="93"/>
        <v>0</v>
      </c>
      <c r="K265" s="123">
        <f t="shared" si="93"/>
        <v>0</v>
      </c>
      <c r="L265" s="123">
        <f t="shared" si="93"/>
        <v>0</v>
      </c>
      <c r="M265" s="123">
        <f t="shared" si="93"/>
        <v>0</v>
      </c>
      <c r="N265" s="123">
        <f t="shared" si="93"/>
        <v>0</v>
      </c>
      <c r="O265" s="123">
        <f t="shared" si="93"/>
        <v>0</v>
      </c>
      <c r="P265" s="123">
        <f t="shared" si="93"/>
        <v>0</v>
      </c>
      <c r="Q265" s="123">
        <f>SUM(E265:P265)</f>
        <v>0</v>
      </c>
      <c r="R265" s="163"/>
      <c r="S265" s="163"/>
    </row>
    <row r="266" spans="3:19" x14ac:dyDescent="0.25">
      <c r="C266" s="428" t="s">
        <v>260</v>
      </c>
      <c r="D266" s="429"/>
      <c r="E266" s="82"/>
      <c r="F266" s="82"/>
      <c r="G266" s="82"/>
      <c r="H266" s="82"/>
      <c r="I266" s="82"/>
      <c r="J266" s="82"/>
      <c r="K266" s="82"/>
      <c r="L266" s="82"/>
      <c r="M266" s="82"/>
      <c r="N266" s="82"/>
      <c r="O266" s="82"/>
      <c r="P266" s="82"/>
      <c r="Q266" s="82"/>
      <c r="R266" s="163"/>
      <c r="S266" s="163"/>
    </row>
    <row r="267" spans="3:19" x14ac:dyDescent="0.25">
      <c r="C267" s="18" t="s">
        <v>252</v>
      </c>
      <c r="D267" s="18" t="s">
        <v>253</v>
      </c>
      <c r="E267" s="82"/>
      <c r="F267" s="82"/>
      <c r="G267" s="82"/>
      <c r="H267" s="82"/>
      <c r="I267" s="82"/>
      <c r="J267" s="82"/>
      <c r="K267" s="82"/>
      <c r="L267" s="82"/>
      <c r="M267" s="82"/>
      <c r="N267" s="82"/>
      <c r="O267" s="82"/>
      <c r="P267" s="82"/>
      <c r="Q267" s="82">
        <f t="shared" ref="Q267:Q280" si="94">SUM(E267:P267)</f>
        <v>0</v>
      </c>
      <c r="R267" s="163"/>
      <c r="S267" s="163"/>
    </row>
    <row r="268" spans="3:19" x14ac:dyDescent="0.25">
      <c r="C268" s="18" t="s">
        <v>254</v>
      </c>
      <c r="D268" s="18" t="s">
        <v>255</v>
      </c>
      <c r="E268" s="82"/>
      <c r="F268" s="82"/>
      <c r="G268" s="82"/>
      <c r="H268" s="82"/>
      <c r="I268" s="82"/>
      <c r="J268" s="82"/>
      <c r="K268" s="82"/>
      <c r="L268" s="82"/>
      <c r="M268" s="82"/>
      <c r="N268" s="82"/>
      <c r="O268" s="82"/>
      <c r="P268" s="82"/>
      <c r="Q268" s="82">
        <f t="shared" si="94"/>
        <v>0</v>
      </c>
      <c r="R268" s="163"/>
      <c r="S268" s="163"/>
    </row>
    <row r="269" spans="3:19" x14ac:dyDescent="0.25">
      <c r="C269" s="18" t="s">
        <v>640</v>
      </c>
      <c r="D269" s="18" t="s">
        <v>64</v>
      </c>
      <c r="E269" s="82"/>
      <c r="F269" s="82"/>
      <c r="G269" s="82"/>
      <c r="H269" s="82"/>
      <c r="I269" s="82"/>
      <c r="J269" s="82"/>
      <c r="K269" s="82"/>
      <c r="L269" s="82"/>
      <c r="M269" s="82"/>
      <c r="N269" s="82"/>
      <c r="O269" s="82"/>
      <c r="P269" s="82"/>
      <c r="Q269" s="82">
        <f t="shared" si="94"/>
        <v>0</v>
      </c>
      <c r="R269" s="163"/>
      <c r="S269" s="163"/>
    </row>
    <row r="270" spans="3:19" x14ac:dyDescent="0.25">
      <c r="C270" s="18" t="s">
        <v>630</v>
      </c>
      <c r="D270" s="18" t="s">
        <v>631</v>
      </c>
      <c r="E270" s="82"/>
      <c r="F270" s="82"/>
      <c r="G270" s="82"/>
      <c r="H270" s="82"/>
      <c r="I270" s="82"/>
      <c r="J270" s="82"/>
      <c r="K270" s="82"/>
      <c r="L270" s="82"/>
      <c r="M270" s="82"/>
      <c r="N270" s="82"/>
      <c r="O270" s="82"/>
      <c r="P270" s="82"/>
      <c r="Q270" s="82">
        <f t="shared" si="94"/>
        <v>0</v>
      </c>
      <c r="R270" s="163"/>
      <c r="S270" s="163"/>
    </row>
    <row r="271" spans="3:19" x14ac:dyDescent="0.25">
      <c r="C271" s="18" t="s">
        <v>632</v>
      </c>
      <c r="D271" s="18" t="s">
        <v>633</v>
      </c>
      <c r="E271" s="82"/>
      <c r="F271" s="82"/>
      <c r="G271" s="82"/>
      <c r="H271" s="82"/>
      <c r="I271" s="82"/>
      <c r="J271" s="82"/>
      <c r="K271" s="82"/>
      <c r="L271" s="82"/>
      <c r="M271" s="82"/>
      <c r="N271" s="82"/>
      <c r="O271" s="82"/>
      <c r="P271" s="82"/>
      <c r="Q271" s="82">
        <f t="shared" si="94"/>
        <v>0</v>
      </c>
      <c r="R271" s="163"/>
      <c r="S271" s="163"/>
    </row>
    <row r="272" spans="3:19" x14ac:dyDescent="0.25">
      <c r="C272" s="18" t="s">
        <v>638</v>
      </c>
      <c r="D272" s="18" t="s">
        <v>639</v>
      </c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82">
        <f t="shared" si="94"/>
        <v>0</v>
      </c>
      <c r="R272" s="163"/>
      <c r="S272" s="163"/>
    </row>
    <row r="273" spans="3:19" x14ac:dyDescent="0.25">
      <c r="C273" s="18" t="s">
        <v>634</v>
      </c>
      <c r="D273" s="18" t="s">
        <v>635</v>
      </c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82">
        <f t="shared" si="94"/>
        <v>0</v>
      </c>
      <c r="R273" s="163"/>
      <c r="S273" s="163"/>
    </row>
    <row r="274" spans="3:19" x14ac:dyDescent="0.25">
      <c r="C274" s="18" t="s">
        <v>472</v>
      </c>
      <c r="D274" s="18" t="s">
        <v>626</v>
      </c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82">
        <f t="shared" si="94"/>
        <v>0</v>
      </c>
      <c r="R274" s="163"/>
      <c r="S274" s="163"/>
    </row>
    <row r="275" spans="3:19" x14ac:dyDescent="0.25">
      <c r="C275" s="18" t="s">
        <v>472</v>
      </c>
      <c r="D275" s="18" t="s">
        <v>636</v>
      </c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82">
        <f t="shared" si="94"/>
        <v>0</v>
      </c>
      <c r="R275" s="163"/>
      <c r="S275" s="163"/>
    </row>
    <row r="276" spans="3:19" x14ac:dyDescent="0.25">
      <c r="C276" s="18" t="s">
        <v>637</v>
      </c>
      <c r="D276" s="18" t="s">
        <v>628</v>
      </c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82">
        <f t="shared" si="94"/>
        <v>0</v>
      </c>
      <c r="R276" s="163"/>
      <c r="S276" s="163"/>
    </row>
    <row r="277" spans="3:19" x14ac:dyDescent="0.25">
      <c r="C277" s="18" t="s">
        <v>259</v>
      </c>
      <c r="D277" s="18" t="s">
        <v>259</v>
      </c>
      <c r="E277" s="82"/>
      <c r="F277" s="82"/>
      <c r="G277" s="82"/>
      <c r="H277" s="82"/>
      <c r="I277" s="82"/>
      <c r="J277" s="82"/>
      <c r="K277" s="82"/>
      <c r="L277" s="82"/>
      <c r="M277" s="82"/>
      <c r="N277" s="82"/>
      <c r="O277" s="82"/>
      <c r="P277" s="82"/>
      <c r="Q277" s="82">
        <f t="shared" si="94"/>
        <v>0</v>
      </c>
      <c r="R277" s="163"/>
      <c r="S277" s="163"/>
    </row>
    <row r="278" spans="3:19" x14ac:dyDescent="0.25">
      <c r="C278" s="439" t="s">
        <v>225</v>
      </c>
      <c r="D278" s="441"/>
      <c r="E278" s="123">
        <f t="shared" ref="E278:P278" si="95">SUM(E267:E277)</f>
        <v>0</v>
      </c>
      <c r="F278" s="123">
        <f t="shared" si="95"/>
        <v>0</v>
      </c>
      <c r="G278" s="123">
        <f t="shared" si="95"/>
        <v>0</v>
      </c>
      <c r="H278" s="123">
        <f t="shared" si="95"/>
        <v>0</v>
      </c>
      <c r="I278" s="123">
        <f t="shared" si="95"/>
        <v>0</v>
      </c>
      <c r="J278" s="123">
        <f t="shared" si="95"/>
        <v>0</v>
      </c>
      <c r="K278" s="123">
        <f t="shared" si="95"/>
        <v>0</v>
      </c>
      <c r="L278" s="123">
        <f t="shared" si="95"/>
        <v>0</v>
      </c>
      <c r="M278" s="123">
        <f t="shared" si="95"/>
        <v>0</v>
      </c>
      <c r="N278" s="123">
        <f t="shared" si="95"/>
        <v>0</v>
      </c>
      <c r="O278" s="123">
        <f t="shared" si="95"/>
        <v>0</v>
      </c>
      <c r="P278" s="123">
        <f t="shared" si="95"/>
        <v>0</v>
      </c>
      <c r="Q278" s="123">
        <f t="shared" si="94"/>
        <v>0</v>
      </c>
      <c r="R278" s="163"/>
      <c r="S278" s="163"/>
    </row>
    <row r="279" spans="3:19" x14ac:dyDescent="0.25">
      <c r="C279" s="439" t="s">
        <v>256</v>
      </c>
      <c r="D279" s="441"/>
      <c r="E279" s="123">
        <f t="shared" ref="E279:P279" si="96">E253+E265+E278</f>
        <v>0</v>
      </c>
      <c r="F279" s="123">
        <f t="shared" si="96"/>
        <v>0</v>
      </c>
      <c r="G279" s="123">
        <f t="shared" si="96"/>
        <v>0</v>
      </c>
      <c r="H279" s="123">
        <f t="shared" si="96"/>
        <v>0</v>
      </c>
      <c r="I279" s="123">
        <f t="shared" si="96"/>
        <v>0</v>
      </c>
      <c r="J279" s="123">
        <f t="shared" si="96"/>
        <v>0</v>
      </c>
      <c r="K279" s="123">
        <f t="shared" si="96"/>
        <v>0</v>
      </c>
      <c r="L279" s="123">
        <f t="shared" si="96"/>
        <v>0</v>
      </c>
      <c r="M279" s="123">
        <f t="shared" si="96"/>
        <v>0</v>
      </c>
      <c r="N279" s="123">
        <f t="shared" si="96"/>
        <v>0</v>
      </c>
      <c r="O279" s="123">
        <f t="shared" si="96"/>
        <v>0</v>
      </c>
      <c r="P279" s="123">
        <f t="shared" si="96"/>
        <v>0</v>
      </c>
      <c r="Q279" s="123">
        <f t="shared" si="94"/>
        <v>0</v>
      </c>
      <c r="R279" s="163"/>
      <c r="S279" s="163"/>
    </row>
    <row r="280" spans="3:19" x14ac:dyDescent="0.25">
      <c r="C280" s="439" t="s">
        <v>261</v>
      </c>
      <c r="D280" s="441"/>
      <c r="E280" s="123">
        <f t="shared" ref="E280:P280" si="97">E279+E241</f>
        <v>0</v>
      </c>
      <c r="F280" s="123">
        <f t="shared" si="97"/>
        <v>0</v>
      </c>
      <c r="G280" s="123">
        <f t="shared" si="97"/>
        <v>0</v>
      </c>
      <c r="H280" s="123">
        <f t="shared" si="97"/>
        <v>0</v>
      </c>
      <c r="I280" s="123">
        <f t="shared" si="97"/>
        <v>0</v>
      </c>
      <c r="J280" s="123">
        <f t="shared" si="97"/>
        <v>0</v>
      </c>
      <c r="K280" s="123">
        <f t="shared" si="97"/>
        <v>0</v>
      </c>
      <c r="L280" s="123">
        <f t="shared" si="97"/>
        <v>0</v>
      </c>
      <c r="M280" s="123">
        <f t="shared" si="97"/>
        <v>0</v>
      </c>
      <c r="N280" s="123">
        <f t="shared" si="97"/>
        <v>0</v>
      </c>
      <c r="O280" s="123">
        <f t="shared" si="97"/>
        <v>0</v>
      </c>
      <c r="P280" s="123">
        <f t="shared" si="97"/>
        <v>0</v>
      </c>
      <c r="Q280" s="123">
        <f t="shared" si="94"/>
        <v>0</v>
      </c>
      <c r="R280" s="163"/>
      <c r="S280" s="163"/>
    </row>
    <row r="281" spans="3:19" x14ac:dyDescent="0.25">
      <c r="C281" s="27"/>
      <c r="D281" s="27"/>
      <c r="E281" s="133"/>
      <c r="F281" s="133"/>
      <c r="G281" s="133"/>
      <c r="H281" s="133"/>
      <c r="I281" s="133"/>
      <c r="J281" s="133"/>
      <c r="K281" s="133"/>
      <c r="L281" s="133"/>
      <c r="M281" s="133"/>
      <c r="N281" s="133"/>
      <c r="O281" s="133"/>
      <c r="P281" s="133"/>
      <c r="Q281" s="133"/>
      <c r="R281" s="163"/>
      <c r="S281" s="163"/>
    </row>
    <row r="282" spans="3:19" x14ac:dyDescent="0.25">
      <c r="C282" s="15"/>
      <c r="Q282" s="27" t="s">
        <v>109</v>
      </c>
      <c r="R282" s="163"/>
      <c r="S282" s="163"/>
    </row>
    <row r="283" spans="3:19" x14ac:dyDescent="0.25">
      <c r="C283" s="431" t="s">
        <v>244</v>
      </c>
      <c r="D283" s="432"/>
      <c r="E283" s="421" t="s">
        <v>641</v>
      </c>
      <c r="F283" s="421"/>
      <c r="G283" s="421"/>
      <c r="H283" s="421"/>
      <c r="I283" s="421"/>
      <c r="J283" s="421"/>
      <c r="K283" s="421"/>
      <c r="L283" s="421"/>
      <c r="M283" s="421"/>
      <c r="N283" s="421"/>
      <c r="O283" s="421"/>
      <c r="P283" s="421"/>
      <c r="Q283" s="421"/>
      <c r="R283" s="163"/>
      <c r="S283" s="163"/>
    </row>
    <row r="284" spans="3:19" x14ac:dyDescent="0.25">
      <c r="C284" s="433"/>
      <c r="D284" s="434"/>
      <c r="E284" s="14" t="s">
        <v>110</v>
      </c>
      <c r="F284" s="14" t="s">
        <v>111</v>
      </c>
      <c r="G284" s="14" t="s">
        <v>112</v>
      </c>
      <c r="H284" s="14" t="s">
        <v>113</v>
      </c>
      <c r="I284" s="14" t="s">
        <v>114</v>
      </c>
      <c r="J284" s="14" t="s">
        <v>115</v>
      </c>
      <c r="K284" s="14" t="s">
        <v>116</v>
      </c>
      <c r="L284" s="14" t="s">
        <v>117</v>
      </c>
      <c r="M284" s="14" t="s">
        <v>118</v>
      </c>
      <c r="N284" s="14" t="s">
        <v>119</v>
      </c>
      <c r="O284" s="14" t="s">
        <v>120</v>
      </c>
      <c r="P284" s="14" t="s">
        <v>121</v>
      </c>
      <c r="Q284" s="14" t="s">
        <v>108</v>
      </c>
      <c r="R284" s="163"/>
      <c r="S284" s="163"/>
    </row>
    <row r="285" spans="3:19" x14ac:dyDescent="0.25">
      <c r="C285" s="435"/>
      <c r="D285" s="436"/>
      <c r="E285" s="14" t="s">
        <v>3</v>
      </c>
      <c r="F285" s="14" t="s">
        <v>3</v>
      </c>
      <c r="G285" s="14" t="s">
        <v>3</v>
      </c>
      <c r="H285" s="14" t="s">
        <v>3</v>
      </c>
      <c r="I285" s="14" t="s">
        <v>3</v>
      </c>
      <c r="J285" s="14" t="s">
        <v>3</v>
      </c>
      <c r="K285" s="14" t="s">
        <v>5</v>
      </c>
      <c r="L285" s="14" t="s">
        <v>5</v>
      </c>
      <c r="M285" s="14" t="s">
        <v>5</v>
      </c>
      <c r="N285" s="14" t="s">
        <v>5</v>
      </c>
      <c r="O285" s="14" t="s">
        <v>5</v>
      </c>
      <c r="P285" s="14" t="s">
        <v>5</v>
      </c>
      <c r="Q285" s="14" t="s">
        <v>5</v>
      </c>
      <c r="R285" s="163"/>
      <c r="S285" s="163"/>
    </row>
    <row r="286" spans="3:19" x14ac:dyDescent="0.25">
      <c r="C286" s="428" t="s">
        <v>246</v>
      </c>
      <c r="D286" s="429"/>
      <c r="E286" s="82"/>
      <c r="F286" s="82"/>
      <c r="G286" s="82"/>
      <c r="H286" s="82"/>
      <c r="I286" s="82"/>
      <c r="J286" s="82"/>
      <c r="K286" s="82"/>
      <c r="L286" s="82"/>
      <c r="M286" s="82"/>
      <c r="N286" s="82"/>
      <c r="O286" s="82"/>
      <c r="P286" s="82"/>
      <c r="Q286" s="82"/>
      <c r="R286" s="163"/>
      <c r="S286" s="163"/>
    </row>
    <row r="287" spans="3:19" x14ac:dyDescent="0.25">
      <c r="C287" s="73" t="s">
        <v>247</v>
      </c>
      <c r="D287" s="73" t="s">
        <v>248</v>
      </c>
      <c r="E287" s="82"/>
      <c r="F287" s="82"/>
      <c r="G287" s="82"/>
      <c r="H287" s="82"/>
      <c r="I287" s="82"/>
      <c r="J287" s="82"/>
      <c r="K287" s="82"/>
      <c r="L287" s="82"/>
      <c r="M287" s="82"/>
      <c r="N287" s="82"/>
      <c r="O287" s="82"/>
      <c r="P287" s="82"/>
      <c r="Q287" s="82">
        <f>SUM(E287:P287)</f>
        <v>0</v>
      </c>
      <c r="R287" s="163"/>
      <c r="S287" s="163"/>
    </row>
    <row r="288" spans="3:19" x14ac:dyDescent="0.25">
      <c r="C288" s="18" t="s">
        <v>249</v>
      </c>
      <c r="D288" s="18" t="s">
        <v>250</v>
      </c>
      <c r="E288" s="82"/>
      <c r="F288" s="82"/>
      <c r="G288" s="82"/>
      <c r="H288" s="82"/>
      <c r="I288" s="82"/>
      <c r="J288" s="82"/>
      <c r="K288" s="82"/>
      <c r="L288" s="82"/>
      <c r="M288" s="82"/>
      <c r="N288" s="82"/>
      <c r="O288" s="82"/>
      <c r="P288" s="82"/>
      <c r="Q288" s="82">
        <f>SUM(E288:P288)</f>
        <v>0</v>
      </c>
      <c r="R288" s="163"/>
      <c r="S288" s="163"/>
    </row>
    <row r="289" spans="3:19" x14ac:dyDescent="0.25">
      <c r="C289" s="18" t="s">
        <v>615</v>
      </c>
      <c r="D289" s="18" t="s">
        <v>616</v>
      </c>
      <c r="E289" s="82"/>
      <c r="F289" s="82"/>
      <c r="G289" s="82"/>
      <c r="H289" s="82"/>
      <c r="I289" s="82"/>
      <c r="J289" s="82"/>
      <c r="K289" s="82"/>
      <c r="L289" s="82"/>
      <c r="M289" s="82"/>
      <c r="N289" s="82"/>
      <c r="O289" s="82"/>
      <c r="P289" s="82"/>
      <c r="Q289" s="82">
        <f t="shared" ref="Q289:Q295" si="98">SUM(E289:P289)</f>
        <v>0</v>
      </c>
      <c r="R289" s="163"/>
      <c r="S289" s="163"/>
    </row>
    <row r="290" spans="3:19" x14ac:dyDescent="0.25">
      <c r="C290" s="18" t="s">
        <v>617</v>
      </c>
      <c r="D290" s="18" t="s">
        <v>618</v>
      </c>
      <c r="E290" s="82"/>
      <c r="F290" s="82"/>
      <c r="G290" s="82"/>
      <c r="H290" s="82"/>
      <c r="I290" s="82"/>
      <c r="J290" s="82"/>
      <c r="K290" s="82"/>
      <c r="L290" s="82"/>
      <c r="M290" s="82"/>
      <c r="N290" s="82"/>
      <c r="O290" s="82"/>
      <c r="P290" s="82"/>
      <c r="Q290" s="82">
        <f t="shared" si="98"/>
        <v>0</v>
      </c>
      <c r="R290" s="163"/>
      <c r="S290" s="163"/>
    </row>
    <row r="291" spans="3:19" x14ac:dyDescent="0.25">
      <c r="C291" s="18" t="s">
        <v>619</v>
      </c>
      <c r="D291" s="18" t="s">
        <v>620</v>
      </c>
      <c r="E291" s="82"/>
      <c r="F291" s="82"/>
      <c r="G291" s="82"/>
      <c r="H291" s="82"/>
      <c r="I291" s="82"/>
      <c r="J291" s="82"/>
      <c r="K291" s="82"/>
      <c r="L291" s="82"/>
      <c r="M291" s="82"/>
      <c r="N291" s="82"/>
      <c r="O291" s="82"/>
      <c r="P291" s="82"/>
      <c r="Q291" s="82">
        <f t="shared" si="98"/>
        <v>0</v>
      </c>
      <c r="R291" s="163"/>
      <c r="S291" s="163"/>
    </row>
    <row r="292" spans="3:19" x14ac:dyDescent="0.25">
      <c r="C292" s="18" t="s">
        <v>621</v>
      </c>
      <c r="D292" s="18" t="s">
        <v>622</v>
      </c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82">
        <f t="shared" si="98"/>
        <v>0</v>
      </c>
      <c r="R292" s="163"/>
      <c r="S292" s="163"/>
    </row>
    <row r="293" spans="3:19" x14ac:dyDescent="0.25">
      <c r="C293" s="18" t="s">
        <v>623</v>
      </c>
      <c r="D293" s="18" t="s">
        <v>624</v>
      </c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82">
        <f t="shared" si="98"/>
        <v>0</v>
      </c>
      <c r="R293" s="163"/>
      <c r="S293" s="163"/>
    </row>
    <row r="294" spans="3:19" x14ac:dyDescent="0.25">
      <c r="C294" s="18" t="s">
        <v>625</v>
      </c>
      <c r="D294" s="18" t="s">
        <v>626</v>
      </c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82">
        <f t="shared" si="98"/>
        <v>0</v>
      </c>
      <c r="R294" s="163"/>
      <c r="S294" s="163"/>
    </row>
    <row r="295" spans="3:19" x14ac:dyDescent="0.25">
      <c r="C295" s="18" t="s">
        <v>627</v>
      </c>
      <c r="D295" s="18" t="s">
        <v>628</v>
      </c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82">
        <f t="shared" si="98"/>
        <v>0</v>
      </c>
      <c r="R295" s="163"/>
      <c r="S295" s="163"/>
    </row>
    <row r="296" spans="3:19" x14ac:dyDescent="0.25">
      <c r="C296" s="18" t="s">
        <v>259</v>
      </c>
      <c r="D296" s="18" t="s">
        <v>259</v>
      </c>
      <c r="E296" s="82"/>
      <c r="F296" s="82"/>
      <c r="G296" s="82"/>
      <c r="H296" s="82"/>
      <c r="I296" s="82"/>
      <c r="J296" s="82"/>
      <c r="K296" s="82"/>
      <c r="L296" s="82"/>
      <c r="M296" s="82"/>
      <c r="N296" s="82"/>
      <c r="O296" s="82"/>
      <c r="P296" s="82"/>
      <c r="Q296" s="82">
        <f>SUM(E296:P296)</f>
        <v>0</v>
      </c>
      <c r="R296" s="163"/>
      <c r="S296" s="163"/>
    </row>
    <row r="297" spans="3:19" x14ac:dyDescent="0.25">
      <c r="C297" s="439" t="s">
        <v>251</v>
      </c>
      <c r="D297" s="441"/>
      <c r="E297" s="123">
        <f t="shared" ref="E297:P297" si="99">SUM(E287:E296)</f>
        <v>0</v>
      </c>
      <c r="F297" s="123">
        <f t="shared" si="99"/>
        <v>0</v>
      </c>
      <c r="G297" s="123">
        <f t="shared" si="99"/>
        <v>0</v>
      </c>
      <c r="H297" s="123">
        <f t="shared" si="99"/>
        <v>0</v>
      </c>
      <c r="I297" s="123">
        <f t="shared" si="99"/>
        <v>0</v>
      </c>
      <c r="J297" s="123">
        <f t="shared" si="99"/>
        <v>0</v>
      </c>
      <c r="K297" s="123">
        <f t="shared" si="99"/>
        <v>0</v>
      </c>
      <c r="L297" s="123">
        <f t="shared" si="99"/>
        <v>0</v>
      </c>
      <c r="M297" s="123">
        <f t="shared" si="99"/>
        <v>0</v>
      </c>
      <c r="N297" s="123">
        <f t="shared" si="99"/>
        <v>0</v>
      </c>
      <c r="O297" s="123">
        <f t="shared" si="99"/>
        <v>0</v>
      </c>
      <c r="P297" s="123">
        <f t="shared" si="99"/>
        <v>0</v>
      </c>
      <c r="Q297" s="123">
        <f>SUM(E297:P297)</f>
        <v>0</v>
      </c>
      <c r="R297" s="163"/>
      <c r="S297" s="163"/>
    </row>
    <row r="298" spans="3:19" x14ac:dyDescent="0.25">
      <c r="C298" s="428" t="s">
        <v>257</v>
      </c>
      <c r="D298" s="429"/>
      <c r="E298" s="82"/>
      <c r="F298" s="82"/>
      <c r="G298" s="82"/>
      <c r="H298" s="82"/>
      <c r="I298" s="82"/>
      <c r="J298" s="82"/>
      <c r="K298" s="82"/>
      <c r="L298" s="82"/>
      <c r="M298" s="82"/>
      <c r="N298" s="82"/>
      <c r="O298" s="82"/>
      <c r="P298" s="82"/>
      <c r="Q298" s="82"/>
      <c r="R298" s="163"/>
      <c r="S298" s="163"/>
    </row>
    <row r="299" spans="3:19" x14ac:dyDescent="0.25">
      <c r="C299" s="18" t="s">
        <v>252</v>
      </c>
      <c r="D299" s="18" t="s">
        <v>253</v>
      </c>
      <c r="E299" s="82"/>
      <c r="F299" s="82"/>
      <c r="G299" s="82"/>
      <c r="H299" s="82"/>
      <c r="I299" s="82"/>
      <c r="J299" s="82"/>
      <c r="K299" s="82"/>
      <c r="L299" s="82"/>
      <c r="M299" s="82"/>
      <c r="N299" s="82"/>
      <c r="O299" s="82"/>
      <c r="P299" s="82"/>
      <c r="Q299" s="82">
        <f>SUM(E299:P299)</f>
        <v>0</v>
      </c>
      <c r="R299" s="163"/>
      <c r="S299" s="163"/>
    </row>
    <row r="300" spans="3:19" x14ac:dyDescent="0.25">
      <c r="C300" s="18" t="s">
        <v>254</v>
      </c>
      <c r="D300" s="18" t="s">
        <v>255</v>
      </c>
      <c r="E300" s="82"/>
      <c r="F300" s="82"/>
      <c r="G300" s="82"/>
      <c r="H300" s="82"/>
      <c r="I300" s="82"/>
      <c r="J300" s="82"/>
      <c r="K300" s="82"/>
      <c r="L300" s="82"/>
      <c r="M300" s="82"/>
      <c r="N300" s="82"/>
      <c r="O300" s="82"/>
      <c r="P300" s="82"/>
      <c r="Q300" s="82">
        <f>SUM(E300:P300)</f>
        <v>0</v>
      </c>
      <c r="R300" s="163"/>
      <c r="S300" s="163"/>
    </row>
    <row r="301" spans="3:19" x14ac:dyDescent="0.25">
      <c r="C301" s="18" t="s">
        <v>629</v>
      </c>
      <c r="D301" s="18" t="s">
        <v>64</v>
      </c>
      <c r="E301" s="82"/>
      <c r="F301" s="82"/>
      <c r="G301" s="82"/>
      <c r="H301" s="82"/>
      <c r="I301" s="82"/>
      <c r="J301" s="82"/>
      <c r="K301" s="82"/>
      <c r="L301" s="82"/>
      <c r="M301" s="82"/>
      <c r="N301" s="82"/>
      <c r="O301" s="82"/>
      <c r="P301" s="82"/>
      <c r="Q301" s="82">
        <f t="shared" ref="Q301:Q307" si="100">SUM(E301:P301)</f>
        <v>0</v>
      </c>
      <c r="R301" s="163"/>
      <c r="S301" s="163"/>
    </row>
    <row r="302" spans="3:19" x14ac:dyDescent="0.25">
      <c r="C302" s="18" t="s">
        <v>630</v>
      </c>
      <c r="D302" s="18" t="s">
        <v>631</v>
      </c>
      <c r="E302" s="82"/>
      <c r="F302" s="82"/>
      <c r="G302" s="82"/>
      <c r="H302" s="82"/>
      <c r="I302" s="82"/>
      <c r="J302" s="82"/>
      <c r="K302" s="82"/>
      <c r="L302" s="82"/>
      <c r="M302" s="82"/>
      <c r="N302" s="82"/>
      <c r="O302" s="82"/>
      <c r="P302" s="82"/>
      <c r="Q302" s="82">
        <f t="shared" si="100"/>
        <v>0</v>
      </c>
      <c r="R302" s="163"/>
      <c r="S302" s="163"/>
    </row>
    <row r="303" spans="3:19" x14ac:dyDescent="0.25">
      <c r="C303" s="18" t="s">
        <v>632</v>
      </c>
      <c r="D303" s="18" t="s">
        <v>633</v>
      </c>
      <c r="E303" s="82"/>
      <c r="F303" s="82"/>
      <c r="G303" s="82"/>
      <c r="H303" s="82"/>
      <c r="I303" s="82"/>
      <c r="J303" s="82"/>
      <c r="K303" s="82"/>
      <c r="L303" s="82"/>
      <c r="M303" s="82"/>
      <c r="N303" s="82"/>
      <c r="O303" s="82"/>
      <c r="P303" s="82"/>
      <c r="Q303" s="82">
        <f t="shared" si="100"/>
        <v>0</v>
      </c>
      <c r="R303" s="163"/>
      <c r="S303" s="163"/>
    </row>
    <row r="304" spans="3:19" x14ac:dyDescent="0.25">
      <c r="C304" s="18" t="s">
        <v>634</v>
      </c>
      <c r="D304" s="18" t="s">
        <v>635</v>
      </c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82">
        <f t="shared" si="100"/>
        <v>0</v>
      </c>
      <c r="R304" s="163"/>
      <c r="S304" s="163"/>
    </row>
    <row r="305" spans="3:19" x14ac:dyDescent="0.25">
      <c r="C305" s="18" t="s">
        <v>472</v>
      </c>
      <c r="D305" s="18" t="s">
        <v>626</v>
      </c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82">
        <f t="shared" si="100"/>
        <v>0</v>
      </c>
      <c r="R305" s="163"/>
      <c r="S305" s="163"/>
    </row>
    <row r="306" spans="3:19" x14ac:dyDescent="0.25">
      <c r="C306" s="18" t="s">
        <v>472</v>
      </c>
      <c r="D306" s="18" t="s">
        <v>636</v>
      </c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82">
        <f t="shared" si="100"/>
        <v>0</v>
      </c>
      <c r="R306" s="163"/>
      <c r="S306" s="163"/>
    </row>
    <row r="307" spans="3:19" x14ac:dyDescent="0.25">
      <c r="C307" s="18" t="s">
        <v>637</v>
      </c>
      <c r="D307" s="18" t="s">
        <v>628</v>
      </c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82">
        <f t="shared" si="100"/>
        <v>0</v>
      </c>
      <c r="R307" s="163"/>
      <c r="S307" s="163"/>
    </row>
    <row r="308" spans="3:19" x14ac:dyDescent="0.25">
      <c r="C308" s="18" t="s">
        <v>259</v>
      </c>
      <c r="D308" s="18" t="s">
        <v>259</v>
      </c>
      <c r="E308" s="82"/>
      <c r="F308" s="82"/>
      <c r="G308" s="82"/>
      <c r="H308" s="82"/>
      <c r="I308" s="82"/>
      <c r="J308" s="82"/>
      <c r="K308" s="82"/>
      <c r="L308" s="82"/>
      <c r="M308" s="82"/>
      <c r="N308" s="82"/>
      <c r="O308" s="82"/>
      <c r="P308" s="82"/>
      <c r="Q308" s="82">
        <f>SUM(E308:P308)</f>
        <v>0</v>
      </c>
      <c r="R308" s="163"/>
      <c r="S308" s="163"/>
    </row>
    <row r="309" spans="3:19" x14ac:dyDescent="0.25">
      <c r="C309" s="439" t="s">
        <v>225</v>
      </c>
      <c r="D309" s="441"/>
      <c r="E309" s="123">
        <f t="shared" ref="E309:P309" si="101">SUM(E299:E308)</f>
        <v>0</v>
      </c>
      <c r="F309" s="123">
        <f t="shared" si="101"/>
        <v>0</v>
      </c>
      <c r="G309" s="123">
        <f t="shared" si="101"/>
        <v>0</v>
      </c>
      <c r="H309" s="123">
        <f t="shared" si="101"/>
        <v>0</v>
      </c>
      <c r="I309" s="123">
        <f t="shared" si="101"/>
        <v>0</v>
      </c>
      <c r="J309" s="123">
        <f t="shared" si="101"/>
        <v>0</v>
      </c>
      <c r="K309" s="123">
        <f t="shared" si="101"/>
        <v>0</v>
      </c>
      <c r="L309" s="123">
        <f t="shared" si="101"/>
        <v>0</v>
      </c>
      <c r="M309" s="123">
        <f t="shared" si="101"/>
        <v>0</v>
      </c>
      <c r="N309" s="123">
        <f t="shared" si="101"/>
        <v>0</v>
      </c>
      <c r="O309" s="123">
        <f t="shared" si="101"/>
        <v>0</v>
      </c>
      <c r="P309" s="123">
        <f t="shared" si="101"/>
        <v>0</v>
      </c>
      <c r="Q309" s="123">
        <f>SUM(E309:P309)</f>
        <v>0</v>
      </c>
      <c r="R309" s="163"/>
      <c r="S309" s="163"/>
    </row>
    <row r="310" spans="3:19" x14ac:dyDescent="0.25">
      <c r="C310" s="428" t="s">
        <v>258</v>
      </c>
      <c r="D310" s="429"/>
      <c r="E310" s="82"/>
      <c r="F310" s="82"/>
      <c r="G310" s="82"/>
      <c r="H310" s="82"/>
      <c r="I310" s="82"/>
      <c r="J310" s="82"/>
      <c r="K310" s="82"/>
      <c r="L310" s="82"/>
      <c r="M310" s="82"/>
      <c r="N310" s="82"/>
      <c r="O310" s="82"/>
      <c r="P310" s="82"/>
      <c r="Q310" s="82"/>
      <c r="R310" s="163"/>
      <c r="S310" s="163"/>
    </row>
    <row r="311" spans="3:19" x14ac:dyDescent="0.25">
      <c r="C311" s="18" t="s">
        <v>252</v>
      </c>
      <c r="D311" s="18" t="s">
        <v>253</v>
      </c>
      <c r="E311" s="82"/>
      <c r="F311" s="82"/>
      <c r="G311" s="82"/>
      <c r="H311" s="82"/>
      <c r="I311" s="82"/>
      <c r="J311" s="82"/>
      <c r="K311" s="82"/>
      <c r="L311" s="82"/>
      <c r="M311" s="82"/>
      <c r="N311" s="82"/>
      <c r="O311" s="82"/>
      <c r="P311" s="82"/>
      <c r="Q311" s="82">
        <f>SUM(E311:P311)</f>
        <v>0</v>
      </c>
      <c r="R311" s="163"/>
      <c r="S311" s="163"/>
    </row>
    <row r="312" spans="3:19" x14ac:dyDescent="0.25">
      <c r="C312" s="18" t="s">
        <v>254</v>
      </c>
      <c r="D312" s="18" t="s">
        <v>255</v>
      </c>
      <c r="E312" s="82"/>
      <c r="F312" s="82"/>
      <c r="G312" s="82"/>
      <c r="H312" s="82"/>
      <c r="I312" s="82"/>
      <c r="J312" s="82"/>
      <c r="K312" s="82"/>
      <c r="L312" s="82"/>
      <c r="M312" s="82"/>
      <c r="N312" s="82"/>
      <c r="O312" s="82"/>
      <c r="P312" s="82"/>
      <c r="Q312" s="82">
        <f>SUM(E312:P312)</f>
        <v>0</v>
      </c>
      <c r="R312" s="163"/>
      <c r="S312" s="163"/>
    </row>
    <row r="313" spans="3:19" x14ac:dyDescent="0.25">
      <c r="C313" s="18" t="s">
        <v>629</v>
      </c>
      <c r="D313" s="18" t="s">
        <v>64</v>
      </c>
      <c r="E313" s="82"/>
      <c r="F313" s="82"/>
      <c r="G313" s="82"/>
      <c r="H313" s="82"/>
      <c r="I313" s="82"/>
      <c r="J313" s="82"/>
      <c r="K313" s="82"/>
      <c r="L313" s="82"/>
      <c r="M313" s="82"/>
      <c r="N313" s="82"/>
      <c r="O313" s="82"/>
      <c r="P313" s="82"/>
      <c r="Q313" s="82">
        <f t="shared" ref="Q313:Q319" si="102">SUM(E313:P313)</f>
        <v>0</v>
      </c>
      <c r="R313" s="163"/>
      <c r="S313" s="163"/>
    </row>
    <row r="314" spans="3:19" x14ac:dyDescent="0.25">
      <c r="C314" s="18" t="s">
        <v>630</v>
      </c>
      <c r="D314" s="18" t="s">
        <v>631</v>
      </c>
      <c r="E314" s="82"/>
      <c r="F314" s="82"/>
      <c r="G314" s="82"/>
      <c r="H314" s="82"/>
      <c r="I314" s="82"/>
      <c r="J314" s="82"/>
      <c r="K314" s="82"/>
      <c r="L314" s="82"/>
      <c r="M314" s="82"/>
      <c r="N314" s="82"/>
      <c r="O314" s="82"/>
      <c r="P314" s="82"/>
      <c r="Q314" s="82">
        <f t="shared" si="102"/>
        <v>0</v>
      </c>
      <c r="R314" s="163"/>
      <c r="S314" s="163"/>
    </row>
    <row r="315" spans="3:19" x14ac:dyDescent="0.25">
      <c r="C315" s="18" t="s">
        <v>632</v>
      </c>
      <c r="D315" s="18" t="s">
        <v>633</v>
      </c>
      <c r="E315" s="82"/>
      <c r="F315" s="82"/>
      <c r="G315" s="82"/>
      <c r="H315" s="82"/>
      <c r="I315" s="82"/>
      <c r="J315" s="82"/>
      <c r="K315" s="82"/>
      <c r="L315" s="82"/>
      <c r="M315" s="82"/>
      <c r="N315" s="82"/>
      <c r="O315" s="82"/>
      <c r="P315" s="82"/>
      <c r="Q315" s="82">
        <f t="shared" si="102"/>
        <v>0</v>
      </c>
      <c r="R315" s="163"/>
      <c r="S315" s="163"/>
    </row>
    <row r="316" spans="3:19" x14ac:dyDescent="0.25">
      <c r="C316" s="18" t="s">
        <v>634</v>
      </c>
      <c r="D316" s="18" t="s">
        <v>635</v>
      </c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82">
        <f t="shared" si="102"/>
        <v>0</v>
      </c>
      <c r="R316" s="163"/>
      <c r="S316" s="163"/>
    </row>
    <row r="317" spans="3:19" x14ac:dyDescent="0.25">
      <c r="C317" s="18" t="s">
        <v>472</v>
      </c>
      <c r="D317" s="18" t="s">
        <v>626</v>
      </c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82">
        <f t="shared" si="102"/>
        <v>0</v>
      </c>
      <c r="R317" s="163"/>
      <c r="S317" s="163"/>
    </row>
    <row r="318" spans="3:19" x14ac:dyDescent="0.25">
      <c r="C318" s="18" t="s">
        <v>472</v>
      </c>
      <c r="D318" s="18" t="s">
        <v>636</v>
      </c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82">
        <f t="shared" si="102"/>
        <v>0</v>
      </c>
      <c r="R318" s="163"/>
      <c r="S318" s="163"/>
    </row>
    <row r="319" spans="3:19" x14ac:dyDescent="0.25">
      <c r="C319" s="18" t="s">
        <v>637</v>
      </c>
      <c r="D319" s="18" t="s">
        <v>628</v>
      </c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82">
        <f t="shared" si="102"/>
        <v>0</v>
      </c>
      <c r="R319" s="163"/>
      <c r="S319" s="163"/>
    </row>
    <row r="320" spans="3:19" x14ac:dyDescent="0.25">
      <c r="C320" s="18" t="s">
        <v>259</v>
      </c>
      <c r="D320" s="18" t="s">
        <v>259</v>
      </c>
      <c r="E320" s="82"/>
      <c r="F320" s="82"/>
      <c r="G320" s="82"/>
      <c r="H320" s="82"/>
      <c r="I320" s="82"/>
      <c r="J320" s="82"/>
      <c r="K320" s="82"/>
      <c r="L320" s="82"/>
      <c r="M320" s="82"/>
      <c r="N320" s="82"/>
      <c r="O320" s="82"/>
      <c r="P320" s="82"/>
      <c r="Q320" s="82">
        <f>SUM(E320:P320)</f>
        <v>0</v>
      </c>
      <c r="R320" s="163"/>
      <c r="S320" s="163"/>
    </row>
    <row r="321" spans="3:19" x14ac:dyDescent="0.25">
      <c r="C321" s="439" t="s">
        <v>225</v>
      </c>
      <c r="D321" s="441"/>
      <c r="E321" s="123">
        <f t="shared" ref="E321:P321" si="103">SUM(E311:E320)</f>
        <v>0</v>
      </c>
      <c r="F321" s="123">
        <f t="shared" si="103"/>
        <v>0</v>
      </c>
      <c r="G321" s="123">
        <f t="shared" si="103"/>
        <v>0</v>
      </c>
      <c r="H321" s="123">
        <f t="shared" si="103"/>
        <v>0</v>
      </c>
      <c r="I321" s="123">
        <f t="shared" si="103"/>
        <v>0</v>
      </c>
      <c r="J321" s="123">
        <f t="shared" si="103"/>
        <v>0</v>
      </c>
      <c r="K321" s="123">
        <f t="shared" si="103"/>
        <v>0</v>
      </c>
      <c r="L321" s="123">
        <f t="shared" si="103"/>
        <v>0</v>
      </c>
      <c r="M321" s="123">
        <f t="shared" si="103"/>
        <v>0</v>
      </c>
      <c r="N321" s="123">
        <f t="shared" si="103"/>
        <v>0</v>
      </c>
      <c r="O321" s="123">
        <f t="shared" si="103"/>
        <v>0</v>
      </c>
      <c r="P321" s="123">
        <f t="shared" si="103"/>
        <v>0</v>
      </c>
      <c r="Q321" s="123">
        <f>SUM(E321:P321)</f>
        <v>0</v>
      </c>
      <c r="R321" s="163"/>
      <c r="S321" s="163"/>
    </row>
    <row r="322" spans="3:19" x14ac:dyDescent="0.25">
      <c r="C322" s="428" t="s">
        <v>260</v>
      </c>
      <c r="D322" s="429"/>
      <c r="E322" s="82"/>
      <c r="F322" s="82"/>
      <c r="G322" s="82"/>
      <c r="H322" s="82"/>
      <c r="I322" s="82"/>
      <c r="J322" s="82"/>
      <c r="K322" s="82"/>
      <c r="L322" s="82"/>
      <c r="M322" s="82"/>
      <c r="N322" s="82"/>
      <c r="O322" s="82"/>
      <c r="P322" s="82"/>
      <c r="Q322" s="82"/>
      <c r="R322" s="163"/>
      <c r="S322" s="163"/>
    </row>
    <row r="323" spans="3:19" x14ac:dyDescent="0.25">
      <c r="C323" s="18" t="s">
        <v>252</v>
      </c>
      <c r="D323" s="18" t="s">
        <v>253</v>
      </c>
      <c r="E323" s="82"/>
      <c r="F323" s="82"/>
      <c r="G323" s="82"/>
      <c r="H323" s="82"/>
      <c r="I323" s="82"/>
      <c r="J323" s="82"/>
      <c r="K323" s="82"/>
      <c r="L323" s="82"/>
      <c r="M323" s="82"/>
      <c r="N323" s="82"/>
      <c r="O323" s="82"/>
      <c r="P323" s="82"/>
      <c r="Q323" s="82">
        <f t="shared" ref="Q323:Q336" si="104">SUM(E323:P323)</f>
        <v>0</v>
      </c>
      <c r="R323" s="163"/>
      <c r="S323" s="163"/>
    </row>
    <row r="324" spans="3:19" x14ac:dyDescent="0.25">
      <c r="C324" s="18" t="s">
        <v>254</v>
      </c>
      <c r="D324" s="18" t="s">
        <v>255</v>
      </c>
      <c r="E324" s="82"/>
      <c r="F324" s="82"/>
      <c r="G324" s="82"/>
      <c r="H324" s="82"/>
      <c r="I324" s="82"/>
      <c r="J324" s="82"/>
      <c r="K324" s="82"/>
      <c r="L324" s="82"/>
      <c r="M324" s="82"/>
      <c r="N324" s="82"/>
      <c r="O324" s="82"/>
      <c r="P324" s="82"/>
      <c r="Q324" s="82">
        <f t="shared" si="104"/>
        <v>0</v>
      </c>
      <c r="R324" s="163"/>
      <c r="S324" s="163"/>
    </row>
    <row r="325" spans="3:19" x14ac:dyDescent="0.25">
      <c r="C325" s="18" t="s">
        <v>640</v>
      </c>
      <c r="D325" s="18" t="s">
        <v>64</v>
      </c>
      <c r="E325" s="82"/>
      <c r="F325" s="82"/>
      <c r="G325" s="82"/>
      <c r="H325" s="82"/>
      <c r="I325" s="82"/>
      <c r="J325" s="82"/>
      <c r="K325" s="82"/>
      <c r="L325" s="82"/>
      <c r="M325" s="82"/>
      <c r="N325" s="82"/>
      <c r="O325" s="82"/>
      <c r="P325" s="82"/>
      <c r="Q325" s="82">
        <f t="shared" si="104"/>
        <v>0</v>
      </c>
      <c r="R325" s="163"/>
      <c r="S325" s="163"/>
    </row>
    <row r="326" spans="3:19" x14ac:dyDescent="0.25">
      <c r="C326" s="18" t="s">
        <v>630</v>
      </c>
      <c r="D326" s="18" t="s">
        <v>631</v>
      </c>
      <c r="E326" s="82"/>
      <c r="F326" s="82"/>
      <c r="G326" s="82"/>
      <c r="H326" s="82"/>
      <c r="I326" s="82"/>
      <c r="J326" s="82"/>
      <c r="K326" s="82"/>
      <c r="L326" s="82"/>
      <c r="M326" s="82"/>
      <c r="N326" s="82"/>
      <c r="O326" s="82"/>
      <c r="P326" s="82"/>
      <c r="Q326" s="82">
        <f t="shared" si="104"/>
        <v>0</v>
      </c>
      <c r="R326" s="163"/>
      <c r="S326" s="163"/>
    </row>
    <row r="327" spans="3:19" x14ac:dyDescent="0.25">
      <c r="C327" s="18" t="s">
        <v>632</v>
      </c>
      <c r="D327" s="18" t="s">
        <v>633</v>
      </c>
      <c r="E327" s="82"/>
      <c r="F327" s="82"/>
      <c r="G327" s="82"/>
      <c r="H327" s="82"/>
      <c r="I327" s="82"/>
      <c r="J327" s="82"/>
      <c r="K327" s="82"/>
      <c r="L327" s="82"/>
      <c r="M327" s="82"/>
      <c r="N327" s="82"/>
      <c r="O327" s="82"/>
      <c r="P327" s="82"/>
      <c r="Q327" s="82">
        <f t="shared" si="104"/>
        <v>0</v>
      </c>
      <c r="R327" s="163"/>
      <c r="S327" s="163"/>
    </row>
    <row r="328" spans="3:19" x14ac:dyDescent="0.25">
      <c r="C328" s="18" t="s">
        <v>638</v>
      </c>
      <c r="D328" s="18" t="s">
        <v>639</v>
      </c>
      <c r="E328" s="82"/>
      <c r="F328" s="82"/>
      <c r="G328" s="82"/>
      <c r="H328" s="82"/>
      <c r="I328" s="82"/>
      <c r="J328" s="82"/>
      <c r="K328" s="82"/>
      <c r="L328" s="82"/>
      <c r="M328" s="82"/>
      <c r="N328" s="82"/>
      <c r="O328" s="82"/>
      <c r="P328" s="82"/>
      <c r="Q328" s="82">
        <f t="shared" si="104"/>
        <v>0</v>
      </c>
      <c r="R328" s="163"/>
      <c r="S328" s="163"/>
    </row>
    <row r="329" spans="3:19" x14ac:dyDescent="0.25">
      <c r="C329" s="18" t="s">
        <v>634</v>
      </c>
      <c r="D329" s="18" t="s">
        <v>635</v>
      </c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82">
        <f t="shared" si="104"/>
        <v>0</v>
      </c>
      <c r="R329" s="163"/>
      <c r="S329" s="163"/>
    </row>
    <row r="330" spans="3:19" x14ac:dyDescent="0.25">
      <c r="C330" s="18" t="s">
        <v>472</v>
      </c>
      <c r="D330" s="18" t="s">
        <v>626</v>
      </c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82">
        <f t="shared" si="104"/>
        <v>0</v>
      </c>
      <c r="R330" s="163"/>
      <c r="S330" s="163"/>
    </row>
    <row r="331" spans="3:19" x14ac:dyDescent="0.25">
      <c r="C331" s="18" t="s">
        <v>472</v>
      </c>
      <c r="D331" s="18" t="s">
        <v>636</v>
      </c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82">
        <f t="shared" si="104"/>
        <v>0</v>
      </c>
      <c r="R331" s="163"/>
      <c r="S331" s="163"/>
    </row>
    <row r="332" spans="3:19" x14ac:dyDescent="0.25">
      <c r="C332" s="18" t="s">
        <v>637</v>
      </c>
      <c r="D332" s="18" t="s">
        <v>628</v>
      </c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82">
        <f t="shared" si="104"/>
        <v>0</v>
      </c>
      <c r="R332" s="163"/>
      <c r="S332" s="163"/>
    </row>
    <row r="333" spans="3:19" x14ac:dyDescent="0.25">
      <c r="C333" s="18" t="s">
        <v>259</v>
      </c>
      <c r="D333" s="18" t="s">
        <v>259</v>
      </c>
      <c r="E333" s="82"/>
      <c r="F333" s="82"/>
      <c r="G333" s="82"/>
      <c r="H333" s="82"/>
      <c r="I333" s="82"/>
      <c r="J333" s="82"/>
      <c r="K333" s="82"/>
      <c r="L333" s="82"/>
      <c r="M333" s="82"/>
      <c r="N333" s="82"/>
      <c r="O333" s="82"/>
      <c r="P333" s="82"/>
      <c r="Q333" s="82">
        <f t="shared" si="104"/>
        <v>0</v>
      </c>
      <c r="R333" s="163"/>
      <c r="S333" s="163"/>
    </row>
    <row r="334" spans="3:19" x14ac:dyDescent="0.25">
      <c r="C334" s="439" t="s">
        <v>225</v>
      </c>
      <c r="D334" s="441"/>
      <c r="E334" s="123">
        <f t="shared" ref="E334:P334" si="105">SUM(E323:E333)</f>
        <v>0</v>
      </c>
      <c r="F334" s="123">
        <f t="shared" si="105"/>
        <v>0</v>
      </c>
      <c r="G334" s="123">
        <f t="shared" si="105"/>
        <v>0</v>
      </c>
      <c r="H334" s="123">
        <f t="shared" si="105"/>
        <v>0</v>
      </c>
      <c r="I334" s="123">
        <f t="shared" si="105"/>
        <v>0</v>
      </c>
      <c r="J334" s="123">
        <f t="shared" si="105"/>
        <v>0</v>
      </c>
      <c r="K334" s="123">
        <f t="shared" si="105"/>
        <v>0</v>
      </c>
      <c r="L334" s="123">
        <f t="shared" si="105"/>
        <v>0</v>
      </c>
      <c r="M334" s="123">
        <f t="shared" si="105"/>
        <v>0</v>
      </c>
      <c r="N334" s="123">
        <f t="shared" si="105"/>
        <v>0</v>
      </c>
      <c r="O334" s="123">
        <f t="shared" si="105"/>
        <v>0</v>
      </c>
      <c r="P334" s="123">
        <f t="shared" si="105"/>
        <v>0</v>
      </c>
      <c r="Q334" s="123">
        <f t="shared" si="104"/>
        <v>0</v>
      </c>
      <c r="R334" s="163"/>
      <c r="S334" s="163"/>
    </row>
    <row r="335" spans="3:19" x14ac:dyDescent="0.25">
      <c r="C335" s="439" t="s">
        <v>256</v>
      </c>
      <c r="D335" s="441"/>
      <c r="E335" s="123">
        <f t="shared" ref="E335:P335" si="106">E309+E321+E334</f>
        <v>0</v>
      </c>
      <c r="F335" s="123">
        <f t="shared" si="106"/>
        <v>0</v>
      </c>
      <c r="G335" s="123">
        <f t="shared" si="106"/>
        <v>0</v>
      </c>
      <c r="H335" s="123">
        <f t="shared" si="106"/>
        <v>0</v>
      </c>
      <c r="I335" s="123">
        <f t="shared" si="106"/>
        <v>0</v>
      </c>
      <c r="J335" s="123">
        <f t="shared" si="106"/>
        <v>0</v>
      </c>
      <c r="K335" s="123">
        <f t="shared" si="106"/>
        <v>0</v>
      </c>
      <c r="L335" s="123">
        <f t="shared" si="106"/>
        <v>0</v>
      </c>
      <c r="M335" s="123">
        <f t="shared" si="106"/>
        <v>0</v>
      </c>
      <c r="N335" s="123">
        <f t="shared" si="106"/>
        <v>0</v>
      </c>
      <c r="O335" s="123">
        <f t="shared" si="106"/>
        <v>0</v>
      </c>
      <c r="P335" s="123">
        <f t="shared" si="106"/>
        <v>0</v>
      </c>
      <c r="Q335" s="123">
        <f t="shared" si="104"/>
        <v>0</v>
      </c>
      <c r="R335" s="163"/>
      <c r="S335" s="163"/>
    </row>
    <row r="336" spans="3:19" x14ac:dyDescent="0.25">
      <c r="C336" s="439" t="s">
        <v>261</v>
      </c>
      <c r="D336" s="441"/>
      <c r="E336" s="123">
        <f t="shared" ref="E336:P336" si="107">E335+E297</f>
        <v>0</v>
      </c>
      <c r="F336" s="123">
        <f t="shared" si="107"/>
        <v>0</v>
      </c>
      <c r="G336" s="123">
        <f t="shared" si="107"/>
        <v>0</v>
      </c>
      <c r="H336" s="123">
        <f t="shared" si="107"/>
        <v>0</v>
      </c>
      <c r="I336" s="123">
        <f t="shared" si="107"/>
        <v>0</v>
      </c>
      <c r="J336" s="123">
        <f t="shared" si="107"/>
        <v>0</v>
      </c>
      <c r="K336" s="123">
        <f t="shared" si="107"/>
        <v>0</v>
      </c>
      <c r="L336" s="123">
        <f t="shared" si="107"/>
        <v>0</v>
      </c>
      <c r="M336" s="123">
        <f t="shared" si="107"/>
        <v>0</v>
      </c>
      <c r="N336" s="123">
        <f t="shared" si="107"/>
        <v>0</v>
      </c>
      <c r="O336" s="123">
        <f t="shared" si="107"/>
        <v>0</v>
      </c>
      <c r="P336" s="123">
        <f t="shared" si="107"/>
        <v>0</v>
      </c>
      <c r="Q336" s="123">
        <f t="shared" si="104"/>
        <v>0</v>
      </c>
      <c r="R336" s="163"/>
      <c r="S336" s="163"/>
    </row>
    <row r="337" spans="3:19" x14ac:dyDescent="0.25">
      <c r="R337" s="163"/>
      <c r="S337" s="163"/>
    </row>
    <row r="338" spans="3:19" x14ac:dyDescent="0.25">
      <c r="C338" s="15"/>
      <c r="Q338" s="27" t="s">
        <v>109</v>
      </c>
      <c r="R338" s="163"/>
      <c r="S338" s="163"/>
    </row>
    <row r="339" spans="3:19" x14ac:dyDescent="0.25">
      <c r="C339" s="416" t="s">
        <v>244</v>
      </c>
      <c r="D339" s="416"/>
      <c r="E339" s="421" t="s">
        <v>322</v>
      </c>
      <c r="F339" s="421"/>
      <c r="G339" s="421"/>
      <c r="H339" s="421"/>
      <c r="I339" s="421"/>
      <c r="J339" s="421"/>
      <c r="K339" s="421"/>
      <c r="L339" s="421"/>
      <c r="M339" s="421"/>
      <c r="N339" s="421"/>
      <c r="O339" s="421"/>
      <c r="P339" s="421"/>
      <c r="Q339" s="421"/>
      <c r="R339" s="163"/>
      <c r="S339" s="163"/>
    </row>
    <row r="340" spans="3:19" x14ac:dyDescent="0.25">
      <c r="C340" s="416"/>
      <c r="D340" s="416"/>
      <c r="E340" s="14" t="s">
        <v>110</v>
      </c>
      <c r="F340" s="14" t="s">
        <v>111</v>
      </c>
      <c r="G340" s="14" t="s">
        <v>112</v>
      </c>
      <c r="H340" s="14" t="s">
        <v>113</v>
      </c>
      <c r="I340" s="14" t="s">
        <v>114</v>
      </c>
      <c r="J340" s="14" t="s">
        <v>115</v>
      </c>
      <c r="K340" s="14" t="s">
        <v>116</v>
      </c>
      <c r="L340" s="14" t="s">
        <v>117</v>
      </c>
      <c r="M340" s="14" t="s">
        <v>118</v>
      </c>
      <c r="N340" s="14" t="s">
        <v>119</v>
      </c>
      <c r="O340" s="14" t="s">
        <v>120</v>
      </c>
      <c r="P340" s="14" t="s">
        <v>121</v>
      </c>
      <c r="Q340" s="14" t="s">
        <v>108</v>
      </c>
      <c r="R340" s="163"/>
      <c r="S340" s="163"/>
    </row>
    <row r="341" spans="3:19" x14ac:dyDescent="0.25">
      <c r="C341" s="428" t="s">
        <v>246</v>
      </c>
      <c r="D341" s="429"/>
      <c r="E341" s="82"/>
      <c r="F341" s="82"/>
      <c r="G341" s="82"/>
      <c r="H341" s="82"/>
      <c r="I341" s="82"/>
      <c r="J341" s="82"/>
      <c r="K341" s="82"/>
      <c r="L341" s="82"/>
      <c r="M341" s="82"/>
      <c r="N341" s="82"/>
      <c r="O341" s="82"/>
      <c r="P341" s="82"/>
      <c r="Q341" s="82"/>
      <c r="R341" s="163"/>
      <c r="S341" s="163"/>
    </row>
    <row r="342" spans="3:19" x14ac:dyDescent="0.25">
      <c r="C342" s="73" t="s">
        <v>247</v>
      </c>
      <c r="D342" s="73" t="s">
        <v>248</v>
      </c>
      <c r="E342" s="82"/>
      <c r="F342" s="82"/>
      <c r="G342" s="82"/>
      <c r="H342" s="82"/>
      <c r="I342" s="82"/>
      <c r="J342" s="82"/>
      <c r="K342" s="82"/>
      <c r="L342" s="82"/>
      <c r="M342" s="82"/>
      <c r="N342" s="82"/>
      <c r="O342" s="82"/>
      <c r="P342" s="82"/>
      <c r="Q342" s="82">
        <f>SUM(E342:P342)</f>
        <v>0</v>
      </c>
      <c r="R342" s="163"/>
      <c r="S342" s="163"/>
    </row>
    <row r="343" spans="3:19" x14ac:dyDescent="0.25">
      <c r="C343" s="18" t="s">
        <v>249</v>
      </c>
      <c r="D343" s="18" t="s">
        <v>250</v>
      </c>
      <c r="E343" s="82"/>
      <c r="F343" s="82"/>
      <c r="G343" s="82"/>
      <c r="H343" s="82"/>
      <c r="I343" s="82"/>
      <c r="J343" s="82"/>
      <c r="K343" s="82"/>
      <c r="L343" s="82"/>
      <c r="M343" s="82"/>
      <c r="N343" s="82"/>
      <c r="O343" s="82"/>
      <c r="P343" s="82"/>
      <c r="Q343" s="82">
        <f>SUM(E343:P343)</f>
        <v>0</v>
      </c>
      <c r="R343" s="163"/>
      <c r="S343" s="163"/>
    </row>
    <row r="344" spans="3:19" x14ac:dyDescent="0.25">
      <c r="C344" s="18" t="s">
        <v>615</v>
      </c>
      <c r="D344" s="18" t="s">
        <v>616</v>
      </c>
      <c r="E344" s="82"/>
      <c r="F344" s="82"/>
      <c r="G344" s="82"/>
      <c r="H344" s="82"/>
      <c r="I344" s="82"/>
      <c r="J344" s="82"/>
      <c r="K344" s="82"/>
      <c r="L344" s="82"/>
      <c r="M344" s="82"/>
      <c r="N344" s="82"/>
      <c r="O344" s="82"/>
      <c r="P344" s="82"/>
      <c r="Q344" s="82">
        <f t="shared" ref="Q344:Q350" si="108">SUM(E344:P344)</f>
        <v>0</v>
      </c>
      <c r="R344" s="163"/>
      <c r="S344" s="163"/>
    </row>
    <row r="345" spans="3:19" x14ac:dyDescent="0.25">
      <c r="C345" s="18" t="s">
        <v>617</v>
      </c>
      <c r="D345" s="18" t="s">
        <v>618</v>
      </c>
      <c r="E345" s="82"/>
      <c r="F345" s="82"/>
      <c r="G345" s="82"/>
      <c r="H345" s="82"/>
      <c r="I345" s="82"/>
      <c r="J345" s="82"/>
      <c r="K345" s="82"/>
      <c r="L345" s="82"/>
      <c r="M345" s="82"/>
      <c r="N345" s="82"/>
      <c r="O345" s="82"/>
      <c r="P345" s="82"/>
      <c r="Q345" s="82">
        <f t="shared" si="108"/>
        <v>0</v>
      </c>
      <c r="R345" s="163"/>
      <c r="S345" s="163"/>
    </row>
    <row r="346" spans="3:19" x14ac:dyDescent="0.25">
      <c r="C346" s="18" t="s">
        <v>619</v>
      </c>
      <c r="D346" s="18" t="s">
        <v>620</v>
      </c>
      <c r="E346" s="82"/>
      <c r="F346" s="82"/>
      <c r="G346" s="82"/>
      <c r="H346" s="82"/>
      <c r="I346" s="82"/>
      <c r="J346" s="82"/>
      <c r="K346" s="82"/>
      <c r="L346" s="82"/>
      <c r="M346" s="82"/>
      <c r="N346" s="82"/>
      <c r="O346" s="82"/>
      <c r="P346" s="82"/>
      <c r="Q346" s="82">
        <f t="shared" si="108"/>
        <v>0</v>
      </c>
      <c r="R346" s="163"/>
      <c r="S346" s="163"/>
    </row>
    <row r="347" spans="3:19" x14ac:dyDescent="0.25">
      <c r="C347" s="18" t="s">
        <v>621</v>
      </c>
      <c r="D347" s="18" t="s">
        <v>622</v>
      </c>
      <c r="E347" s="82"/>
      <c r="F347" s="82"/>
      <c r="G347" s="82"/>
      <c r="H347" s="82"/>
      <c r="I347" s="82"/>
      <c r="J347" s="82"/>
      <c r="K347" s="82"/>
      <c r="L347" s="82"/>
      <c r="M347" s="82"/>
      <c r="N347" s="82"/>
      <c r="O347" s="82"/>
      <c r="P347" s="82"/>
      <c r="Q347" s="82">
        <f t="shared" si="108"/>
        <v>0</v>
      </c>
      <c r="R347" s="163"/>
      <c r="S347" s="163"/>
    </row>
    <row r="348" spans="3:19" x14ac:dyDescent="0.25">
      <c r="C348" s="18" t="s">
        <v>623</v>
      </c>
      <c r="D348" s="18" t="s">
        <v>624</v>
      </c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82">
        <f t="shared" si="108"/>
        <v>0</v>
      </c>
      <c r="R348" s="163"/>
      <c r="S348" s="163"/>
    </row>
    <row r="349" spans="3:19" x14ac:dyDescent="0.25">
      <c r="C349" s="18" t="s">
        <v>625</v>
      </c>
      <c r="D349" s="18" t="s">
        <v>626</v>
      </c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82">
        <f t="shared" si="108"/>
        <v>0</v>
      </c>
      <c r="R349" s="163"/>
      <c r="S349" s="163"/>
    </row>
    <row r="350" spans="3:19" x14ac:dyDescent="0.25">
      <c r="C350" s="18" t="s">
        <v>627</v>
      </c>
      <c r="D350" s="18" t="s">
        <v>628</v>
      </c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82">
        <f t="shared" si="108"/>
        <v>0</v>
      </c>
      <c r="R350" s="163"/>
      <c r="S350" s="163"/>
    </row>
    <row r="351" spans="3:19" x14ac:dyDescent="0.25">
      <c r="C351" s="18" t="s">
        <v>259</v>
      </c>
      <c r="D351" s="18" t="s">
        <v>259</v>
      </c>
      <c r="E351" s="82"/>
      <c r="F351" s="82"/>
      <c r="G351" s="82"/>
      <c r="H351" s="82"/>
      <c r="I351" s="82"/>
      <c r="J351" s="82"/>
      <c r="K351" s="82"/>
      <c r="L351" s="82"/>
      <c r="M351" s="82"/>
      <c r="N351" s="82"/>
      <c r="O351" s="82"/>
      <c r="P351" s="82"/>
      <c r="Q351" s="82">
        <f>SUM(E351:P351)</f>
        <v>0</v>
      </c>
      <c r="R351" s="163"/>
      <c r="S351" s="163"/>
    </row>
    <row r="352" spans="3:19" x14ac:dyDescent="0.25">
      <c r="C352" s="439" t="s">
        <v>251</v>
      </c>
      <c r="D352" s="441"/>
      <c r="E352" s="123">
        <f t="shared" ref="E352:P352" si="109">SUM(E342:E351)</f>
        <v>0</v>
      </c>
      <c r="F352" s="123">
        <f t="shared" si="109"/>
        <v>0</v>
      </c>
      <c r="G352" s="123">
        <f t="shared" si="109"/>
        <v>0</v>
      </c>
      <c r="H352" s="123">
        <f t="shared" si="109"/>
        <v>0</v>
      </c>
      <c r="I352" s="123">
        <f t="shared" si="109"/>
        <v>0</v>
      </c>
      <c r="J352" s="123">
        <f t="shared" si="109"/>
        <v>0</v>
      </c>
      <c r="K352" s="123">
        <f t="shared" si="109"/>
        <v>0</v>
      </c>
      <c r="L352" s="123">
        <f t="shared" si="109"/>
        <v>0</v>
      </c>
      <c r="M352" s="123">
        <f t="shared" si="109"/>
        <v>0</v>
      </c>
      <c r="N352" s="123">
        <f t="shared" si="109"/>
        <v>0</v>
      </c>
      <c r="O352" s="123">
        <f t="shared" si="109"/>
        <v>0</v>
      </c>
      <c r="P352" s="123">
        <f t="shared" si="109"/>
        <v>0</v>
      </c>
      <c r="Q352" s="123">
        <f>SUM(E352:P352)</f>
        <v>0</v>
      </c>
      <c r="R352" s="163"/>
      <c r="S352" s="163"/>
    </row>
    <row r="353" spans="3:19" x14ac:dyDescent="0.25">
      <c r="C353" s="428" t="s">
        <v>257</v>
      </c>
      <c r="D353" s="429"/>
      <c r="E353" s="82"/>
      <c r="F353" s="82"/>
      <c r="G353" s="82"/>
      <c r="H353" s="82"/>
      <c r="I353" s="82"/>
      <c r="J353" s="82"/>
      <c r="K353" s="82"/>
      <c r="L353" s="82"/>
      <c r="M353" s="82"/>
      <c r="N353" s="82"/>
      <c r="O353" s="82"/>
      <c r="P353" s="82"/>
      <c r="Q353" s="82"/>
      <c r="R353" s="163"/>
      <c r="S353" s="163"/>
    </row>
    <row r="354" spans="3:19" x14ac:dyDescent="0.25">
      <c r="C354" s="18" t="s">
        <v>252</v>
      </c>
      <c r="D354" s="18" t="s">
        <v>253</v>
      </c>
      <c r="E354" s="82"/>
      <c r="F354" s="82"/>
      <c r="G354" s="82"/>
      <c r="H354" s="82"/>
      <c r="I354" s="82"/>
      <c r="J354" s="82"/>
      <c r="K354" s="82"/>
      <c r="L354" s="82"/>
      <c r="M354" s="82"/>
      <c r="N354" s="82"/>
      <c r="O354" s="82"/>
      <c r="P354" s="82"/>
      <c r="Q354" s="82">
        <f>SUM(E354:P354)</f>
        <v>0</v>
      </c>
      <c r="R354" s="163"/>
      <c r="S354" s="163"/>
    </row>
    <row r="355" spans="3:19" x14ac:dyDescent="0.25">
      <c r="C355" s="18" t="s">
        <v>254</v>
      </c>
      <c r="D355" s="18" t="s">
        <v>255</v>
      </c>
      <c r="E355" s="82"/>
      <c r="F355" s="82"/>
      <c r="G355" s="82"/>
      <c r="H355" s="82"/>
      <c r="I355" s="82"/>
      <c r="J355" s="82"/>
      <c r="K355" s="82"/>
      <c r="L355" s="82"/>
      <c r="M355" s="82"/>
      <c r="N355" s="82"/>
      <c r="O355" s="82"/>
      <c r="P355" s="82"/>
      <c r="Q355" s="82">
        <f>SUM(E355:P355)</f>
        <v>0</v>
      </c>
      <c r="R355" s="163"/>
      <c r="S355" s="163"/>
    </row>
    <row r="356" spans="3:19" x14ac:dyDescent="0.25">
      <c r="C356" s="18" t="s">
        <v>629</v>
      </c>
      <c r="D356" s="18" t="s">
        <v>64</v>
      </c>
      <c r="E356" s="82"/>
      <c r="F356" s="82"/>
      <c r="G356" s="82"/>
      <c r="H356" s="82"/>
      <c r="I356" s="82"/>
      <c r="J356" s="82"/>
      <c r="K356" s="82"/>
      <c r="L356" s="82"/>
      <c r="M356" s="82"/>
      <c r="N356" s="82"/>
      <c r="O356" s="82"/>
      <c r="P356" s="82"/>
      <c r="Q356" s="82">
        <f t="shared" ref="Q356:Q362" si="110">SUM(E356:P356)</f>
        <v>0</v>
      </c>
      <c r="R356" s="163"/>
      <c r="S356" s="163"/>
    </row>
    <row r="357" spans="3:19" x14ac:dyDescent="0.25">
      <c r="C357" s="18" t="s">
        <v>630</v>
      </c>
      <c r="D357" s="18" t="s">
        <v>631</v>
      </c>
      <c r="E357" s="82"/>
      <c r="F357" s="82"/>
      <c r="G357" s="82"/>
      <c r="H357" s="82"/>
      <c r="I357" s="82"/>
      <c r="J357" s="82"/>
      <c r="K357" s="82"/>
      <c r="L357" s="82"/>
      <c r="M357" s="82"/>
      <c r="N357" s="82"/>
      <c r="O357" s="82"/>
      <c r="P357" s="82"/>
      <c r="Q357" s="82">
        <f t="shared" si="110"/>
        <v>0</v>
      </c>
      <c r="R357" s="163"/>
      <c r="S357" s="163"/>
    </row>
    <row r="358" spans="3:19" x14ac:dyDescent="0.25">
      <c r="C358" s="18" t="s">
        <v>632</v>
      </c>
      <c r="D358" s="18" t="s">
        <v>633</v>
      </c>
      <c r="E358" s="82"/>
      <c r="F358" s="82"/>
      <c r="G358" s="82"/>
      <c r="H358" s="82"/>
      <c r="I358" s="82"/>
      <c r="J358" s="82"/>
      <c r="K358" s="82"/>
      <c r="L358" s="82"/>
      <c r="M358" s="82"/>
      <c r="N358" s="82"/>
      <c r="O358" s="82"/>
      <c r="P358" s="82"/>
      <c r="Q358" s="82">
        <f t="shared" si="110"/>
        <v>0</v>
      </c>
      <c r="R358" s="163"/>
      <c r="S358" s="163"/>
    </row>
    <row r="359" spans="3:19" x14ac:dyDescent="0.25">
      <c r="C359" s="18" t="s">
        <v>634</v>
      </c>
      <c r="D359" s="18" t="s">
        <v>635</v>
      </c>
      <c r="E359" s="82"/>
      <c r="F359" s="82"/>
      <c r="G359" s="82"/>
      <c r="H359" s="82"/>
      <c r="I359" s="82"/>
      <c r="J359" s="82"/>
      <c r="K359" s="82"/>
      <c r="L359" s="82"/>
      <c r="M359" s="82"/>
      <c r="N359" s="82"/>
      <c r="O359" s="82"/>
      <c r="P359" s="82"/>
      <c r="Q359" s="82">
        <f t="shared" si="110"/>
        <v>0</v>
      </c>
      <c r="R359" s="163"/>
      <c r="S359" s="163"/>
    </row>
    <row r="360" spans="3:19" x14ac:dyDescent="0.25">
      <c r="C360" s="18" t="s">
        <v>472</v>
      </c>
      <c r="D360" s="18" t="s">
        <v>626</v>
      </c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82">
        <f t="shared" si="110"/>
        <v>0</v>
      </c>
      <c r="R360" s="163"/>
      <c r="S360" s="163"/>
    </row>
    <row r="361" spans="3:19" x14ac:dyDescent="0.25">
      <c r="C361" s="18" t="s">
        <v>472</v>
      </c>
      <c r="D361" s="18" t="s">
        <v>636</v>
      </c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82">
        <f t="shared" si="110"/>
        <v>0</v>
      </c>
      <c r="R361" s="163"/>
      <c r="S361" s="163"/>
    </row>
    <row r="362" spans="3:19" x14ac:dyDescent="0.25">
      <c r="C362" s="18" t="s">
        <v>637</v>
      </c>
      <c r="D362" s="18" t="s">
        <v>628</v>
      </c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82">
        <f t="shared" si="110"/>
        <v>0</v>
      </c>
      <c r="R362" s="163"/>
      <c r="S362" s="163"/>
    </row>
    <row r="363" spans="3:19" x14ac:dyDescent="0.25">
      <c r="C363" s="18" t="s">
        <v>259</v>
      </c>
      <c r="D363" s="18" t="s">
        <v>259</v>
      </c>
      <c r="E363" s="82"/>
      <c r="F363" s="82"/>
      <c r="G363" s="82"/>
      <c r="H363" s="82"/>
      <c r="I363" s="82"/>
      <c r="J363" s="82"/>
      <c r="K363" s="82"/>
      <c r="L363" s="82"/>
      <c r="M363" s="82"/>
      <c r="N363" s="82"/>
      <c r="O363" s="82"/>
      <c r="P363" s="82"/>
      <c r="Q363" s="82">
        <f>SUM(E363:P363)</f>
        <v>0</v>
      </c>
      <c r="R363" s="163"/>
      <c r="S363" s="163"/>
    </row>
    <row r="364" spans="3:19" x14ac:dyDescent="0.25">
      <c r="C364" s="439" t="s">
        <v>225</v>
      </c>
      <c r="D364" s="441"/>
      <c r="E364" s="123">
        <f t="shared" ref="E364:P364" si="111">SUM(E354:E363)</f>
        <v>0</v>
      </c>
      <c r="F364" s="123">
        <f t="shared" si="111"/>
        <v>0</v>
      </c>
      <c r="G364" s="123">
        <f t="shared" si="111"/>
        <v>0</v>
      </c>
      <c r="H364" s="123">
        <f t="shared" si="111"/>
        <v>0</v>
      </c>
      <c r="I364" s="123">
        <f t="shared" si="111"/>
        <v>0</v>
      </c>
      <c r="J364" s="123">
        <f t="shared" si="111"/>
        <v>0</v>
      </c>
      <c r="K364" s="123">
        <f t="shared" si="111"/>
        <v>0</v>
      </c>
      <c r="L364" s="123">
        <f t="shared" si="111"/>
        <v>0</v>
      </c>
      <c r="M364" s="123">
        <f t="shared" si="111"/>
        <v>0</v>
      </c>
      <c r="N364" s="123">
        <f t="shared" si="111"/>
        <v>0</v>
      </c>
      <c r="O364" s="123">
        <f t="shared" si="111"/>
        <v>0</v>
      </c>
      <c r="P364" s="123">
        <f t="shared" si="111"/>
        <v>0</v>
      </c>
      <c r="Q364" s="123">
        <f>SUM(E364:P364)</f>
        <v>0</v>
      </c>
      <c r="R364" s="163"/>
      <c r="S364" s="163"/>
    </row>
    <row r="365" spans="3:19" x14ac:dyDescent="0.25">
      <c r="C365" s="428" t="s">
        <v>258</v>
      </c>
      <c r="D365" s="429"/>
      <c r="E365" s="82"/>
      <c r="F365" s="82"/>
      <c r="G365" s="82"/>
      <c r="H365" s="82"/>
      <c r="I365" s="82"/>
      <c r="J365" s="82"/>
      <c r="K365" s="82"/>
      <c r="L365" s="82"/>
      <c r="M365" s="82"/>
      <c r="N365" s="82"/>
      <c r="O365" s="82"/>
      <c r="P365" s="82"/>
      <c r="Q365" s="82"/>
      <c r="R365" s="163"/>
      <c r="S365" s="163"/>
    </row>
    <row r="366" spans="3:19" x14ac:dyDescent="0.25">
      <c r="C366" s="18" t="s">
        <v>252</v>
      </c>
      <c r="D366" s="18" t="s">
        <v>253</v>
      </c>
      <c r="E366" s="82"/>
      <c r="F366" s="82"/>
      <c r="G366" s="82"/>
      <c r="H366" s="82"/>
      <c r="I366" s="82"/>
      <c r="J366" s="82"/>
      <c r="K366" s="82"/>
      <c r="L366" s="82"/>
      <c r="M366" s="82"/>
      <c r="N366" s="82"/>
      <c r="O366" s="82"/>
      <c r="P366" s="82"/>
      <c r="Q366" s="82">
        <f>SUM(E366:P366)</f>
        <v>0</v>
      </c>
      <c r="R366" s="163"/>
      <c r="S366" s="163"/>
    </row>
    <row r="367" spans="3:19" x14ac:dyDescent="0.25">
      <c r="C367" s="18" t="s">
        <v>254</v>
      </c>
      <c r="D367" s="18" t="s">
        <v>255</v>
      </c>
      <c r="E367" s="82"/>
      <c r="F367" s="82"/>
      <c r="G367" s="82"/>
      <c r="H367" s="82"/>
      <c r="I367" s="82"/>
      <c r="J367" s="82"/>
      <c r="K367" s="82"/>
      <c r="L367" s="82"/>
      <c r="M367" s="82"/>
      <c r="N367" s="82"/>
      <c r="O367" s="82"/>
      <c r="P367" s="82"/>
      <c r="Q367" s="82">
        <f>SUM(E367:P367)</f>
        <v>0</v>
      </c>
      <c r="R367" s="163"/>
      <c r="S367" s="163"/>
    </row>
    <row r="368" spans="3:19" x14ac:dyDescent="0.25">
      <c r="C368" s="18" t="s">
        <v>629</v>
      </c>
      <c r="D368" s="18" t="s">
        <v>64</v>
      </c>
      <c r="E368" s="82"/>
      <c r="F368" s="82"/>
      <c r="G368" s="82"/>
      <c r="H368" s="82"/>
      <c r="I368" s="82"/>
      <c r="J368" s="82"/>
      <c r="K368" s="82"/>
      <c r="L368" s="82"/>
      <c r="M368" s="82"/>
      <c r="N368" s="82"/>
      <c r="O368" s="82"/>
      <c r="P368" s="82"/>
      <c r="Q368" s="82">
        <f t="shared" ref="Q368:Q374" si="112">SUM(E368:P368)</f>
        <v>0</v>
      </c>
      <c r="R368" s="163"/>
      <c r="S368" s="163"/>
    </row>
    <row r="369" spans="3:19" x14ac:dyDescent="0.25">
      <c r="C369" s="18" t="s">
        <v>630</v>
      </c>
      <c r="D369" s="18" t="s">
        <v>631</v>
      </c>
      <c r="E369" s="82"/>
      <c r="F369" s="82"/>
      <c r="G369" s="82"/>
      <c r="H369" s="82"/>
      <c r="I369" s="82"/>
      <c r="J369" s="82"/>
      <c r="K369" s="82"/>
      <c r="L369" s="82"/>
      <c r="M369" s="82"/>
      <c r="N369" s="82"/>
      <c r="O369" s="82"/>
      <c r="P369" s="82"/>
      <c r="Q369" s="82">
        <f t="shared" si="112"/>
        <v>0</v>
      </c>
      <c r="R369" s="163"/>
      <c r="S369" s="163"/>
    </row>
    <row r="370" spans="3:19" x14ac:dyDescent="0.25">
      <c r="C370" s="18" t="s">
        <v>632</v>
      </c>
      <c r="D370" s="18" t="s">
        <v>633</v>
      </c>
      <c r="E370" s="82"/>
      <c r="F370" s="82"/>
      <c r="G370" s="82"/>
      <c r="H370" s="82"/>
      <c r="I370" s="82"/>
      <c r="J370" s="82"/>
      <c r="K370" s="82"/>
      <c r="L370" s="82"/>
      <c r="M370" s="82"/>
      <c r="N370" s="82"/>
      <c r="O370" s="82"/>
      <c r="P370" s="82"/>
      <c r="Q370" s="82">
        <f t="shared" si="112"/>
        <v>0</v>
      </c>
      <c r="R370" s="163"/>
      <c r="S370" s="163"/>
    </row>
    <row r="371" spans="3:19" x14ac:dyDescent="0.25">
      <c r="C371" s="18" t="s">
        <v>634</v>
      </c>
      <c r="D371" s="18" t="s">
        <v>635</v>
      </c>
      <c r="E371" s="82"/>
      <c r="F371" s="82"/>
      <c r="G371" s="82"/>
      <c r="H371" s="82"/>
      <c r="I371" s="82"/>
      <c r="J371" s="82"/>
      <c r="K371" s="82"/>
      <c r="L371" s="82"/>
      <c r="M371" s="82"/>
      <c r="N371" s="82"/>
      <c r="O371" s="82"/>
      <c r="P371" s="82"/>
      <c r="Q371" s="82">
        <f t="shared" si="112"/>
        <v>0</v>
      </c>
      <c r="R371" s="163"/>
      <c r="S371" s="163"/>
    </row>
    <row r="372" spans="3:19" x14ac:dyDescent="0.25">
      <c r="C372" s="18" t="s">
        <v>472</v>
      </c>
      <c r="D372" s="18" t="s">
        <v>626</v>
      </c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82">
        <f t="shared" si="112"/>
        <v>0</v>
      </c>
      <c r="R372" s="163"/>
      <c r="S372" s="163"/>
    </row>
    <row r="373" spans="3:19" x14ac:dyDescent="0.25">
      <c r="C373" s="18" t="s">
        <v>472</v>
      </c>
      <c r="D373" s="18" t="s">
        <v>636</v>
      </c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82">
        <f t="shared" si="112"/>
        <v>0</v>
      </c>
      <c r="R373" s="163"/>
      <c r="S373" s="163"/>
    </row>
    <row r="374" spans="3:19" x14ac:dyDescent="0.25">
      <c r="C374" s="18" t="s">
        <v>637</v>
      </c>
      <c r="D374" s="18" t="s">
        <v>628</v>
      </c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82">
        <f t="shared" si="112"/>
        <v>0</v>
      </c>
      <c r="R374" s="163"/>
      <c r="S374" s="163"/>
    </row>
    <row r="375" spans="3:19" x14ac:dyDescent="0.25">
      <c r="C375" s="18" t="s">
        <v>259</v>
      </c>
      <c r="D375" s="18" t="s">
        <v>259</v>
      </c>
      <c r="E375" s="82"/>
      <c r="F375" s="82"/>
      <c r="G375" s="82"/>
      <c r="H375" s="82"/>
      <c r="I375" s="82"/>
      <c r="J375" s="82"/>
      <c r="K375" s="82"/>
      <c r="L375" s="82"/>
      <c r="M375" s="82"/>
      <c r="N375" s="82"/>
      <c r="O375" s="82"/>
      <c r="P375" s="82"/>
      <c r="Q375" s="82">
        <f>SUM(E375:P375)</f>
        <v>0</v>
      </c>
      <c r="R375" s="163"/>
      <c r="S375" s="163"/>
    </row>
    <row r="376" spans="3:19" x14ac:dyDescent="0.25">
      <c r="C376" s="439" t="s">
        <v>225</v>
      </c>
      <c r="D376" s="441"/>
      <c r="E376" s="123">
        <f t="shared" ref="E376:P376" si="113">SUM(E366:E375)</f>
        <v>0</v>
      </c>
      <c r="F376" s="123">
        <f t="shared" si="113"/>
        <v>0</v>
      </c>
      <c r="G376" s="123">
        <f t="shared" si="113"/>
        <v>0</v>
      </c>
      <c r="H376" s="123">
        <f t="shared" si="113"/>
        <v>0</v>
      </c>
      <c r="I376" s="123">
        <f t="shared" si="113"/>
        <v>0</v>
      </c>
      <c r="J376" s="123">
        <f t="shared" si="113"/>
        <v>0</v>
      </c>
      <c r="K376" s="123">
        <f t="shared" si="113"/>
        <v>0</v>
      </c>
      <c r="L376" s="123">
        <f t="shared" si="113"/>
        <v>0</v>
      </c>
      <c r="M376" s="123">
        <f t="shared" si="113"/>
        <v>0</v>
      </c>
      <c r="N376" s="123">
        <f t="shared" si="113"/>
        <v>0</v>
      </c>
      <c r="O376" s="123">
        <f t="shared" si="113"/>
        <v>0</v>
      </c>
      <c r="P376" s="123">
        <f t="shared" si="113"/>
        <v>0</v>
      </c>
      <c r="Q376" s="123">
        <f>SUM(E376:P376)</f>
        <v>0</v>
      </c>
      <c r="R376" s="163"/>
      <c r="S376" s="163"/>
    </row>
    <row r="377" spans="3:19" x14ac:dyDescent="0.25">
      <c r="C377" s="428" t="s">
        <v>260</v>
      </c>
      <c r="D377" s="429"/>
      <c r="E377" s="82"/>
      <c r="F377" s="82"/>
      <c r="G377" s="82"/>
      <c r="H377" s="82"/>
      <c r="I377" s="82"/>
      <c r="J377" s="82"/>
      <c r="K377" s="82"/>
      <c r="L377" s="82"/>
      <c r="M377" s="82"/>
      <c r="N377" s="82"/>
      <c r="O377" s="82"/>
      <c r="P377" s="82"/>
      <c r="Q377" s="82"/>
      <c r="R377" s="163"/>
      <c r="S377" s="163"/>
    </row>
    <row r="378" spans="3:19" x14ac:dyDescent="0.25">
      <c r="C378" s="18" t="s">
        <v>252</v>
      </c>
      <c r="D378" s="18" t="s">
        <v>253</v>
      </c>
      <c r="E378" s="82"/>
      <c r="F378" s="82"/>
      <c r="G378" s="82"/>
      <c r="H378" s="82"/>
      <c r="I378" s="82"/>
      <c r="J378" s="82"/>
      <c r="K378" s="82"/>
      <c r="L378" s="82"/>
      <c r="M378" s="82"/>
      <c r="N378" s="82"/>
      <c r="O378" s="82"/>
      <c r="P378" s="82"/>
      <c r="Q378" s="82">
        <f t="shared" ref="Q378:Q391" si="114">SUM(E378:P378)</f>
        <v>0</v>
      </c>
      <c r="R378" s="163"/>
      <c r="S378" s="163"/>
    </row>
    <row r="379" spans="3:19" x14ac:dyDescent="0.25">
      <c r="C379" s="18" t="s">
        <v>254</v>
      </c>
      <c r="D379" s="18" t="s">
        <v>255</v>
      </c>
      <c r="E379" s="82"/>
      <c r="F379" s="82"/>
      <c r="G379" s="82"/>
      <c r="H379" s="82"/>
      <c r="I379" s="82"/>
      <c r="J379" s="82"/>
      <c r="K379" s="82"/>
      <c r="L379" s="82"/>
      <c r="M379" s="82"/>
      <c r="N379" s="82"/>
      <c r="O379" s="82"/>
      <c r="P379" s="82"/>
      <c r="Q379" s="82">
        <f t="shared" si="114"/>
        <v>0</v>
      </c>
      <c r="R379" s="163"/>
      <c r="S379" s="163"/>
    </row>
    <row r="380" spans="3:19" x14ac:dyDescent="0.25">
      <c r="C380" s="18" t="s">
        <v>640</v>
      </c>
      <c r="D380" s="18" t="s">
        <v>64</v>
      </c>
      <c r="E380" s="82"/>
      <c r="F380" s="82"/>
      <c r="G380" s="82"/>
      <c r="H380" s="82"/>
      <c r="I380" s="82"/>
      <c r="J380" s="82"/>
      <c r="K380" s="82"/>
      <c r="L380" s="82"/>
      <c r="M380" s="82"/>
      <c r="N380" s="82"/>
      <c r="O380" s="82"/>
      <c r="P380" s="82"/>
      <c r="Q380" s="82">
        <f t="shared" si="114"/>
        <v>0</v>
      </c>
      <c r="R380" s="163"/>
      <c r="S380" s="163"/>
    </row>
    <row r="381" spans="3:19" x14ac:dyDescent="0.25">
      <c r="C381" s="18" t="s">
        <v>630</v>
      </c>
      <c r="D381" s="18" t="s">
        <v>631</v>
      </c>
      <c r="E381" s="82"/>
      <c r="F381" s="82"/>
      <c r="G381" s="82"/>
      <c r="H381" s="82"/>
      <c r="I381" s="82"/>
      <c r="J381" s="82"/>
      <c r="K381" s="82"/>
      <c r="L381" s="82"/>
      <c r="M381" s="82"/>
      <c r="N381" s="82"/>
      <c r="O381" s="82"/>
      <c r="P381" s="82"/>
      <c r="Q381" s="82">
        <f t="shared" si="114"/>
        <v>0</v>
      </c>
      <c r="R381" s="163"/>
      <c r="S381" s="163"/>
    </row>
    <row r="382" spans="3:19" x14ac:dyDescent="0.25">
      <c r="C382" s="18" t="s">
        <v>632</v>
      </c>
      <c r="D382" s="18" t="s">
        <v>633</v>
      </c>
      <c r="E382" s="82"/>
      <c r="F382" s="82"/>
      <c r="G382" s="82"/>
      <c r="H382" s="82"/>
      <c r="I382" s="82"/>
      <c r="J382" s="82"/>
      <c r="K382" s="82"/>
      <c r="L382" s="82"/>
      <c r="M382" s="82"/>
      <c r="N382" s="82"/>
      <c r="O382" s="82"/>
      <c r="P382" s="82"/>
      <c r="Q382" s="82">
        <f t="shared" si="114"/>
        <v>0</v>
      </c>
      <c r="R382" s="163"/>
      <c r="S382" s="163"/>
    </row>
    <row r="383" spans="3:19" x14ac:dyDescent="0.25">
      <c r="C383" s="18" t="s">
        <v>638</v>
      </c>
      <c r="D383" s="18" t="s">
        <v>639</v>
      </c>
      <c r="E383" s="82"/>
      <c r="F383" s="82"/>
      <c r="G383" s="82"/>
      <c r="H383" s="82"/>
      <c r="I383" s="82"/>
      <c r="J383" s="82"/>
      <c r="K383" s="82"/>
      <c r="L383" s="82"/>
      <c r="M383" s="82"/>
      <c r="N383" s="82"/>
      <c r="O383" s="82"/>
      <c r="P383" s="82"/>
      <c r="Q383" s="82">
        <f t="shared" si="114"/>
        <v>0</v>
      </c>
      <c r="R383" s="163"/>
      <c r="S383" s="163"/>
    </row>
    <row r="384" spans="3:19" x14ac:dyDescent="0.25">
      <c r="C384" s="18" t="s">
        <v>634</v>
      </c>
      <c r="D384" s="18" t="s">
        <v>635</v>
      </c>
      <c r="E384" s="82"/>
      <c r="F384" s="82"/>
      <c r="G384" s="82"/>
      <c r="H384" s="82"/>
      <c r="I384" s="82"/>
      <c r="J384" s="82"/>
      <c r="K384" s="82"/>
      <c r="L384" s="82"/>
      <c r="M384" s="82"/>
      <c r="N384" s="82"/>
      <c r="O384" s="82"/>
      <c r="P384" s="82"/>
      <c r="Q384" s="82">
        <f t="shared" si="114"/>
        <v>0</v>
      </c>
      <c r="R384" s="163"/>
      <c r="S384" s="163"/>
    </row>
    <row r="385" spans="3:19" x14ac:dyDescent="0.25">
      <c r="C385" s="18" t="s">
        <v>472</v>
      </c>
      <c r="D385" s="18" t="s">
        <v>626</v>
      </c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82">
        <f t="shared" si="114"/>
        <v>0</v>
      </c>
      <c r="R385" s="163"/>
      <c r="S385" s="163"/>
    </row>
    <row r="386" spans="3:19" x14ac:dyDescent="0.25">
      <c r="C386" s="18" t="s">
        <v>472</v>
      </c>
      <c r="D386" s="18" t="s">
        <v>636</v>
      </c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82">
        <f t="shared" si="114"/>
        <v>0</v>
      </c>
      <c r="R386" s="163"/>
      <c r="S386" s="163"/>
    </row>
    <row r="387" spans="3:19" x14ac:dyDescent="0.25">
      <c r="C387" s="18" t="s">
        <v>637</v>
      </c>
      <c r="D387" s="18" t="s">
        <v>628</v>
      </c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82">
        <f t="shared" si="114"/>
        <v>0</v>
      </c>
      <c r="R387" s="163"/>
      <c r="S387" s="163"/>
    </row>
    <row r="388" spans="3:19" x14ac:dyDescent="0.25">
      <c r="C388" s="18" t="s">
        <v>259</v>
      </c>
      <c r="D388" s="18" t="s">
        <v>259</v>
      </c>
      <c r="E388" s="82"/>
      <c r="F388" s="82"/>
      <c r="G388" s="82"/>
      <c r="H388" s="82"/>
      <c r="I388" s="82"/>
      <c r="J388" s="82"/>
      <c r="K388" s="82"/>
      <c r="L388" s="82"/>
      <c r="M388" s="82"/>
      <c r="N388" s="82"/>
      <c r="O388" s="82"/>
      <c r="P388" s="82"/>
      <c r="Q388" s="82">
        <f t="shared" si="114"/>
        <v>0</v>
      </c>
      <c r="R388" s="163"/>
      <c r="S388" s="163"/>
    </row>
    <row r="389" spans="3:19" x14ac:dyDescent="0.25">
      <c r="C389" s="439" t="s">
        <v>225</v>
      </c>
      <c r="D389" s="441"/>
      <c r="E389" s="123">
        <f t="shared" ref="E389:P389" si="115">SUM(E378:E388)</f>
        <v>0</v>
      </c>
      <c r="F389" s="123">
        <f t="shared" si="115"/>
        <v>0</v>
      </c>
      <c r="G389" s="123">
        <f t="shared" si="115"/>
        <v>0</v>
      </c>
      <c r="H389" s="123">
        <f t="shared" si="115"/>
        <v>0</v>
      </c>
      <c r="I389" s="123">
        <f t="shared" si="115"/>
        <v>0</v>
      </c>
      <c r="J389" s="123">
        <f t="shared" si="115"/>
        <v>0</v>
      </c>
      <c r="K389" s="123">
        <f t="shared" si="115"/>
        <v>0</v>
      </c>
      <c r="L389" s="123">
        <f t="shared" si="115"/>
        <v>0</v>
      </c>
      <c r="M389" s="123">
        <f t="shared" si="115"/>
        <v>0</v>
      </c>
      <c r="N389" s="123">
        <f t="shared" si="115"/>
        <v>0</v>
      </c>
      <c r="O389" s="123">
        <f t="shared" si="115"/>
        <v>0</v>
      </c>
      <c r="P389" s="123">
        <f t="shared" si="115"/>
        <v>0</v>
      </c>
      <c r="Q389" s="123">
        <f t="shared" si="114"/>
        <v>0</v>
      </c>
      <c r="R389" s="163"/>
      <c r="S389" s="163"/>
    </row>
    <row r="390" spans="3:19" x14ac:dyDescent="0.25">
      <c r="C390" s="439" t="s">
        <v>256</v>
      </c>
      <c r="D390" s="441"/>
      <c r="E390" s="123">
        <f t="shared" ref="E390:P390" si="116">E364+E376+E389</f>
        <v>0</v>
      </c>
      <c r="F390" s="123">
        <f t="shared" si="116"/>
        <v>0</v>
      </c>
      <c r="G390" s="123">
        <f t="shared" si="116"/>
        <v>0</v>
      </c>
      <c r="H390" s="123">
        <f t="shared" si="116"/>
        <v>0</v>
      </c>
      <c r="I390" s="123">
        <f t="shared" si="116"/>
        <v>0</v>
      </c>
      <c r="J390" s="123">
        <f t="shared" si="116"/>
        <v>0</v>
      </c>
      <c r="K390" s="123">
        <f t="shared" si="116"/>
        <v>0</v>
      </c>
      <c r="L390" s="123">
        <f t="shared" si="116"/>
        <v>0</v>
      </c>
      <c r="M390" s="123">
        <f t="shared" si="116"/>
        <v>0</v>
      </c>
      <c r="N390" s="123">
        <f t="shared" si="116"/>
        <v>0</v>
      </c>
      <c r="O390" s="123">
        <f t="shared" si="116"/>
        <v>0</v>
      </c>
      <c r="P390" s="123">
        <f t="shared" si="116"/>
        <v>0</v>
      </c>
      <c r="Q390" s="123">
        <f t="shared" si="114"/>
        <v>0</v>
      </c>
      <c r="R390" s="163"/>
      <c r="S390" s="163"/>
    </row>
    <row r="391" spans="3:19" x14ac:dyDescent="0.25">
      <c r="C391" s="439" t="s">
        <v>261</v>
      </c>
      <c r="D391" s="441"/>
      <c r="E391" s="123">
        <f t="shared" ref="E391:P391" si="117">E390+E352</f>
        <v>0</v>
      </c>
      <c r="F391" s="123">
        <f t="shared" si="117"/>
        <v>0</v>
      </c>
      <c r="G391" s="123">
        <f t="shared" si="117"/>
        <v>0</v>
      </c>
      <c r="H391" s="123">
        <f t="shared" si="117"/>
        <v>0</v>
      </c>
      <c r="I391" s="123">
        <f t="shared" si="117"/>
        <v>0</v>
      </c>
      <c r="J391" s="123">
        <f t="shared" si="117"/>
        <v>0</v>
      </c>
      <c r="K391" s="123">
        <f t="shared" si="117"/>
        <v>0</v>
      </c>
      <c r="L391" s="123">
        <f t="shared" si="117"/>
        <v>0</v>
      </c>
      <c r="M391" s="123">
        <f t="shared" si="117"/>
        <v>0</v>
      </c>
      <c r="N391" s="123">
        <f t="shared" si="117"/>
        <v>0</v>
      </c>
      <c r="O391" s="123">
        <f t="shared" si="117"/>
        <v>0</v>
      </c>
      <c r="P391" s="123">
        <f t="shared" si="117"/>
        <v>0</v>
      </c>
      <c r="Q391" s="123">
        <f t="shared" si="114"/>
        <v>0</v>
      </c>
      <c r="R391" s="163"/>
      <c r="S391" s="163"/>
    </row>
    <row r="392" spans="3:19" x14ac:dyDescent="0.25">
      <c r="R392" s="163"/>
      <c r="S392" s="163"/>
    </row>
    <row r="393" spans="3:19" x14ac:dyDescent="0.25">
      <c r="C393" s="15"/>
      <c r="Q393" s="27" t="s">
        <v>109</v>
      </c>
      <c r="R393" s="163"/>
      <c r="S393" s="163"/>
    </row>
    <row r="394" spans="3:19" x14ac:dyDescent="0.25">
      <c r="C394" s="416" t="s">
        <v>244</v>
      </c>
      <c r="D394" s="416"/>
      <c r="E394" s="421" t="s">
        <v>323</v>
      </c>
      <c r="F394" s="421"/>
      <c r="G394" s="421"/>
      <c r="H394" s="421"/>
      <c r="I394" s="421"/>
      <c r="J394" s="421"/>
      <c r="K394" s="421"/>
      <c r="L394" s="421"/>
      <c r="M394" s="421"/>
      <c r="N394" s="421"/>
      <c r="O394" s="421"/>
      <c r="P394" s="421"/>
      <c r="Q394" s="421"/>
      <c r="R394" s="163"/>
      <c r="S394" s="163"/>
    </row>
    <row r="395" spans="3:19" x14ac:dyDescent="0.25">
      <c r="C395" s="416"/>
      <c r="D395" s="416"/>
      <c r="E395" s="14" t="s">
        <v>110</v>
      </c>
      <c r="F395" s="14" t="s">
        <v>111</v>
      </c>
      <c r="G395" s="14" t="s">
        <v>112</v>
      </c>
      <c r="H395" s="14" t="s">
        <v>113</v>
      </c>
      <c r="I395" s="14" t="s">
        <v>114</v>
      </c>
      <c r="J395" s="14" t="s">
        <v>115</v>
      </c>
      <c r="K395" s="14" t="s">
        <v>116</v>
      </c>
      <c r="L395" s="14" t="s">
        <v>117</v>
      </c>
      <c r="M395" s="14" t="s">
        <v>118</v>
      </c>
      <c r="N395" s="14" t="s">
        <v>119</v>
      </c>
      <c r="O395" s="14" t="s">
        <v>120</v>
      </c>
      <c r="P395" s="14" t="s">
        <v>121</v>
      </c>
      <c r="Q395" s="14" t="s">
        <v>108</v>
      </c>
      <c r="R395" s="163"/>
      <c r="S395" s="163"/>
    </row>
    <row r="396" spans="3:19" x14ac:dyDescent="0.25">
      <c r="C396" s="428" t="s">
        <v>246</v>
      </c>
      <c r="D396" s="429"/>
      <c r="E396" s="82"/>
      <c r="F396" s="82"/>
      <c r="G396" s="82"/>
      <c r="H396" s="82"/>
      <c r="I396" s="82"/>
      <c r="J396" s="82"/>
      <c r="K396" s="82"/>
      <c r="L396" s="82"/>
      <c r="M396" s="82"/>
      <c r="N396" s="82"/>
      <c r="O396" s="82"/>
      <c r="P396" s="82"/>
      <c r="Q396" s="82"/>
      <c r="R396" s="163"/>
      <c r="S396" s="163"/>
    </row>
    <row r="397" spans="3:19" x14ac:dyDescent="0.25">
      <c r="C397" s="73" t="s">
        <v>247</v>
      </c>
      <c r="D397" s="73" t="s">
        <v>248</v>
      </c>
      <c r="E397" s="82"/>
      <c r="F397" s="82"/>
      <c r="G397" s="82"/>
      <c r="H397" s="82"/>
      <c r="I397" s="82"/>
      <c r="J397" s="82"/>
      <c r="K397" s="82"/>
      <c r="L397" s="82"/>
      <c r="M397" s="82"/>
      <c r="N397" s="82"/>
      <c r="O397" s="82"/>
      <c r="P397" s="82"/>
      <c r="Q397" s="82">
        <f>SUM(E397:P397)</f>
        <v>0</v>
      </c>
      <c r="R397" s="163"/>
      <c r="S397" s="163"/>
    </row>
    <row r="398" spans="3:19" x14ac:dyDescent="0.25">
      <c r="C398" s="18" t="s">
        <v>249</v>
      </c>
      <c r="D398" s="18" t="s">
        <v>250</v>
      </c>
      <c r="E398" s="82"/>
      <c r="F398" s="82"/>
      <c r="G398" s="82"/>
      <c r="H398" s="82"/>
      <c r="I398" s="82"/>
      <c r="J398" s="82"/>
      <c r="K398" s="82"/>
      <c r="L398" s="82"/>
      <c r="M398" s="82"/>
      <c r="N398" s="82"/>
      <c r="O398" s="82"/>
      <c r="P398" s="82"/>
      <c r="Q398" s="82">
        <f>SUM(E398:P398)</f>
        <v>0</v>
      </c>
      <c r="R398" s="163"/>
      <c r="S398" s="163"/>
    </row>
    <row r="399" spans="3:19" x14ac:dyDescent="0.25">
      <c r="C399" s="18" t="s">
        <v>615</v>
      </c>
      <c r="D399" s="18" t="s">
        <v>616</v>
      </c>
      <c r="E399" s="82"/>
      <c r="F399" s="82"/>
      <c r="G399" s="82"/>
      <c r="H399" s="82"/>
      <c r="I399" s="82"/>
      <c r="J399" s="82"/>
      <c r="K399" s="82"/>
      <c r="L399" s="82"/>
      <c r="M399" s="82"/>
      <c r="N399" s="82"/>
      <c r="O399" s="82"/>
      <c r="P399" s="82"/>
      <c r="Q399" s="82">
        <f t="shared" ref="Q399:Q405" si="118">SUM(E399:P399)</f>
        <v>0</v>
      </c>
      <c r="R399" s="163"/>
      <c r="S399" s="163"/>
    </row>
    <row r="400" spans="3:19" x14ac:dyDescent="0.25">
      <c r="C400" s="18" t="s">
        <v>617</v>
      </c>
      <c r="D400" s="18" t="s">
        <v>618</v>
      </c>
      <c r="E400" s="82"/>
      <c r="F400" s="82"/>
      <c r="G400" s="82"/>
      <c r="H400" s="82"/>
      <c r="I400" s="82"/>
      <c r="J400" s="82"/>
      <c r="K400" s="82"/>
      <c r="L400" s="82"/>
      <c r="M400" s="82"/>
      <c r="N400" s="82"/>
      <c r="O400" s="82"/>
      <c r="P400" s="82"/>
      <c r="Q400" s="82">
        <f t="shared" si="118"/>
        <v>0</v>
      </c>
      <c r="R400" s="163"/>
      <c r="S400" s="163"/>
    </row>
    <row r="401" spans="3:19" x14ac:dyDescent="0.25">
      <c r="C401" s="18" t="s">
        <v>619</v>
      </c>
      <c r="D401" s="18" t="s">
        <v>620</v>
      </c>
      <c r="E401" s="82"/>
      <c r="F401" s="82"/>
      <c r="G401" s="82"/>
      <c r="H401" s="82"/>
      <c r="I401" s="82"/>
      <c r="J401" s="82"/>
      <c r="K401" s="82"/>
      <c r="L401" s="82"/>
      <c r="M401" s="82"/>
      <c r="N401" s="82"/>
      <c r="O401" s="82"/>
      <c r="P401" s="82"/>
      <c r="Q401" s="82">
        <f t="shared" si="118"/>
        <v>0</v>
      </c>
      <c r="R401" s="163"/>
      <c r="S401" s="163"/>
    </row>
    <row r="402" spans="3:19" x14ac:dyDescent="0.25">
      <c r="C402" s="18" t="s">
        <v>621</v>
      </c>
      <c r="D402" s="18" t="s">
        <v>622</v>
      </c>
      <c r="E402" s="82"/>
      <c r="F402" s="82"/>
      <c r="G402" s="82"/>
      <c r="H402" s="82"/>
      <c r="I402" s="82"/>
      <c r="J402" s="82"/>
      <c r="K402" s="82"/>
      <c r="L402" s="82"/>
      <c r="M402" s="82"/>
      <c r="N402" s="82"/>
      <c r="O402" s="82"/>
      <c r="P402" s="82"/>
      <c r="Q402" s="82">
        <f t="shared" si="118"/>
        <v>0</v>
      </c>
      <c r="R402" s="163"/>
      <c r="S402" s="163"/>
    </row>
    <row r="403" spans="3:19" x14ac:dyDescent="0.25">
      <c r="C403" s="18" t="s">
        <v>623</v>
      </c>
      <c r="D403" s="18" t="s">
        <v>624</v>
      </c>
      <c r="E403" s="82"/>
      <c r="F403" s="82"/>
      <c r="G403" s="82"/>
      <c r="H403" s="82"/>
      <c r="I403" s="82"/>
      <c r="J403" s="82"/>
      <c r="K403" s="82"/>
      <c r="L403" s="82"/>
      <c r="M403" s="82"/>
      <c r="N403" s="82"/>
      <c r="O403" s="82"/>
      <c r="P403" s="82"/>
      <c r="Q403" s="82">
        <f t="shared" si="118"/>
        <v>0</v>
      </c>
      <c r="R403" s="163"/>
      <c r="S403" s="163"/>
    </row>
    <row r="404" spans="3:19" x14ac:dyDescent="0.25">
      <c r="C404" s="18" t="s">
        <v>625</v>
      </c>
      <c r="D404" s="18" t="s">
        <v>626</v>
      </c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82">
        <f t="shared" si="118"/>
        <v>0</v>
      </c>
      <c r="R404" s="163"/>
      <c r="S404" s="163"/>
    </row>
    <row r="405" spans="3:19" x14ac:dyDescent="0.25">
      <c r="C405" s="18" t="s">
        <v>627</v>
      </c>
      <c r="D405" s="18" t="s">
        <v>628</v>
      </c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82">
        <f t="shared" si="118"/>
        <v>0</v>
      </c>
      <c r="R405" s="163"/>
      <c r="S405" s="163"/>
    </row>
    <row r="406" spans="3:19" x14ac:dyDescent="0.25">
      <c r="C406" s="18" t="s">
        <v>259</v>
      </c>
      <c r="D406" s="18" t="s">
        <v>259</v>
      </c>
      <c r="E406" s="82"/>
      <c r="F406" s="82"/>
      <c r="G406" s="82"/>
      <c r="H406" s="82"/>
      <c r="I406" s="82"/>
      <c r="J406" s="82"/>
      <c r="K406" s="82"/>
      <c r="L406" s="82"/>
      <c r="M406" s="82"/>
      <c r="N406" s="82"/>
      <c r="O406" s="82"/>
      <c r="P406" s="82"/>
      <c r="Q406" s="82">
        <f>SUM(E406:P406)</f>
        <v>0</v>
      </c>
      <c r="R406" s="163"/>
      <c r="S406" s="163"/>
    </row>
    <row r="407" spans="3:19" x14ac:dyDescent="0.25">
      <c r="C407" s="439" t="s">
        <v>251</v>
      </c>
      <c r="D407" s="441"/>
      <c r="E407" s="123">
        <f t="shared" ref="E407:P407" si="119">SUM(E397:E406)</f>
        <v>0</v>
      </c>
      <c r="F407" s="123">
        <f t="shared" si="119"/>
        <v>0</v>
      </c>
      <c r="G407" s="123">
        <f t="shared" si="119"/>
        <v>0</v>
      </c>
      <c r="H407" s="123">
        <f t="shared" si="119"/>
        <v>0</v>
      </c>
      <c r="I407" s="123">
        <f t="shared" si="119"/>
        <v>0</v>
      </c>
      <c r="J407" s="123">
        <f t="shared" si="119"/>
        <v>0</v>
      </c>
      <c r="K407" s="123">
        <f t="shared" si="119"/>
        <v>0</v>
      </c>
      <c r="L407" s="123">
        <f t="shared" si="119"/>
        <v>0</v>
      </c>
      <c r="M407" s="123">
        <f t="shared" si="119"/>
        <v>0</v>
      </c>
      <c r="N407" s="123">
        <f t="shared" si="119"/>
        <v>0</v>
      </c>
      <c r="O407" s="123">
        <f t="shared" si="119"/>
        <v>0</v>
      </c>
      <c r="P407" s="123">
        <f t="shared" si="119"/>
        <v>0</v>
      </c>
      <c r="Q407" s="123">
        <f>SUM(E407:P407)</f>
        <v>0</v>
      </c>
      <c r="R407" s="163"/>
      <c r="S407" s="163"/>
    </row>
    <row r="408" spans="3:19" x14ac:dyDescent="0.25">
      <c r="C408" s="428" t="s">
        <v>257</v>
      </c>
      <c r="D408" s="429"/>
      <c r="E408" s="82"/>
      <c r="F408" s="82"/>
      <c r="G408" s="82"/>
      <c r="H408" s="82"/>
      <c r="I408" s="82"/>
      <c r="J408" s="82"/>
      <c r="K408" s="82"/>
      <c r="L408" s="82"/>
      <c r="M408" s="82"/>
      <c r="N408" s="82"/>
      <c r="O408" s="82"/>
      <c r="P408" s="82"/>
      <c r="Q408" s="82"/>
      <c r="R408" s="163"/>
      <c r="S408" s="163"/>
    </row>
    <row r="409" spans="3:19" x14ac:dyDescent="0.25">
      <c r="C409" s="18" t="s">
        <v>252</v>
      </c>
      <c r="D409" s="18" t="s">
        <v>253</v>
      </c>
      <c r="E409" s="82"/>
      <c r="F409" s="82"/>
      <c r="G409" s="82"/>
      <c r="H409" s="82"/>
      <c r="I409" s="82"/>
      <c r="J409" s="82"/>
      <c r="K409" s="82"/>
      <c r="L409" s="82"/>
      <c r="M409" s="82"/>
      <c r="N409" s="82"/>
      <c r="O409" s="82"/>
      <c r="P409" s="82"/>
      <c r="Q409" s="82">
        <f>SUM(E409:P409)</f>
        <v>0</v>
      </c>
      <c r="R409" s="163"/>
      <c r="S409" s="163"/>
    </row>
    <row r="410" spans="3:19" x14ac:dyDescent="0.25">
      <c r="C410" s="18" t="s">
        <v>254</v>
      </c>
      <c r="D410" s="18" t="s">
        <v>255</v>
      </c>
      <c r="E410" s="82"/>
      <c r="F410" s="82"/>
      <c r="G410" s="82"/>
      <c r="H410" s="82"/>
      <c r="I410" s="82"/>
      <c r="J410" s="82"/>
      <c r="K410" s="82"/>
      <c r="L410" s="82"/>
      <c r="M410" s="82"/>
      <c r="N410" s="82"/>
      <c r="O410" s="82"/>
      <c r="P410" s="82"/>
      <c r="Q410" s="82">
        <f>SUM(E410:P410)</f>
        <v>0</v>
      </c>
      <c r="R410" s="163"/>
      <c r="S410" s="163"/>
    </row>
    <row r="411" spans="3:19" x14ac:dyDescent="0.25">
      <c r="C411" s="18" t="s">
        <v>629</v>
      </c>
      <c r="D411" s="18" t="s">
        <v>64</v>
      </c>
      <c r="E411" s="82"/>
      <c r="F411" s="82"/>
      <c r="G411" s="82"/>
      <c r="H411" s="82"/>
      <c r="I411" s="82"/>
      <c r="J411" s="82"/>
      <c r="K411" s="82"/>
      <c r="L411" s="82"/>
      <c r="M411" s="82"/>
      <c r="N411" s="82"/>
      <c r="O411" s="82"/>
      <c r="P411" s="82"/>
      <c r="Q411" s="82">
        <f t="shared" ref="Q411:Q417" si="120">SUM(E411:P411)</f>
        <v>0</v>
      </c>
      <c r="R411" s="163"/>
      <c r="S411" s="163"/>
    </row>
    <row r="412" spans="3:19" x14ac:dyDescent="0.25">
      <c r="C412" s="18" t="s">
        <v>630</v>
      </c>
      <c r="D412" s="18" t="s">
        <v>631</v>
      </c>
      <c r="E412" s="82"/>
      <c r="F412" s="82"/>
      <c r="G412" s="82"/>
      <c r="H412" s="82"/>
      <c r="I412" s="82"/>
      <c r="J412" s="82"/>
      <c r="K412" s="82"/>
      <c r="L412" s="82"/>
      <c r="M412" s="82"/>
      <c r="N412" s="82"/>
      <c r="O412" s="82"/>
      <c r="P412" s="82"/>
      <c r="Q412" s="82">
        <f t="shared" si="120"/>
        <v>0</v>
      </c>
      <c r="R412" s="163"/>
      <c r="S412" s="163"/>
    </row>
    <row r="413" spans="3:19" x14ac:dyDescent="0.25">
      <c r="C413" s="18" t="s">
        <v>632</v>
      </c>
      <c r="D413" s="18" t="s">
        <v>633</v>
      </c>
      <c r="E413" s="82"/>
      <c r="F413" s="82"/>
      <c r="G413" s="82"/>
      <c r="H413" s="82"/>
      <c r="I413" s="82"/>
      <c r="J413" s="82"/>
      <c r="K413" s="82"/>
      <c r="L413" s="82"/>
      <c r="M413" s="82"/>
      <c r="N413" s="82"/>
      <c r="O413" s="82"/>
      <c r="P413" s="82"/>
      <c r="Q413" s="82">
        <f t="shared" si="120"/>
        <v>0</v>
      </c>
      <c r="R413" s="163"/>
      <c r="S413" s="163"/>
    </row>
    <row r="414" spans="3:19" x14ac:dyDescent="0.25">
      <c r="C414" s="18" t="s">
        <v>634</v>
      </c>
      <c r="D414" s="18" t="s">
        <v>635</v>
      </c>
      <c r="E414" s="82"/>
      <c r="F414" s="82"/>
      <c r="G414" s="82"/>
      <c r="H414" s="82"/>
      <c r="I414" s="82"/>
      <c r="J414" s="82"/>
      <c r="K414" s="82"/>
      <c r="L414" s="82"/>
      <c r="M414" s="82"/>
      <c r="N414" s="82"/>
      <c r="O414" s="82"/>
      <c r="P414" s="82"/>
      <c r="Q414" s="82">
        <f t="shared" si="120"/>
        <v>0</v>
      </c>
      <c r="R414" s="163"/>
      <c r="S414" s="163"/>
    </row>
    <row r="415" spans="3:19" x14ac:dyDescent="0.25">
      <c r="C415" s="18" t="s">
        <v>472</v>
      </c>
      <c r="D415" s="18" t="s">
        <v>626</v>
      </c>
      <c r="E415" s="82"/>
      <c r="F415" s="82"/>
      <c r="G415" s="82"/>
      <c r="H415" s="82"/>
      <c r="I415" s="82"/>
      <c r="J415" s="82"/>
      <c r="K415" s="82"/>
      <c r="L415" s="82"/>
      <c r="M415" s="82"/>
      <c r="N415" s="82"/>
      <c r="O415" s="82"/>
      <c r="P415" s="82"/>
      <c r="Q415" s="82">
        <f t="shared" si="120"/>
        <v>0</v>
      </c>
      <c r="R415" s="163"/>
      <c r="S415" s="163"/>
    </row>
    <row r="416" spans="3:19" x14ac:dyDescent="0.25">
      <c r="C416" s="18" t="s">
        <v>472</v>
      </c>
      <c r="D416" s="18" t="s">
        <v>636</v>
      </c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82">
        <f t="shared" si="120"/>
        <v>0</v>
      </c>
      <c r="R416" s="163"/>
      <c r="S416" s="163"/>
    </row>
    <row r="417" spans="3:19" x14ac:dyDescent="0.25">
      <c r="C417" s="18" t="s">
        <v>637</v>
      </c>
      <c r="D417" s="18" t="s">
        <v>628</v>
      </c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82">
        <f t="shared" si="120"/>
        <v>0</v>
      </c>
      <c r="R417" s="163"/>
      <c r="S417" s="163"/>
    </row>
    <row r="418" spans="3:19" x14ac:dyDescent="0.25">
      <c r="C418" s="18" t="s">
        <v>259</v>
      </c>
      <c r="D418" s="18" t="s">
        <v>259</v>
      </c>
      <c r="E418" s="82"/>
      <c r="F418" s="82"/>
      <c r="G418" s="82"/>
      <c r="H418" s="82"/>
      <c r="I418" s="82"/>
      <c r="J418" s="82"/>
      <c r="K418" s="82"/>
      <c r="L418" s="82"/>
      <c r="M418" s="82"/>
      <c r="N418" s="82"/>
      <c r="O418" s="82"/>
      <c r="P418" s="82"/>
      <c r="Q418" s="82">
        <f>SUM(E418:P418)</f>
        <v>0</v>
      </c>
      <c r="R418" s="163"/>
      <c r="S418" s="163"/>
    </row>
    <row r="419" spans="3:19" x14ac:dyDescent="0.25">
      <c r="C419" s="439" t="s">
        <v>225</v>
      </c>
      <c r="D419" s="441"/>
      <c r="E419" s="123">
        <f t="shared" ref="E419:P419" si="121">SUM(E409:E418)</f>
        <v>0</v>
      </c>
      <c r="F419" s="123">
        <f t="shared" si="121"/>
        <v>0</v>
      </c>
      <c r="G419" s="123">
        <f t="shared" si="121"/>
        <v>0</v>
      </c>
      <c r="H419" s="123">
        <f t="shared" si="121"/>
        <v>0</v>
      </c>
      <c r="I419" s="123">
        <f t="shared" si="121"/>
        <v>0</v>
      </c>
      <c r="J419" s="123">
        <f t="shared" si="121"/>
        <v>0</v>
      </c>
      <c r="K419" s="123">
        <f t="shared" si="121"/>
        <v>0</v>
      </c>
      <c r="L419" s="123">
        <f t="shared" si="121"/>
        <v>0</v>
      </c>
      <c r="M419" s="123">
        <f t="shared" si="121"/>
        <v>0</v>
      </c>
      <c r="N419" s="123">
        <f t="shared" si="121"/>
        <v>0</v>
      </c>
      <c r="O419" s="123">
        <f t="shared" si="121"/>
        <v>0</v>
      </c>
      <c r="P419" s="123">
        <f t="shared" si="121"/>
        <v>0</v>
      </c>
      <c r="Q419" s="123">
        <f>SUM(E419:P419)</f>
        <v>0</v>
      </c>
      <c r="R419" s="163"/>
      <c r="S419" s="163"/>
    </row>
    <row r="420" spans="3:19" x14ac:dyDescent="0.25">
      <c r="C420" s="428" t="s">
        <v>258</v>
      </c>
      <c r="D420" s="429"/>
      <c r="E420" s="82"/>
      <c r="F420" s="82"/>
      <c r="G420" s="82"/>
      <c r="H420" s="82"/>
      <c r="I420" s="82"/>
      <c r="J420" s="82"/>
      <c r="K420" s="82"/>
      <c r="L420" s="82"/>
      <c r="M420" s="82"/>
      <c r="N420" s="82"/>
      <c r="O420" s="82"/>
      <c r="P420" s="82"/>
      <c r="Q420" s="82"/>
      <c r="R420" s="163"/>
      <c r="S420" s="163"/>
    </row>
    <row r="421" spans="3:19" x14ac:dyDescent="0.25">
      <c r="C421" s="18" t="s">
        <v>252</v>
      </c>
      <c r="D421" s="18" t="s">
        <v>253</v>
      </c>
      <c r="E421" s="82"/>
      <c r="F421" s="82"/>
      <c r="G421" s="82"/>
      <c r="H421" s="82"/>
      <c r="I421" s="82"/>
      <c r="J421" s="82"/>
      <c r="K421" s="82"/>
      <c r="L421" s="82"/>
      <c r="M421" s="82"/>
      <c r="N421" s="82"/>
      <c r="O421" s="82"/>
      <c r="P421" s="82"/>
      <c r="Q421" s="82">
        <f>SUM(E421:P421)</f>
        <v>0</v>
      </c>
      <c r="R421" s="163"/>
      <c r="S421" s="163"/>
    </row>
    <row r="422" spans="3:19" x14ac:dyDescent="0.25">
      <c r="C422" s="18" t="s">
        <v>254</v>
      </c>
      <c r="D422" s="18" t="s">
        <v>255</v>
      </c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>
        <f>SUM(E422:P422)</f>
        <v>0</v>
      </c>
      <c r="R422" s="163"/>
      <c r="S422" s="163"/>
    </row>
    <row r="423" spans="3:19" x14ac:dyDescent="0.25">
      <c r="C423" s="18" t="s">
        <v>629</v>
      </c>
      <c r="D423" s="18" t="s">
        <v>64</v>
      </c>
      <c r="E423" s="82"/>
      <c r="F423" s="82"/>
      <c r="G423" s="82"/>
      <c r="H423" s="82"/>
      <c r="I423" s="82"/>
      <c r="J423" s="82"/>
      <c r="K423" s="82"/>
      <c r="L423" s="82"/>
      <c r="M423" s="82"/>
      <c r="N423" s="82"/>
      <c r="O423" s="82"/>
      <c r="P423" s="82"/>
      <c r="Q423" s="82">
        <f t="shared" ref="Q423:Q429" si="122">SUM(E423:P423)</f>
        <v>0</v>
      </c>
      <c r="R423" s="163"/>
      <c r="S423" s="163"/>
    </row>
    <row r="424" spans="3:19" x14ac:dyDescent="0.25">
      <c r="C424" s="18" t="s">
        <v>630</v>
      </c>
      <c r="D424" s="18" t="s">
        <v>631</v>
      </c>
      <c r="E424" s="82"/>
      <c r="F424" s="82"/>
      <c r="G424" s="82"/>
      <c r="H424" s="82"/>
      <c r="I424" s="82"/>
      <c r="J424" s="82"/>
      <c r="K424" s="82"/>
      <c r="L424" s="82"/>
      <c r="M424" s="82"/>
      <c r="N424" s="82"/>
      <c r="O424" s="82"/>
      <c r="P424" s="82"/>
      <c r="Q424" s="82">
        <f t="shared" si="122"/>
        <v>0</v>
      </c>
      <c r="R424" s="163"/>
      <c r="S424" s="163"/>
    </row>
    <row r="425" spans="3:19" x14ac:dyDescent="0.25">
      <c r="C425" s="18" t="s">
        <v>632</v>
      </c>
      <c r="D425" s="18" t="s">
        <v>633</v>
      </c>
      <c r="E425" s="82"/>
      <c r="F425" s="82"/>
      <c r="G425" s="82"/>
      <c r="H425" s="82"/>
      <c r="I425" s="82"/>
      <c r="J425" s="82"/>
      <c r="K425" s="82"/>
      <c r="L425" s="82"/>
      <c r="M425" s="82"/>
      <c r="N425" s="82"/>
      <c r="O425" s="82"/>
      <c r="P425" s="82"/>
      <c r="Q425" s="82">
        <f t="shared" si="122"/>
        <v>0</v>
      </c>
      <c r="R425" s="163"/>
      <c r="S425" s="163"/>
    </row>
    <row r="426" spans="3:19" x14ac:dyDescent="0.25">
      <c r="C426" s="18" t="s">
        <v>634</v>
      </c>
      <c r="D426" s="18" t="s">
        <v>635</v>
      </c>
      <c r="E426" s="82"/>
      <c r="F426" s="82"/>
      <c r="G426" s="82"/>
      <c r="H426" s="82"/>
      <c r="I426" s="82"/>
      <c r="J426" s="82"/>
      <c r="K426" s="82"/>
      <c r="L426" s="82"/>
      <c r="M426" s="82"/>
      <c r="N426" s="82"/>
      <c r="O426" s="82"/>
      <c r="P426" s="82"/>
      <c r="Q426" s="82">
        <f t="shared" si="122"/>
        <v>0</v>
      </c>
      <c r="R426" s="163"/>
      <c r="S426" s="163"/>
    </row>
    <row r="427" spans="3:19" x14ac:dyDescent="0.25">
      <c r="C427" s="18" t="s">
        <v>472</v>
      </c>
      <c r="D427" s="18" t="s">
        <v>626</v>
      </c>
      <c r="E427" s="82"/>
      <c r="F427" s="82"/>
      <c r="G427" s="82"/>
      <c r="H427" s="82"/>
      <c r="I427" s="82"/>
      <c r="J427" s="82"/>
      <c r="K427" s="82"/>
      <c r="L427" s="82"/>
      <c r="M427" s="82"/>
      <c r="N427" s="82"/>
      <c r="O427" s="82"/>
      <c r="P427" s="82"/>
      <c r="Q427" s="82">
        <f t="shared" si="122"/>
        <v>0</v>
      </c>
      <c r="R427" s="163"/>
      <c r="S427" s="163"/>
    </row>
    <row r="428" spans="3:19" x14ac:dyDescent="0.25">
      <c r="C428" s="18" t="s">
        <v>472</v>
      </c>
      <c r="D428" s="18" t="s">
        <v>636</v>
      </c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82">
        <f t="shared" si="122"/>
        <v>0</v>
      </c>
      <c r="R428" s="163"/>
      <c r="S428" s="163"/>
    </row>
    <row r="429" spans="3:19" x14ac:dyDescent="0.25">
      <c r="C429" s="18" t="s">
        <v>637</v>
      </c>
      <c r="D429" s="18" t="s">
        <v>628</v>
      </c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82">
        <f t="shared" si="122"/>
        <v>0</v>
      </c>
      <c r="R429" s="163"/>
      <c r="S429" s="163"/>
    </row>
    <row r="430" spans="3:19" x14ac:dyDescent="0.25">
      <c r="C430" s="18" t="s">
        <v>259</v>
      </c>
      <c r="D430" s="18" t="s">
        <v>259</v>
      </c>
      <c r="E430" s="82"/>
      <c r="F430" s="82"/>
      <c r="G430" s="82"/>
      <c r="H430" s="82"/>
      <c r="I430" s="82"/>
      <c r="J430" s="82"/>
      <c r="K430" s="82"/>
      <c r="L430" s="82"/>
      <c r="M430" s="82"/>
      <c r="N430" s="82"/>
      <c r="O430" s="82"/>
      <c r="P430" s="82"/>
      <c r="Q430" s="82">
        <f>SUM(E430:P430)</f>
        <v>0</v>
      </c>
      <c r="R430" s="163"/>
      <c r="S430" s="163"/>
    </row>
    <row r="431" spans="3:19" x14ac:dyDescent="0.25">
      <c r="C431" s="439" t="s">
        <v>225</v>
      </c>
      <c r="D431" s="441"/>
      <c r="E431" s="123">
        <f t="shared" ref="E431:P431" si="123">SUM(E421:E430)</f>
        <v>0</v>
      </c>
      <c r="F431" s="123">
        <f t="shared" si="123"/>
        <v>0</v>
      </c>
      <c r="G431" s="123">
        <f t="shared" si="123"/>
        <v>0</v>
      </c>
      <c r="H431" s="123">
        <f t="shared" si="123"/>
        <v>0</v>
      </c>
      <c r="I431" s="123">
        <f t="shared" si="123"/>
        <v>0</v>
      </c>
      <c r="J431" s="123">
        <f t="shared" si="123"/>
        <v>0</v>
      </c>
      <c r="K431" s="123">
        <f t="shared" si="123"/>
        <v>0</v>
      </c>
      <c r="L431" s="123">
        <f t="shared" si="123"/>
        <v>0</v>
      </c>
      <c r="M431" s="123">
        <f t="shared" si="123"/>
        <v>0</v>
      </c>
      <c r="N431" s="123">
        <f t="shared" si="123"/>
        <v>0</v>
      </c>
      <c r="O431" s="123">
        <f t="shared" si="123"/>
        <v>0</v>
      </c>
      <c r="P431" s="123">
        <f t="shared" si="123"/>
        <v>0</v>
      </c>
      <c r="Q431" s="123">
        <f>SUM(E431:P431)</f>
        <v>0</v>
      </c>
      <c r="R431" s="163"/>
      <c r="S431" s="163"/>
    </row>
    <row r="432" spans="3:19" x14ac:dyDescent="0.25">
      <c r="C432" s="428" t="s">
        <v>260</v>
      </c>
      <c r="D432" s="429"/>
      <c r="E432" s="82"/>
      <c r="F432" s="82"/>
      <c r="G432" s="82"/>
      <c r="H432" s="82"/>
      <c r="I432" s="82"/>
      <c r="J432" s="82"/>
      <c r="K432" s="82"/>
      <c r="L432" s="82"/>
      <c r="M432" s="82"/>
      <c r="N432" s="82"/>
      <c r="O432" s="82"/>
      <c r="P432" s="82"/>
      <c r="Q432" s="82"/>
      <c r="R432" s="163"/>
      <c r="S432" s="163"/>
    </row>
    <row r="433" spans="3:19" x14ac:dyDescent="0.25">
      <c r="C433" s="18" t="s">
        <v>252</v>
      </c>
      <c r="D433" s="18" t="s">
        <v>253</v>
      </c>
      <c r="E433" s="82"/>
      <c r="F433" s="82"/>
      <c r="G433" s="82"/>
      <c r="H433" s="82"/>
      <c r="I433" s="82"/>
      <c r="J433" s="82"/>
      <c r="K433" s="82"/>
      <c r="L433" s="82"/>
      <c r="M433" s="82"/>
      <c r="N433" s="82"/>
      <c r="O433" s="82"/>
      <c r="P433" s="82"/>
      <c r="Q433" s="82">
        <f t="shared" ref="Q433:Q446" si="124">SUM(E433:P433)</f>
        <v>0</v>
      </c>
      <c r="R433" s="163"/>
      <c r="S433" s="163"/>
    </row>
    <row r="434" spans="3:19" x14ac:dyDescent="0.25">
      <c r="C434" s="18" t="s">
        <v>254</v>
      </c>
      <c r="D434" s="18" t="s">
        <v>255</v>
      </c>
      <c r="E434" s="82"/>
      <c r="F434" s="82"/>
      <c r="G434" s="82"/>
      <c r="H434" s="82"/>
      <c r="I434" s="82"/>
      <c r="J434" s="82"/>
      <c r="K434" s="82"/>
      <c r="L434" s="82"/>
      <c r="M434" s="82"/>
      <c r="N434" s="82"/>
      <c r="O434" s="82"/>
      <c r="P434" s="82"/>
      <c r="Q434" s="82">
        <f t="shared" si="124"/>
        <v>0</v>
      </c>
      <c r="R434" s="163"/>
      <c r="S434" s="163"/>
    </row>
    <row r="435" spans="3:19" x14ac:dyDescent="0.25">
      <c r="C435" s="18" t="s">
        <v>640</v>
      </c>
      <c r="D435" s="18" t="s">
        <v>64</v>
      </c>
      <c r="E435" s="82"/>
      <c r="F435" s="82"/>
      <c r="G435" s="82"/>
      <c r="H435" s="82"/>
      <c r="I435" s="82"/>
      <c r="J435" s="82"/>
      <c r="K435" s="82"/>
      <c r="L435" s="82"/>
      <c r="M435" s="82"/>
      <c r="N435" s="82"/>
      <c r="O435" s="82"/>
      <c r="P435" s="82"/>
      <c r="Q435" s="82">
        <f t="shared" si="124"/>
        <v>0</v>
      </c>
      <c r="R435" s="163"/>
      <c r="S435" s="163"/>
    </row>
    <row r="436" spans="3:19" x14ac:dyDescent="0.25">
      <c r="C436" s="18" t="s">
        <v>630</v>
      </c>
      <c r="D436" s="18" t="s">
        <v>631</v>
      </c>
      <c r="E436" s="82"/>
      <c r="F436" s="82"/>
      <c r="G436" s="82"/>
      <c r="H436" s="82"/>
      <c r="I436" s="82"/>
      <c r="J436" s="82"/>
      <c r="K436" s="82"/>
      <c r="L436" s="82"/>
      <c r="M436" s="82"/>
      <c r="N436" s="82"/>
      <c r="O436" s="82"/>
      <c r="P436" s="82"/>
      <c r="Q436" s="82">
        <f t="shared" si="124"/>
        <v>0</v>
      </c>
      <c r="R436" s="163"/>
      <c r="S436" s="163"/>
    </row>
    <row r="437" spans="3:19" x14ac:dyDescent="0.25">
      <c r="C437" s="18" t="s">
        <v>632</v>
      </c>
      <c r="D437" s="18" t="s">
        <v>633</v>
      </c>
      <c r="E437" s="82"/>
      <c r="F437" s="82"/>
      <c r="G437" s="82"/>
      <c r="H437" s="82"/>
      <c r="I437" s="82"/>
      <c r="J437" s="82"/>
      <c r="K437" s="82"/>
      <c r="L437" s="82"/>
      <c r="M437" s="82"/>
      <c r="N437" s="82"/>
      <c r="O437" s="82"/>
      <c r="P437" s="82"/>
      <c r="Q437" s="82">
        <f t="shared" si="124"/>
        <v>0</v>
      </c>
      <c r="R437" s="163"/>
      <c r="S437" s="163"/>
    </row>
    <row r="438" spans="3:19" x14ac:dyDescent="0.25">
      <c r="C438" s="18" t="s">
        <v>638</v>
      </c>
      <c r="D438" s="18" t="s">
        <v>639</v>
      </c>
      <c r="E438" s="82"/>
      <c r="F438" s="82"/>
      <c r="G438" s="82"/>
      <c r="H438" s="82"/>
      <c r="I438" s="82"/>
      <c r="J438" s="82"/>
      <c r="K438" s="82"/>
      <c r="L438" s="82"/>
      <c r="M438" s="82"/>
      <c r="N438" s="82"/>
      <c r="O438" s="82"/>
      <c r="P438" s="82"/>
      <c r="Q438" s="82">
        <f t="shared" si="124"/>
        <v>0</v>
      </c>
      <c r="R438" s="163"/>
      <c r="S438" s="163"/>
    </row>
    <row r="439" spans="3:19" x14ac:dyDescent="0.25">
      <c r="C439" s="18" t="s">
        <v>634</v>
      </c>
      <c r="D439" s="18" t="s">
        <v>635</v>
      </c>
      <c r="E439" s="82"/>
      <c r="F439" s="82"/>
      <c r="G439" s="82"/>
      <c r="H439" s="82"/>
      <c r="I439" s="82"/>
      <c r="J439" s="82"/>
      <c r="K439" s="82"/>
      <c r="L439" s="82"/>
      <c r="M439" s="82"/>
      <c r="N439" s="82"/>
      <c r="O439" s="82"/>
      <c r="P439" s="82"/>
      <c r="Q439" s="82">
        <f t="shared" si="124"/>
        <v>0</v>
      </c>
      <c r="R439" s="163"/>
      <c r="S439" s="163"/>
    </row>
    <row r="440" spans="3:19" x14ac:dyDescent="0.25">
      <c r="C440" s="18" t="s">
        <v>472</v>
      </c>
      <c r="D440" s="18" t="s">
        <v>626</v>
      </c>
      <c r="E440" s="82"/>
      <c r="F440" s="82"/>
      <c r="G440" s="82"/>
      <c r="H440" s="82"/>
      <c r="I440" s="82"/>
      <c r="J440" s="82"/>
      <c r="K440" s="82"/>
      <c r="L440" s="82"/>
      <c r="M440" s="82"/>
      <c r="N440" s="82"/>
      <c r="O440" s="82"/>
      <c r="P440" s="82"/>
      <c r="Q440" s="82">
        <f t="shared" si="124"/>
        <v>0</v>
      </c>
      <c r="R440" s="163"/>
      <c r="S440" s="163"/>
    </row>
    <row r="441" spans="3:19" x14ac:dyDescent="0.25">
      <c r="C441" s="18" t="s">
        <v>472</v>
      </c>
      <c r="D441" s="18" t="s">
        <v>636</v>
      </c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82">
        <f t="shared" si="124"/>
        <v>0</v>
      </c>
      <c r="R441" s="163"/>
      <c r="S441" s="163"/>
    </row>
    <row r="442" spans="3:19" x14ac:dyDescent="0.25">
      <c r="C442" s="18" t="s">
        <v>637</v>
      </c>
      <c r="D442" s="18" t="s">
        <v>628</v>
      </c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82">
        <f t="shared" si="124"/>
        <v>0</v>
      </c>
      <c r="R442" s="163"/>
      <c r="S442" s="163"/>
    </row>
    <row r="443" spans="3:19" x14ac:dyDescent="0.25">
      <c r="C443" s="18" t="s">
        <v>259</v>
      </c>
      <c r="D443" s="18" t="s">
        <v>259</v>
      </c>
      <c r="E443" s="82"/>
      <c r="F443" s="82"/>
      <c r="G443" s="82"/>
      <c r="H443" s="82"/>
      <c r="I443" s="82"/>
      <c r="J443" s="82"/>
      <c r="K443" s="82"/>
      <c r="L443" s="82"/>
      <c r="M443" s="82"/>
      <c r="N443" s="82"/>
      <c r="O443" s="82"/>
      <c r="P443" s="82"/>
      <c r="Q443" s="82">
        <f t="shared" si="124"/>
        <v>0</v>
      </c>
      <c r="R443" s="163"/>
      <c r="S443" s="163"/>
    </row>
    <row r="444" spans="3:19" x14ac:dyDescent="0.25">
      <c r="C444" s="439" t="s">
        <v>225</v>
      </c>
      <c r="D444" s="441"/>
      <c r="E444" s="123">
        <f t="shared" ref="E444:P444" si="125">SUM(E433:E443)</f>
        <v>0</v>
      </c>
      <c r="F444" s="123">
        <f t="shared" si="125"/>
        <v>0</v>
      </c>
      <c r="G444" s="123">
        <f t="shared" si="125"/>
        <v>0</v>
      </c>
      <c r="H444" s="123">
        <f t="shared" si="125"/>
        <v>0</v>
      </c>
      <c r="I444" s="123">
        <f t="shared" si="125"/>
        <v>0</v>
      </c>
      <c r="J444" s="123">
        <f t="shared" si="125"/>
        <v>0</v>
      </c>
      <c r="K444" s="123">
        <f t="shared" si="125"/>
        <v>0</v>
      </c>
      <c r="L444" s="123">
        <f t="shared" si="125"/>
        <v>0</v>
      </c>
      <c r="M444" s="123">
        <f t="shared" si="125"/>
        <v>0</v>
      </c>
      <c r="N444" s="123">
        <f t="shared" si="125"/>
        <v>0</v>
      </c>
      <c r="O444" s="123">
        <f t="shared" si="125"/>
        <v>0</v>
      </c>
      <c r="P444" s="123">
        <f t="shared" si="125"/>
        <v>0</v>
      </c>
      <c r="Q444" s="123">
        <f t="shared" si="124"/>
        <v>0</v>
      </c>
      <c r="R444" s="163"/>
      <c r="S444" s="163"/>
    </row>
    <row r="445" spans="3:19" x14ac:dyDescent="0.25">
      <c r="C445" s="439" t="s">
        <v>256</v>
      </c>
      <c r="D445" s="441"/>
      <c r="E445" s="123">
        <f t="shared" ref="E445:P445" si="126">E419+E431+E444</f>
        <v>0</v>
      </c>
      <c r="F445" s="123">
        <f t="shared" si="126"/>
        <v>0</v>
      </c>
      <c r="G445" s="123">
        <f t="shared" si="126"/>
        <v>0</v>
      </c>
      <c r="H445" s="123">
        <f t="shared" si="126"/>
        <v>0</v>
      </c>
      <c r="I445" s="123">
        <f t="shared" si="126"/>
        <v>0</v>
      </c>
      <c r="J445" s="123">
        <f t="shared" si="126"/>
        <v>0</v>
      </c>
      <c r="K445" s="123">
        <f t="shared" si="126"/>
        <v>0</v>
      </c>
      <c r="L445" s="123">
        <f t="shared" si="126"/>
        <v>0</v>
      </c>
      <c r="M445" s="123">
        <f t="shared" si="126"/>
        <v>0</v>
      </c>
      <c r="N445" s="123">
        <f t="shared" si="126"/>
        <v>0</v>
      </c>
      <c r="O445" s="123">
        <f t="shared" si="126"/>
        <v>0</v>
      </c>
      <c r="P445" s="123">
        <f t="shared" si="126"/>
        <v>0</v>
      </c>
      <c r="Q445" s="123">
        <f t="shared" si="124"/>
        <v>0</v>
      </c>
      <c r="R445" s="163"/>
      <c r="S445" s="163"/>
    </row>
    <row r="446" spans="3:19" x14ac:dyDescent="0.25">
      <c r="C446" s="439" t="s">
        <v>261</v>
      </c>
      <c r="D446" s="441"/>
      <c r="E446" s="123">
        <f t="shared" ref="E446:P446" si="127">E445+E407</f>
        <v>0</v>
      </c>
      <c r="F446" s="123">
        <f t="shared" si="127"/>
        <v>0</v>
      </c>
      <c r="G446" s="123">
        <f t="shared" si="127"/>
        <v>0</v>
      </c>
      <c r="H446" s="123">
        <f t="shared" si="127"/>
        <v>0</v>
      </c>
      <c r="I446" s="123">
        <f t="shared" si="127"/>
        <v>0</v>
      </c>
      <c r="J446" s="123">
        <f t="shared" si="127"/>
        <v>0</v>
      </c>
      <c r="K446" s="123">
        <f t="shared" si="127"/>
        <v>0</v>
      </c>
      <c r="L446" s="123">
        <f t="shared" si="127"/>
        <v>0</v>
      </c>
      <c r="M446" s="123">
        <f t="shared" si="127"/>
        <v>0</v>
      </c>
      <c r="N446" s="123">
        <f t="shared" si="127"/>
        <v>0</v>
      </c>
      <c r="O446" s="123">
        <f t="shared" si="127"/>
        <v>0</v>
      </c>
      <c r="P446" s="123">
        <f t="shared" si="127"/>
        <v>0</v>
      </c>
      <c r="Q446" s="123">
        <f t="shared" si="124"/>
        <v>0</v>
      </c>
      <c r="R446" s="163"/>
      <c r="S446" s="163"/>
    </row>
    <row r="447" spans="3:19" x14ac:dyDescent="0.25">
      <c r="R447" s="163"/>
      <c r="S447" s="163"/>
    </row>
    <row r="448" spans="3:19" x14ac:dyDescent="0.25">
      <c r="C448" s="15"/>
      <c r="Q448" s="27" t="s">
        <v>109</v>
      </c>
      <c r="R448" s="163"/>
      <c r="S448" s="163"/>
    </row>
    <row r="449" spans="3:19" x14ac:dyDescent="0.25">
      <c r="C449" s="416" t="s">
        <v>244</v>
      </c>
      <c r="D449" s="416"/>
      <c r="E449" s="421" t="s">
        <v>324</v>
      </c>
      <c r="F449" s="421"/>
      <c r="G449" s="421"/>
      <c r="H449" s="421"/>
      <c r="I449" s="421"/>
      <c r="J449" s="421"/>
      <c r="K449" s="421"/>
      <c r="L449" s="421"/>
      <c r="M449" s="421"/>
      <c r="N449" s="421"/>
      <c r="O449" s="421"/>
      <c r="P449" s="421"/>
      <c r="Q449" s="421"/>
      <c r="R449" s="163"/>
      <c r="S449" s="163"/>
    </row>
    <row r="450" spans="3:19" x14ac:dyDescent="0.25">
      <c r="C450" s="416"/>
      <c r="D450" s="416"/>
      <c r="E450" s="14" t="s">
        <v>110</v>
      </c>
      <c r="F450" s="14" t="s">
        <v>111</v>
      </c>
      <c r="G450" s="14" t="s">
        <v>112</v>
      </c>
      <c r="H450" s="14" t="s">
        <v>113</v>
      </c>
      <c r="I450" s="14" t="s">
        <v>114</v>
      </c>
      <c r="J450" s="14" t="s">
        <v>115</v>
      </c>
      <c r="K450" s="14" t="s">
        <v>116</v>
      </c>
      <c r="L450" s="14" t="s">
        <v>117</v>
      </c>
      <c r="M450" s="14" t="s">
        <v>118</v>
      </c>
      <c r="N450" s="14" t="s">
        <v>119</v>
      </c>
      <c r="O450" s="14" t="s">
        <v>120</v>
      </c>
      <c r="P450" s="14" t="s">
        <v>121</v>
      </c>
      <c r="Q450" s="14" t="s">
        <v>108</v>
      </c>
      <c r="R450" s="163"/>
      <c r="S450" s="163"/>
    </row>
    <row r="451" spans="3:19" x14ac:dyDescent="0.25">
      <c r="C451" s="428" t="s">
        <v>246</v>
      </c>
      <c r="D451" s="429"/>
      <c r="E451" s="82"/>
      <c r="F451" s="82"/>
      <c r="G451" s="82"/>
      <c r="H451" s="82"/>
      <c r="I451" s="82"/>
      <c r="J451" s="82"/>
      <c r="K451" s="82"/>
      <c r="L451" s="82"/>
      <c r="M451" s="82"/>
      <c r="N451" s="82"/>
      <c r="O451" s="82"/>
      <c r="P451" s="82"/>
      <c r="Q451" s="82"/>
      <c r="R451" s="163"/>
      <c r="S451" s="163"/>
    </row>
    <row r="452" spans="3:19" x14ac:dyDescent="0.25">
      <c r="C452" s="73" t="s">
        <v>247</v>
      </c>
      <c r="D452" s="73" t="s">
        <v>248</v>
      </c>
      <c r="E452" s="82"/>
      <c r="F452" s="82"/>
      <c r="G452" s="82"/>
      <c r="H452" s="82"/>
      <c r="I452" s="82"/>
      <c r="J452" s="82"/>
      <c r="K452" s="82"/>
      <c r="L452" s="82"/>
      <c r="M452" s="82"/>
      <c r="N452" s="82"/>
      <c r="O452" s="82"/>
      <c r="P452" s="82"/>
      <c r="Q452" s="82">
        <f>SUM(E452:P452)</f>
        <v>0</v>
      </c>
      <c r="R452" s="163"/>
      <c r="S452" s="163"/>
    </row>
    <row r="453" spans="3:19" x14ac:dyDescent="0.25">
      <c r="C453" s="18" t="s">
        <v>249</v>
      </c>
      <c r="D453" s="18" t="s">
        <v>250</v>
      </c>
      <c r="E453" s="82"/>
      <c r="F453" s="82"/>
      <c r="G453" s="82"/>
      <c r="H453" s="82"/>
      <c r="I453" s="82"/>
      <c r="J453" s="82"/>
      <c r="K453" s="82"/>
      <c r="L453" s="82"/>
      <c r="M453" s="82"/>
      <c r="N453" s="82"/>
      <c r="O453" s="82"/>
      <c r="P453" s="82"/>
      <c r="Q453" s="82">
        <f>SUM(E453:P453)</f>
        <v>0</v>
      </c>
      <c r="R453" s="163"/>
      <c r="S453" s="163"/>
    </row>
    <row r="454" spans="3:19" x14ac:dyDescent="0.25">
      <c r="C454" s="18" t="s">
        <v>615</v>
      </c>
      <c r="D454" s="18" t="s">
        <v>616</v>
      </c>
      <c r="E454" s="82"/>
      <c r="F454" s="82"/>
      <c r="G454" s="82"/>
      <c r="H454" s="82"/>
      <c r="I454" s="82"/>
      <c r="J454" s="82"/>
      <c r="K454" s="82"/>
      <c r="L454" s="82"/>
      <c r="M454" s="82"/>
      <c r="N454" s="82"/>
      <c r="O454" s="82"/>
      <c r="P454" s="82"/>
      <c r="Q454" s="82">
        <f t="shared" ref="Q454:Q460" si="128">SUM(E454:P454)</f>
        <v>0</v>
      </c>
      <c r="R454" s="163"/>
      <c r="S454" s="163"/>
    </row>
    <row r="455" spans="3:19" x14ac:dyDescent="0.25">
      <c r="C455" s="18" t="s">
        <v>617</v>
      </c>
      <c r="D455" s="18" t="s">
        <v>618</v>
      </c>
      <c r="E455" s="82"/>
      <c r="F455" s="82"/>
      <c r="G455" s="82"/>
      <c r="H455" s="82"/>
      <c r="I455" s="82"/>
      <c r="J455" s="82"/>
      <c r="K455" s="82"/>
      <c r="L455" s="82"/>
      <c r="M455" s="82"/>
      <c r="N455" s="82"/>
      <c r="O455" s="82"/>
      <c r="P455" s="82"/>
      <c r="Q455" s="82">
        <f t="shared" si="128"/>
        <v>0</v>
      </c>
      <c r="R455" s="163"/>
      <c r="S455" s="163"/>
    </row>
    <row r="456" spans="3:19" x14ac:dyDescent="0.25">
      <c r="C456" s="18" t="s">
        <v>619</v>
      </c>
      <c r="D456" s="18" t="s">
        <v>620</v>
      </c>
      <c r="E456" s="82"/>
      <c r="F456" s="82"/>
      <c r="G456" s="82"/>
      <c r="H456" s="82"/>
      <c r="I456" s="82"/>
      <c r="J456" s="82"/>
      <c r="K456" s="82"/>
      <c r="L456" s="82"/>
      <c r="M456" s="82"/>
      <c r="N456" s="82"/>
      <c r="O456" s="82"/>
      <c r="P456" s="82"/>
      <c r="Q456" s="82">
        <f t="shared" si="128"/>
        <v>0</v>
      </c>
      <c r="R456" s="163"/>
      <c r="S456" s="163"/>
    </row>
    <row r="457" spans="3:19" x14ac:dyDescent="0.25">
      <c r="C457" s="18" t="s">
        <v>621</v>
      </c>
      <c r="D457" s="18" t="s">
        <v>622</v>
      </c>
      <c r="E457" s="82"/>
      <c r="F457" s="82"/>
      <c r="G457" s="82"/>
      <c r="H457" s="82"/>
      <c r="I457" s="82"/>
      <c r="J457" s="82"/>
      <c r="K457" s="82"/>
      <c r="L457" s="82"/>
      <c r="M457" s="82"/>
      <c r="N457" s="82"/>
      <c r="O457" s="82"/>
      <c r="P457" s="82"/>
      <c r="Q457" s="82">
        <f t="shared" si="128"/>
        <v>0</v>
      </c>
      <c r="R457" s="163"/>
      <c r="S457" s="163"/>
    </row>
    <row r="458" spans="3:19" x14ac:dyDescent="0.25">
      <c r="C458" s="18" t="s">
        <v>623</v>
      </c>
      <c r="D458" s="18" t="s">
        <v>624</v>
      </c>
      <c r="E458" s="82"/>
      <c r="F458" s="82"/>
      <c r="G458" s="82"/>
      <c r="H458" s="82"/>
      <c r="I458" s="82"/>
      <c r="J458" s="82"/>
      <c r="K458" s="82"/>
      <c r="L458" s="82"/>
      <c r="M458" s="82"/>
      <c r="N458" s="82"/>
      <c r="O458" s="82"/>
      <c r="P458" s="82"/>
      <c r="Q458" s="82">
        <f t="shared" si="128"/>
        <v>0</v>
      </c>
      <c r="R458" s="163"/>
      <c r="S458" s="163"/>
    </row>
    <row r="459" spans="3:19" x14ac:dyDescent="0.25">
      <c r="C459" s="18" t="s">
        <v>625</v>
      </c>
      <c r="D459" s="18" t="s">
        <v>626</v>
      </c>
      <c r="E459" s="82"/>
      <c r="F459" s="82"/>
      <c r="G459" s="82"/>
      <c r="H459" s="82"/>
      <c r="I459" s="82"/>
      <c r="J459" s="82"/>
      <c r="K459" s="82"/>
      <c r="L459" s="82"/>
      <c r="M459" s="82"/>
      <c r="N459" s="82"/>
      <c r="O459" s="82"/>
      <c r="P459" s="82"/>
      <c r="Q459" s="82">
        <f t="shared" si="128"/>
        <v>0</v>
      </c>
      <c r="R459" s="163"/>
      <c r="S459" s="163"/>
    </row>
    <row r="460" spans="3:19" x14ac:dyDescent="0.25">
      <c r="C460" s="18" t="s">
        <v>627</v>
      </c>
      <c r="D460" s="18" t="s">
        <v>628</v>
      </c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82">
        <f t="shared" si="128"/>
        <v>0</v>
      </c>
      <c r="R460" s="163"/>
      <c r="S460" s="163"/>
    </row>
    <row r="461" spans="3:19" x14ac:dyDescent="0.25">
      <c r="C461" s="18" t="s">
        <v>259</v>
      </c>
      <c r="D461" s="18" t="s">
        <v>259</v>
      </c>
      <c r="E461" s="82"/>
      <c r="F461" s="82"/>
      <c r="G461" s="82"/>
      <c r="H461" s="82"/>
      <c r="I461" s="82"/>
      <c r="J461" s="82"/>
      <c r="K461" s="82"/>
      <c r="L461" s="82"/>
      <c r="M461" s="82"/>
      <c r="N461" s="82"/>
      <c r="O461" s="82"/>
      <c r="P461" s="82"/>
      <c r="Q461" s="82">
        <f>SUM(E461:P461)</f>
        <v>0</v>
      </c>
      <c r="R461" s="163"/>
      <c r="S461" s="163"/>
    </row>
    <row r="462" spans="3:19" x14ac:dyDescent="0.25">
      <c r="C462" s="439" t="s">
        <v>251</v>
      </c>
      <c r="D462" s="441"/>
      <c r="E462" s="123">
        <f t="shared" ref="E462:P462" si="129">SUM(E452:E461)</f>
        <v>0</v>
      </c>
      <c r="F462" s="123">
        <f t="shared" si="129"/>
        <v>0</v>
      </c>
      <c r="G462" s="123">
        <f t="shared" si="129"/>
        <v>0</v>
      </c>
      <c r="H462" s="123">
        <f t="shared" si="129"/>
        <v>0</v>
      </c>
      <c r="I462" s="123">
        <f t="shared" si="129"/>
        <v>0</v>
      </c>
      <c r="J462" s="123">
        <f t="shared" si="129"/>
        <v>0</v>
      </c>
      <c r="K462" s="123">
        <f t="shared" si="129"/>
        <v>0</v>
      </c>
      <c r="L462" s="123">
        <f t="shared" si="129"/>
        <v>0</v>
      </c>
      <c r="M462" s="123">
        <f t="shared" si="129"/>
        <v>0</v>
      </c>
      <c r="N462" s="123">
        <f t="shared" si="129"/>
        <v>0</v>
      </c>
      <c r="O462" s="123">
        <f t="shared" si="129"/>
        <v>0</v>
      </c>
      <c r="P462" s="123">
        <f t="shared" si="129"/>
        <v>0</v>
      </c>
      <c r="Q462" s="123">
        <f>SUM(E462:P462)</f>
        <v>0</v>
      </c>
      <c r="R462" s="163"/>
      <c r="S462" s="163"/>
    </row>
    <row r="463" spans="3:19" x14ac:dyDescent="0.25">
      <c r="C463" s="428" t="s">
        <v>257</v>
      </c>
      <c r="D463" s="429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82"/>
      <c r="R463" s="163"/>
      <c r="S463" s="163"/>
    </row>
    <row r="464" spans="3:19" x14ac:dyDescent="0.25">
      <c r="C464" s="18" t="s">
        <v>252</v>
      </c>
      <c r="D464" s="18" t="s">
        <v>253</v>
      </c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82">
        <f>SUM(E464:P464)</f>
        <v>0</v>
      </c>
      <c r="R464" s="163"/>
      <c r="S464" s="163"/>
    </row>
    <row r="465" spans="3:19" x14ac:dyDescent="0.25">
      <c r="C465" s="18" t="s">
        <v>254</v>
      </c>
      <c r="D465" s="18" t="s">
        <v>255</v>
      </c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82">
        <f>SUM(E465:P465)</f>
        <v>0</v>
      </c>
      <c r="R465" s="163"/>
      <c r="S465" s="163"/>
    </row>
    <row r="466" spans="3:19" x14ac:dyDescent="0.25">
      <c r="C466" s="18" t="s">
        <v>629</v>
      </c>
      <c r="D466" s="18" t="s">
        <v>64</v>
      </c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82">
        <f t="shared" ref="Q466:Q472" si="130">SUM(E466:P466)</f>
        <v>0</v>
      </c>
      <c r="R466" s="163"/>
      <c r="S466" s="163"/>
    </row>
    <row r="467" spans="3:19" x14ac:dyDescent="0.25">
      <c r="C467" s="18" t="s">
        <v>630</v>
      </c>
      <c r="D467" s="18" t="s">
        <v>631</v>
      </c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82">
        <f t="shared" si="130"/>
        <v>0</v>
      </c>
      <c r="R467" s="163"/>
      <c r="S467" s="163"/>
    </row>
    <row r="468" spans="3:19" x14ac:dyDescent="0.25">
      <c r="C468" s="18" t="s">
        <v>632</v>
      </c>
      <c r="D468" s="18" t="s">
        <v>633</v>
      </c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82">
        <f t="shared" si="130"/>
        <v>0</v>
      </c>
      <c r="R468" s="163"/>
      <c r="S468" s="163"/>
    </row>
    <row r="469" spans="3:19" x14ac:dyDescent="0.25">
      <c r="C469" s="18" t="s">
        <v>634</v>
      </c>
      <c r="D469" s="18" t="s">
        <v>635</v>
      </c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82">
        <f t="shared" si="130"/>
        <v>0</v>
      </c>
      <c r="R469" s="163"/>
      <c r="S469" s="163"/>
    </row>
    <row r="470" spans="3:19" x14ac:dyDescent="0.25">
      <c r="C470" s="18" t="s">
        <v>472</v>
      </c>
      <c r="D470" s="18" t="s">
        <v>626</v>
      </c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82">
        <f t="shared" si="130"/>
        <v>0</v>
      </c>
      <c r="R470" s="163"/>
      <c r="S470" s="163"/>
    </row>
    <row r="471" spans="3:19" x14ac:dyDescent="0.25">
      <c r="C471" s="18" t="s">
        <v>472</v>
      </c>
      <c r="D471" s="18" t="s">
        <v>636</v>
      </c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82">
        <f t="shared" si="130"/>
        <v>0</v>
      </c>
      <c r="R471" s="163"/>
      <c r="S471" s="163"/>
    </row>
    <row r="472" spans="3:19" x14ac:dyDescent="0.25">
      <c r="C472" s="18" t="s">
        <v>637</v>
      </c>
      <c r="D472" s="18" t="s">
        <v>628</v>
      </c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82">
        <f t="shared" si="130"/>
        <v>0</v>
      </c>
      <c r="R472" s="163"/>
      <c r="S472" s="163"/>
    </row>
    <row r="473" spans="3:19" x14ac:dyDescent="0.25">
      <c r="C473" s="18" t="s">
        <v>259</v>
      </c>
      <c r="D473" s="18" t="s">
        <v>259</v>
      </c>
      <c r="E473" s="82"/>
      <c r="F473" s="82"/>
      <c r="G473" s="82"/>
      <c r="H473" s="82"/>
      <c r="I473" s="82"/>
      <c r="J473" s="82"/>
      <c r="K473" s="82"/>
      <c r="L473" s="82"/>
      <c r="M473" s="82"/>
      <c r="N473" s="82"/>
      <c r="O473" s="82"/>
      <c r="P473" s="82"/>
      <c r="Q473" s="82">
        <f>SUM(E473:P473)</f>
        <v>0</v>
      </c>
      <c r="R473" s="163"/>
      <c r="S473" s="163"/>
    </row>
    <row r="474" spans="3:19" x14ac:dyDescent="0.25">
      <c r="C474" s="439" t="s">
        <v>225</v>
      </c>
      <c r="D474" s="441"/>
      <c r="E474" s="123">
        <f t="shared" ref="E474:P474" si="131">SUM(E464:E473)</f>
        <v>0</v>
      </c>
      <c r="F474" s="123">
        <f t="shared" si="131"/>
        <v>0</v>
      </c>
      <c r="G474" s="123">
        <f t="shared" si="131"/>
        <v>0</v>
      </c>
      <c r="H474" s="123">
        <f t="shared" si="131"/>
        <v>0</v>
      </c>
      <c r="I474" s="123">
        <f t="shared" si="131"/>
        <v>0</v>
      </c>
      <c r="J474" s="123">
        <f t="shared" si="131"/>
        <v>0</v>
      </c>
      <c r="K474" s="123">
        <f t="shared" si="131"/>
        <v>0</v>
      </c>
      <c r="L474" s="123">
        <f t="shared" si="131"/>
        <v>0</v>
      </c>
      <c r="M474" s="123">
        <f t="shared" si="131"/>
        <v>0</v>
      </c>
      <c r="N474" s="123">
        <f t="shared" si="131"/>
        <v>0</v>
      </c>
      <c r="O474" s="123">
        <f t="shared" si="131"/>
        <v>0</v>
      </c>
      <c r="P474" s="123">
        <f t="shared" si="131"/>
        <v>0</v>
      </c>
      <c r="Q474" s="123">
        <f>SUM(E474:P474)</f>
        <v>0</v>
      </c>
      <c r="R474" s="163"/>
      <c r="S474" s="163"/>
    </row>
    <row r="475" spans="3:19" x14ac:dyDescent="0.25">
      <c r="C475" s="428" t="s">
        <v>258</v>
      </c>
      <c r="D475" s="429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82"/>
      <c r="R475" s="163"/>
      <c r="S475" s="163"/>
    </row>
    <row r="476" spans="3:19" x14ac:dyDescent="0.25">
      <c r="C476" s="18" t="s">
        <v>252</v>
      </c>
      <c r="D476" s="18" t="s">
        <v>253</v>
      </c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82">
        <f>SUM(E476:P476)</f>
        <v>0</v>
      </c>
      <c r="R476" s="163"/>
      <c r="S476" s="163"/>
    </row>
    <row r="477" spans="3:19" x14ac:dyDescent="0.25">
      <c r="C477" s="18" t="s">
        <v>254</v>
      </c>
      <c r="D477" s="18" t="s">
        <v>255</v>
      </c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82">
        <f>SUM(E477:P477)</f>
        <v>0</v>
      </c>
      <c r="R477" s="163"/>
      <c r="S477" s="163"/>
    </row>
    <row r="478" spans="3:19" x14ac:dyDescent="0.25">
      <c r="C478" s="18" t="s">
        <v>629</v>
      </c>
      <c r="D478" s="18" t="s">
        <v>64</v>
      </c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82">
        <f t="shared" ref="Q478:Q484" si="132">SUM(E478:P478)</f>
        <v>0</v>
      </c>
      <c r="R478" s="163"/>
      <c r="S478" s="163"/>
    </row>
    <row r="479" spans="3:19" x14ac:dyDescent="0.25">
      <c r="C479" s="18" t="s">
        <v>630</v>
      </c>
      <c r="D479" s="18" t="s">
        <v>631</v>
      </c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82">
        <f t="shared" si="132"/>
        <v>0</v>
      </c>
      <c r="R479" s="163"/>
      <c r="S479" s="163"/>
    </row>
    <row r="480" spans="3:19" x14ac:dyDescent="0.25">
      <c r="C480" s="18" t="s">
        <v>632</v>
      </c>
      <c r="D480" s="18" t="s">
        <v>633</v>
      </c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82">
        <f t="shared" si="132"/>
        <v>0</v>
      </c>
      <c r="R480" s="163"/>
      <c r="S480" s="163"/>
    </row>
    <row r="481" spans="3:19" x14ac:dyDescent="0.25">
      <c r="C481" s="18" t="s">
        <v>634</v>
      </c>
      <c r="D481" s="18" t="s">
        <v>635</v>
      </c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82">
        <f t="shared" si="132"/>
        <v>0</v>
      </c>
      <c r="R481" s="163"/>
      <c r="S481" s="163"/>
    </row>
    <row r="482" spans="3:19" x14ac:dyDescent="0.25">
      <c r="C482" s="18" t="s">
        <v>472</v>
      </c>
      <c r="D482" s="18" t="s">
        <v>626</v>
      </c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82">
        <f t="shared" si="132"/>
        <v>0</v>
      </c>
      <c r="R482" s="163"/>
      <c r="S482" s="163"/>
    </row>
    <row r="483" spans="3:19" x14ac:dyDescent="0.25">
      <c r="C483" s="18" t="s">
        <v>472</v>
      </c>
      <c r="D483" s="18" t="s">
        <v>636</v>
      </c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82">
        <f t="shared" si="132"/>
        <v>0</v>
      </c>
      <c r="R483" s="163"/>
      <c r="S483" s="163"/>
    </row>
    <row r="484" spans="3:19" x14ac:dyDescent="0.25">
      <c r="C484" s="18" t="s">
        <v>637</v>
      </c>
      <c r="D484" s="18" t="s">
        <v>628</v>
      </c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82">
        <f t="shared" si="132"/>
        <v>0</v>
      </c>
      <c r="R484" s="163"/>
      <c r="S484" s="163"/>
    </row>
    <row r="485" spans="3:19" x14ac:dyDescent="0.25">
      <c r="C485" s="18" t="s">
        <v>259</v>
      </c>
      <c r="D485" s="18" t="s">
        <v>259</v>
      </c>
      <c r="E485" s="82"/>
      <c r="F485" s="82"/>
      <c r="G485" s="82"/>
      <c r="H485" s="82"/>
      <c r="I485" s="82"/>
      <c r="J485" s="82"/>
      <c r="K485" s="82"/>
      <c r="L485" s="82"/>
      <c r="M485" s="82"/>
      <c r="N485" s="82"/>
      <c r="O485" s="82"/>
      <c r="P485" s="82"/>
      <c r="Q485" s="82">
        <f>SUM(E485:P485)</f>
        <v>0</v>
      </c>
      <c r="R485" s="163"/>
      <c r="S485" s="163"/>
    </row>
    <row r="486" spans="3:19" x14ac:dyDescent="0.25">
      <c r="C486" s="439" t="s">
        <v>225</v>
      </c>
      <c r="D486" s="441"/>
      <c r="E486" s="123">
        <f t="shared" ref="E486:P486" si="133">SUM(E476:E485)</f>
        <v>0</v>
      </c>
      <c r="F486" s="123">
        <f t="shared" si="133"/>
        <v>0</v>
      </c>
      <c r="G486" s="123">
        <f t="shared" si="133"/>
        <v>0</v>
      </c>
      <c r="H486" s="123">
        <f t="shared" si="133"/>
        <v>0</v>
      </c>
      <c r="I486" s="123">
        <f t="shared" si="133"/>
        <v>0</v>
      </c>
      <c r="J486" s="123">
        <f t="shared" si="133"/>
        <v>0</v>
      </c>
      <c r="K486" s="123">
        <f t="shared" si="133"/>
        <v>0</v>
      </c>
      <c r="L486" s="123">
        <f t="shared" si="133"/>
        <v>0</v>
      </c>
      <c r="M486" s="123">
        <f t="shared" si="133"/>
        <v>0</v>
      </c>
      <c r="N486" s="123">
        <f t="shared" si="133"/>
        <v>0</v>
      </c>
      <c r="O486" s="123">
        <f t="shared" si="133"/>
        <v>0</v>
      </c>
      <c r="P486" s="123">
        <f t="shared" si="133"/>
        <v>0</v>
      </c>
      <c r="Q486" s="123">
        <f>SUM(E486:P486)</f>
        <v>0</v>
      </c>
      <c r="R486" s="163"/>
      <c r="S486" s="163"/>
    </row>
    <row r="487" spans="3:19" x14ac:dyDescent="0.25">
      <c r="C487" s="428" t="s">
        <v>260</v>
      </c>
      <c r="D487" s="429"/>
      <c r="E487" s="82"/>
      <c r="F487" s="82"/>
      <c r="G487" s="82"/>
      <c r="H487" s="82"/>
      <c r="I487" s="82"/>
      <c r="J487" s="82"/>
      <c r="K487" s="82"/>
      <c r="L487" s="82"/>
      <c r="M487" s="82"/>
      <c r="N487" s="82"/>
      <c r="O487" s="82"/>
      <c r="P487" s="82"/>
      <c r="Q487" s="82"/>
      <c r="R487" s="163"/>
      <c r="S487" s="163"/>
    </row>
    <row r="488" spans="3:19" x14ac:dyDescent="0.25">
      <c r="C488" s="18" t="s">
        <v>252</v>
      </c>
      <c r="D488" s="18" t="s">
        <v>253</v>
      </c>
      <c r="E488" s="82"/>
      <c r="F488" s="82"/>
      <c r="G488" s="82"/>
      <c r="H488" s="82"/>
      <c r="I488" s="82"/>
      <c r="J488" s="82"/>
      <c r="K488" s="82"/>
      <c r="L488" s="82"/>
      <c r="M488" s="82"/>
      <c r="N488" s="82"/>
      <c r="O488" s="82"/>
      <c r="P488" s="82"/>
      <c r="Q488" s="82">
        <f t="shared" ref="Q488:Q501" si="134">SUM(E488:P488)</f>
        <v>0</v>
      </c>
      <c r="R488" s="163"/>
      <c r="S488" s="163"/>
    </row>
    <row r="489" spans="3:19" x14ac:dyDescent="0.25">
      <c r="C489" s="18" t="s">
        <v>254</v>
      </c>
      <c r="D489" s="18" t="s">
        <v>255</v>
      </c>
      <c r="E489" s="82"/>
      <c r="F489" s="82"/>
      <c r="G489" s="82"/>
      <c r="H489" s="82"/>
      <c r="I489" s="82"/>
      <c r="J489" s="82"/>
      <c r="K489" s="82"/>
      <c r="L489" s="82"/>
      <c r="M489" s="82"/>
      <c r="N489" s="82"/>
      <c r="O489" s="82"/>
      <c r="P489" s="82"/>
      <c r="Q489" s="82">
        <f t="shared" si="134"/>
        <v>0</v>
      </c>
      <c r="R489" s="163"/>
      <c r="S489" s="163"/>
    </row>
    <row r="490" spans="3:19" x14ac:dyDescent="0.25">
      <c r="C490" s="18" t="s">
        <v>640</v>
      </c>
      <c r="D490" s="18" t="s">
        <v>64</v>
      </c>
      <c r="E490" s="82"/>
      <c r="F490" s="82"/>
      <c r="G490" s="82"/>
      <c r="H490" s="82"/>
      <c r="I490" s="82"/>
      <c r="J490" s="82"/>
      <c r="K490" s="82"/>
      <c r="L490" s="82"/>
      <c r="M490" s="82"/>
      <c r="N490" s="82"/>
      <c r="O490" s="82"/>
      <c r="P490" s="82"/>
      <c r="Q490" s="82">
        <f t="shared" si="134"/>
        <v>0</v>
      </c>
      <c r="R490" s="163"/>
      <c r="S490" s="163"/>
    </row>
    <row r="491" spans="3:19" x14ac:dyDescent="0.25">
      <c r="C491" s="18" t="s">
        <v>630</v>
      </c>
      <c r="D491" s="18" t="s">
        <v>631</v>
      </c>
      <c r="E491" s="82"/>
      <c r="F491" s="82"/>
      <c r="G491" s="82"/>
      <c r="H491" s="82"/>
      <c r="I491" s="82"/>
      <c r="J491" s="82"/>
      <c r="K491" s="82"/>
      <c r="L491" s="82"/>
      <c r="M491" s="82"/>
      <c r="N491" s="82"/>
      <c r="O491" s="82"/>
      <c r="P491" s="82"/>
      <c r="Q491" s="82">
        <f t="shared" si="134"/>
        <v>0</v>
      </c>
      <c r="R491" s="163"/>
      <c r="S491" s="163"/>
    </row>
    <row r="492" spans="3:19" x14ac:dyDescent="0.25">
      <c r="C492" s="18" t="s">
        <v>632</v>
      </c>
      <c r="D492" s="18" t="s">
        <v>633</v>
      </c>
      <c r="E492" s="82"/>
      <c r="F492" s="82"/>
      <c r="G492" s="82"/>
      <c r="H492" s="82"/>
      <c r="I492" s="82"/>
      <c r="J492" s="82"/>
      <c r="K492" s="82"/>
      <c r="L492" s="82"/>
      <c r="M492" s="82"/>
      <c r="N492" s="82"/>
      <c r="O492" s="82"/>
      <c r="P492" s="82"/>
      <c r="Q492" s="82">
        <f t="shared" si="134"/>
        <v>0</v>
      </c>
      <c r="R492" s="163"/>
      <c r="S492" s="163"/>
    </row>
    <row r="493" spans="3:19" x14ac:dyDescent="0.25">
      <c r="C493" s="18" t="s">
        <v>638</v>
      </c>
      <c r="D493" s="18" t="s">
        <v>639</v>
      </c>
      <c r="E493" s="82"/>
      <c r="F493" s="82"/>
      <c r="G493" s="82"/>
      <c r="H493" s="82"/>
      <c r="I493" s="82"/>
      <c r="J493" s="82"/>
      <c r="K493" s="82"/>
      <c r="L493" s="82"/>
      <c r="M493" s="82"/>
      <c r="N493" s="82"/>
      <c r="O493" s="82"/>
      <c r="P493" s="82"/>
      <c r="Q493" s="82">
        <f t="shared" si="134"/>
        <v>0</v>
      </c>
      <c r="R493" s="163"/>
      <c r="S493" s="163"/>
    </row>
    <row r="494" spans="3:19" x14ac:dyDescent="0.25">
      <c r="C494" s="18" t="s">
        <v>634</v>
      </c>
      <c r="D494" s="18" t="s">
        <v>635</v>
      </c>
      <c r="E494" s="82"/>
      <c r="F494" s="82"/>
      <c r="G494" s="82"/>
      <c r="H494" s="82"/>
      <c r="I494" s="82"/>
      <c r="J494" s="82"/>
      <c r="K494" s="82"/>
      <c r="L494" s="82"/>
      <c r="M494" s="82"/>
      <c r="N494" s="82"/>
      <c r="O494" s="82"/>
      <c r="P494" s="82"/>
      <c r="Q494" s="82">
        <f t="shared" si="134"/>
        <v>0</v>
      </c>
      <c r="R494" s="163"/>
      <c r="S494" s="163"/>
    </row>
    <row r="495" spans="3:19" x14ac:dyDescent="0.25">
      <c r="C495" s="18" t="s">
        <v>472</v>
      </c>
      <c r="D495" s="18" t="s">
        <v>626</v>
      </c>
      <c r="E495" s="82"/>
      <c r="F495" s="82"/>
      <c r="G495" s="82"/>
      <c r="H495" s="82"/>
      <c r="I495" s="82"/>
      <c r="J495" s="82"/>
      <c r="K495" s="82"/>
      <c r="L495" s="82"/>
      <c r="M495" s="82"/>
      <c r="N495" s="82"/>
      <c r="O495" s="82"/>
      <c r="P495" s="82"/>
      <c r="Q495" s="82">
        <f t="shared" si="134"/>
        <v>0</v>
      </c>
      <c r="R495" s="163"/>
      <c r="S495" s="163"/>
    </row>
    <row r="496" spans="3:19" x14ac:dyDescent="0.25">
      <c r="C496" s="18" t="s">
        <v>472</v>
      </c>
      <c r="D496" s="18" t="s">
        <v>636</v>
      </c>
      <c r="E496" s="82"/>
      <c r="F496" s="82"/>
      <c r="G496" s="82"/>
      <c r="H496" s="82"/>
      <c r="I496" s="82"/>
      <c r="J496" s="82"/>
      <c r="K496" s="82"/>
      <c r="L496" s="82"/>
      <c r="M496" s="82"/>
      <c r="N496" s="82"/>
      <c r="O496" s="82"/>
      <c r="P496" s="82"/>
      <c r="Q496" s="82">
        <f t="shared" si="134"/>
        <v>0</v>
      </c>
      <c r="R496" s="163"/>
      <c r="S496" s="163"/>
    </row>
    <row r="497" spans="3:19" x14ac:dyDescent="0.25">
      <c r="C497" s="18" t="s">
        <v>637</v>
      </c>
      <c r="D497" s="18" t="s">
        <v>628</v>
      </c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82">
        <f t="shared" si="134"/>
        <v>0</v>
      </c>
      <c r="R497" s="163"/>
      <c r="S497" s="163"/>
    </row>
    <row r="498" spans="3:19" x14ac:dyDescent="0.25">
      <c r="C498" s="18" t="s">
        <v>259</v>
      </c>
      <c r="D498" s="18" t="s">
        <v>259</v>
      </c>
      <c r="E498" s="82"/>
      <c r="F498" s="82"/>
      <c r="G498" s="82"/>
      <c r="H498" s="82"/>
      <c r="I498" s="82"/>
      <c r="J498" s="82"/>
      <c r="K498" s="82"/>
      <c r="L498" s="82"/>
      <c r="M498" s="82"/>
      <c r="N498" s="82"/>
      <c r="O498" s="82"/>
      <c r="P498" s="82"/>
      <c r="Q498" s="82">
        <f t="shared" si="134"/>
        <v>0</v>
      </c>
    </row>
    <row r="499" spans="3:19" x14ac:dyDescent="0.25">
      <c r="C499" s="439" t="s">
        <v>225</v>
      </c>
      <c r="D499" s="441"/>
      <c r="E499" s="123">
        <f t="shared" ref="E499:P499" si="135">SUM(E488:E498)</f>
        <v>0</v>
      </c>
      <c r="F499" s="123">
        <f t="shared" si="135"/>
        <v>0</v>
      </c>
      <c r="G499" s="123">
        <f t="shared" si="135"/>
        <v>0</v>
      </c>
      <c r="H499" s="123">
        <f t="shared" si="135"/>
        <v>0</v>
      </c>
      <c r="I499" s="123">
        <f t="shared" si="135"/>
        <v>0</v>
      </c>
      <c r="J499" s="123">
        <f t="shared" si="135"/>
        <v>0</v>
      </c>
      <c r="K499" s="123">
        <f t="shared" si="135"/>
        <v>0</v>
      </c>
      <c r="L499" s="123">
        <f t="shared" si="135"/>
        <v>0</v>
      </c>
      <c r="M499" s="123">
        <f t="shared" si="135"/>
        <v>0</v>
      </c>
      <c r="N499" s="123">
        <f t="shared" si="135"/>
        <v>0</v>
      </c>
      <c r="O499" s="123">
        <f t="shared" si="135"/>
        <v>0</v>
      </c>
      <c r="P499" s="123">
        <f t="shared" si="135"/>
        <v>0</v>
      </c>
      <c r="Q499" s="123">
        <f t="shared" si="134"/>
        <v>0</v>
      </c>
    </row>
    <row r="500" spans="3:19" x14ac:dyDescent="0.25">
      <c r="C500" s="439" t="s">
        <v>256</v>
      </c>
      <c r="D500" s="441"/>
      <c r="E500" s="123">
        <f t="shared" ref="E500:P500" si="136">E474+E486+E499</f>
        <v>0</v>
      </c>
      <c r="F500" s="123">
        <f t="shared" si="136"/>
        <v>0</v>
      </c>
      <c r="G500" s="123">
        <f t="shared" si="136"/>
        <v>0</v>
      </c>
      <c r="H500" s="123">
        <f t="shared" si="136"/>
        <v>0</v>
      </c>
      <c r="I500" s="123">
        <f t="shared" si="136"/>
        <v>0</v>
      </c>
      <c r="J500" s="123">
        <f t="shared" si="136"/>
        <v>0</v>
      </c>
      <c r="K500" s="123">
        <f t="shared" si="136"/>
        <v>0</v>
      </c>
      <c r="L500" s="123">
        <f t="shared" si="136"/>
        <v>0</v>
      </c>
      <c r="M500" s="123">
        <f t="shared" si="136"/>
        <v>0</v>
      </c>
      <c r="N500" s="123">
        <f t="shared" si="136"/>
        <v>0</v>
      </c>
      <c r="O500" s="123">
        <f t="shared" si="136"/>
        <v>0</v>
      </c>
      <c r="P500" s="123">
        <f t="shared" si="136"/>
        <v>0</v>
      </c>
      <c r="Q500" s="123">
        <f t="shared" si="134"/>
        <v>0</v>
      </c>
    </row>
    <row r="501" spans="3:19" x14ac:dyDescent="0.25">
      <c r="C501" s="439" t="s">
        <v>261</v>
      </c>
      <c r="D501" s="441"/>
      <c r="E501" s="123">
        <f t="shared" ref="E501:P501" si="137">E500+E462</f>
        <v>0</v>
      </c>
      <c r="F501" s="123">
        <f t="shared" si="137"/>
        <v>0</v>
      </c>
      <c r="G501" s="123">
        <f t="shared" si="137"/>
        <v>0</v>
      </c>
      <c r="H501" s="123">
        <f t="shared" si="137"/>
        <v>0</v>
      </c>
      <c r="I501" s="123">
        <f t="shared" si="137"/>
        <v>0</v>
      </c>
      <c r="J501" s="123">
        <f t="shared" si="137"/>
        <v>0</v>
      </c>
      <c r="K501" s="123">
        <f t="shared" si="137"/>
        <v>0</v>
      </c>
      <c r="L501" s="123">
        <f t="shared" si="137"/>
        <v>0</v>
      </c>
      <c r="M501" s="123">
        <f t="shared" si="137"/>
        <v>0</v>
      </c>
      <c r="N501" s="123">
        <f t="shared" si="137"/>
        <v>0</v>
      </c>
      <c r="O501" s="123">
        <f t="shared" si="137"/>
        <v>0</v>
      </c>
      <c r="P501" s="123">
        <f t="shared" si="137"/>
        <v>0</v>
      </c>
      <c r="Q501" s="123">
        <f t="shared" si="134"/>
        <v>0</v>
      </c>
    </row>
    <row r="503" spans="3:19" x14ac:dyDescent="0.25">
      <c r="C503" s="15"/>
      <c r="Q503" s="27" t="s">
        <v>109</v>
      </c>
    </row>
    <row r="504" spans="3:19" x14ac:dyDescent="0.25">
      <c r="C504" s="416" t="s">
        <v>244</v>
      </c>
      <c r="D504" s="416"/>
      <c r="E504" s="421" t="s">
        <v>325</v>
      </c>
      <c r="F504" s="421"/>
      <c r="G504" s="421"/>
      <c r="H504" s="421"/>
      <c r="I504" s="421"/>
      <c r="J504" s="421"/>
      <c r="K504" s="421"/>
      <c r="L504" s="421"/>
      <c r="M504" s="421"/>
      <c r="N504" s="421"/>
      <c r="O504" s="421"/>
      <c r="P504" s="421"/>
      <c r="Q504" s="421"/>
    </row>
    <row r="505" spans="3:19" x14ac:dyDescent="0.25">
      <c r="C505" s="416"/>
      <c r="D505" s="416"/>
      <c r="E505" s="14" t="s">
        <v>110</v>
      </c>
      <c r="F505" s="14" t="s">
        <v>111</v>
      </c>
      <c r="G505" s="14" t="s">
        <v>112</v>
      </c>
      <c r="H505" s="14" t="s">
        <v>113</v>
      </c>
      <c r="I505" s="14" t="s">
        <v>114</v>
      </c>
      <c r="J505" s="14" t="s">
        <v>115</v>
      </c>
      <c r="K505" s="14" t="s">
        <v>116</v>
      </c>
      <c r="L505" s="14" t="s">
        <v>117</v>
      </c>
      <c r="M505" s="14" t="s">
        <v>118</v>
      </c>
      <c r="N505" s="14" t="s">
        <v>119</v>
      </c>
      <c r="O505" s="14" t="s">
        <v>120</v>
      </c>
      <c r="P505" s="14" t="s">
        <v>121</v>
      </c>
      <c r="Q505" s="14" t="s">
        <v>108</v>
      </c>
    </row>
    <row r="506" spans="3:19" x14ac:dyDescent="0.25">
      <c r="C506" s="428" t="s">
        <v>246</v>
      </c>
      <c r="D506" s="429"/>
      <c r="E506" s="82"/>
      <c r="F506" s="82"/>
      <c r="G506" s="82"/>
      <c r="H506" s="82"/>
      <c r="I506" s="82"/>
      <c r="J506" s="82"/>
      <c r="K506" s="82"/>
      <c r="L506" s="82"/>
      <c r="M506" s="82"/>
      <c r="N506" s="82"/>
      <c r="O506" s="82"/>
      <c r="P506" s="82"/>
      <c r="Q506" s="82"/>
    </row>
    <row r="507" spans="3:19" x14ac:dyDescent="0.25">
      <c r="C507" s="73" t="s">
        <v>247</v>
      </c>
      <c r="D507" s="73" t="s">
        <v>248</v>
      </c>
      <c r="E507" s="82"/>
      <c r="F507" s="82"/>
      <c r="G507" s="82"/>
      <c r="H507" s="82"/>
      <c r="I507" s="82"/>
      <c r="J507" s="82"/>
      <c r="K507" s="82"/>
      <c r="L507" s="82"/>
      <c r="M507" s="82"/>
      <c r="N507" s="82"/>
      <c r="O507" s="82"/>
      <c r="P507" s="82"/>
      <c r="Q507" s="82">
        <f>SUM(E507:P507)</f>
        <v>0</v>
      </c>
    </row>
    <row r="508" spans="3:19" x14ac:dyDescent="0.25">
      <c r="C508" s="18" t="s">
        <v>249</v>
      </c>
      <c r="D508" s="18" t="s">
        <v>250</v>
      </c>
      <c r="E508" s="82"/>
      <c r="F508" s="82"/>
      <c r="G508" s="82"/>
      <c r="H508" s="82"/>
      <c r="I508" s="82"/>
      <c r="J508" s="82"/>
      <c r="K508" s="82"/>
      <c r="L508" s="82"/>
      <c r="M508" s="82"/>
      <c r="N508" s="82"/>
      <c r="O508" s="82"/>
      <c r="P508" s="82"/>
      <c r="Q508" s="82">
        <f>SUM(E508:P508)</f>
        <v>0</v>
      </c>
    </row>
    <row r="509" spans="3:19" x14ac:dyDescent="0.25">
      <c r="C509" s="18" t="s">
        <v>615</v>
      </c>
      <c r="D509" s="18" t="s">
        <v>616</v>
      </c>
      <c r="E509" s="82"/>
      <c r="F509" s="82"/>
      <c r="G509" s="82"/>
      <c r="H509" s="82"/>
      <c r="I509" s="82"/>
      <c r="J509" s="82"/>
      <c r="K509" s="82"/>
      <c r="L509" s="82"/>
      <c r="M509" s="82"/>
      <c r="N509" s="82"/>
      <c r="O509" s="82"/>
      <c r="P509" s="82"/>
      <c r="Q509" s="82">
        <f t="shared" ref="Q509:Q515" si="138">SUM(E509:P509)</f>
        <v>0</v>
      </c>
    </row>
    <row r="510" spans="3:19" x14ac:dyDescent="0.25">
      <c r="C510" s="18" t="s">
        <v>617</v>
      </c>
      <c r="D510" s="18" t="s">
        <v>618</v>
      </c>
      <c r="E510" s="82"/>
      <c r="F510" s="82"/>
      <c r="G510" s="82"/>
      <c r="H510" s="82"/>
      <c r="I510" s="82"/>
      <c r="J510" s="82"/>
      <c r="K510" s="82"/>
      <c r="L510" s="82"/>
      <c r="M510" s="82"/>
      <c r="N510" s="82"/>
      <c r="O510" s="82"/>
      <c r="P510" s="82"/>
      <c r="Q510" s="82">
        <f t="shared" si="138"/>
        <v>0</v>
      </c>
    </row>
    <row r="511" spans="3:19" x14ac:dyDescent="0.25">
      <c r="C511" s="18" t="s">
        <v>619</v>
      </c>
      <c r="D511" s="18" t="s">
        <v>620</v>
      </c>
      <c r="E511" s="82"/>
      <c r="F511" s="82"/>
      <c r="G511" s="82"/>
      <c r="H511" s="82"/>
      <c r="I511" s="82"/>
      <c r="J511" s="82"/>
      <c r="K511" s="82"/>
      <c r="L511" s="82"/>
      <c r="M511" s="82"/>
      <c r="N511" s="82"/>
      <c r="O511" s="82"/>
      <c r="P511" s="82"/>
      <c r="Q511" s="82">
        <f t="shared" si="138"/>
        <v>0</v>
      </c>
    </row>
    <row r="512" spans="3:19" x14ac:dyDescent="0.25">
      <c r="C512" s="18" t="s">
        <v>621</v>
      </c>
      <c r="D512" s="18" t="s">
        <v>622</v>
      </c>
      <c r="E512" s="82"/>
      <c r="F512" s="82"/>
      <c r="G512" s="82"/>
      <c r="H512" s="82"/>
      <c r="I512" s="82"/>
      <c r="J512" s="82"/>
      <c r="K512" s="82"/>
      <c r="L512" s="82"/>
      <c r="M512" s="82"/>
      <c r="N512" s="82"/>
      <c r="O512" s="82"/>
      <c r="P512" s="82"/>
      <c r="Q512" s="82">
        <f t="shared" si="138"/>
        <v>0</v>
      </c>
    </row>
    <row r="513" spans="3:17" x14ac:dyDescent="0.25">
      <c r="C513" s="18" t="s">
        <v>623</v>
      </c>
      <c r="D513" s="18" t="s">
        <v>624</v>
      </c>
      <c r="E513" s="82"/>
      <c r="F513" s="82"/>
      <c r="G513" s="82"/>
      <c r="H513" s="82"/>
      <c r="I513" s="82"/>
      <c r="J513" s="82"/>
      <c r="K513" s="82"/>
      <c r="L513" s="82"/>
      <c r="M513" s="82"/>
      <c r="N513" s="82"/>
      <c r="O513" s="82"/>
      <c r="P513" s="82"/>
      <c r="Q513" s="82">
        <f t="shared" si="138"/>
        <v>0</v>
      </c>
    </row>
    <row r="514" spans="3:17" x14ac:dyDescent="0.25">
      <c r="C514" s="18" t="s">
        <v>625</v>
      </c>
      <c r="D514" s="18" t="s">
        <v>626</v>
      </c>
      <c r="E514" s="82"/>
      <c r="F514" s="82"/>
      <c r="G514" s="82"/>
      <c r="H514" s="82"/>
      <c r="I514" s="82"/>
      <c r="J514" s="82"/>
      <c r="K514" s="82"/>
      <c r="L514" s="82"/>
      <c r="M514" s="82"/>
      <c r="N514" s="82"/>
      <c r="O514" s="82"/>
      <c r="P514" s="82"/>
      <c r="Q514" s="82">
        <f t="shared" si="138"/>
        <v>0</v>
      </c>
    </row>
    <row r="515" spans="3:17" x14ac:dyDescent="0.25">
      <c r="C515" s="18" t="s">
        <v>627</v>
      </c>
      <c r="D515" s="18" t="s">
        <v>628</v>
      </c>
      <c r="E515" s="82"/>
      <c r="F515" s="82"/>
      <c r="G515" s="82"/>
      <c r="H515" s="82"/>
      <c r="I515" s="82"/>
      <c r="J515" s="82"/>
      <c r="K515" s="82"/>
      <c r="L515" s="82"/>
      <c r="M515" s="82"/>
      <c r="N515" s="82"/>
      <c r="O515" s="82"/>
      <c r="P515" s="82"/>
      <c r="Q515" s="82">
        <f t="shared" si="138"/>
        <v>0</v>
      </c>
    </row>
    <row r="516" spans="3:17" x14ac:dyDescent="0.25">
      <c r="C516" s="18" t="s">
        <v>259</v>
      </c>
      <c r="D516" s="18" t="s">
        <v>259</v>
      </c>
      <c r="E516" s="82"/>
      <c r="F516" s="82"/>
      <c r="G516" s="82"/>
      <c r="H516" s="82"/>
      <c r="I516" s="82"/>
      <c r="J516" s="82"/>
      <c r="K516" s="82"/>
      <c r="L516" s="82"/>
      <c r="M516" s="82"/>
      <c r="N516" s="82"/>
      <c r="O516" s="82"/>
      <c r="P516" s="82"/>
      <c r="Q516" s="82">
        <f>SUM(E516:P516)</f>
        <v>0</v>
      </c>
    </row>
    <row r="517" spans="3:17" x14ac:dyDescent="0.25">
      <c r="C517" s="439" t="s">
        <v>251</v>
      </c>
      <c r="D517" s="441"/>
      <c r="E517" s="123">
        <f t="shared" ref="E517:P517" si="139">SUM(E507:E516)</f>
        <v>0</v>
      </c>
      <c r="F517" s="123">
        <f t="shared" si="139"/>
        <v>0</v>
      </c>
      <c r="G517" s="123">
        <f t="shared" si="139"/>
        <v>0</v>
      </c>
      <c r="H517" s="123">
        <f t="shared" si="139"/>
        <v>0</v>
      </c>
      <c r="I517" s="123">
        <f t="shared" si="139"/>
        <v>0</v>
      </c>
      <c r="J517" s="123">
        <f t="shared" si="139"/>
        <v>0</v>
      </c>
      <c r="K517" s="123">
        <f t="shared" si="139"/>
        <v>0</v>
      </c>
      <c r="L517" s="123">
        <f t="shared" si="139"/>
        <v>0</v>
      </c>
      <c r="M517" s="123">
        <f t="shared" si="139"/>
        <v>0</v>
      </c>
      <c r="N517" s="123">
        <f t="shared" si="139"/>
        <v>0</v>
      </c>
      <c r="O517" s="123">
        <f t="shared" si="139"/>
        <v>0</v>
      </c>
      <c r="P517" s="123">
        <f t="shared" si="139"/>
        <v>0</v>
      </c>
      <c r="Q517" s="123">
        <f>SUM(E517:P517)</f>
        <v>0</v>
      </c>
    </row>
    <row r="518" spans="3:17" x14ac:dyDescent="0.25">
      <c r="C518" s="428" t="s">
        <v>257</v>
      </c>
      <c r="D518" s="429"/>
      <c r="E518" s="82"/>
      <c r="F518" s="82"/>
      <c r="G518" s="82"/>
      <c r="H518" s="82"/>
      <c r="I518" s="82"/>
      <c r="J518" s="82"/>
      <c r="K518" s="82"/>
      <c r="L518" s="82"/>
      <c r="M518" s="82"/>
      <c r="N518" s="82"/>
      <c r="O518" s="82"/>
      <c r="P518" s="82"/>
      <c r="Q518" s="82"/>
    </row>
    <row r="519" spans="3:17" x14ac:dyDescent="0.25">
      <c r="C519" s="18" t="s">
        <v>252</v>
      </c>
      <c r="D519" s="18" t="s">
        <v>253</v>
      </c>
      <c r="E519" s="82"/>
      <c r="F519" s="82"/>
      <c r="G519" s="82"/>
      <c r="H519" s="82"/>
      <c r="I519" s="82"/>
      <c r="J519" s="82"/>
      <c r="K519" s="82"/>
      <c r="L519" s="82"/>
      <c r="M519" s="82"/>
      <c r="N519" s="82"/>
      <c r="O519" s="82"/>
      <c r="P519" s="82"/>
      <c r="Q519" s="82">
        <f>SUM(E519:P519)</f>
        <v>0</v>
      </c>
    </row>
    <row r="520" spans="3:17" x14ac:dyDescent="0.25">
      <c r="C520" s="18" t="s">
        <v>254</v>
      </c>
      <c r="D520" s="18" t="s">
        <v>255</v>
      </c>
      <c r="E520" s="82"/>
      <c r="F520" s="82"/>
      <c r="G520" s="82"/>
      <c r="H520" s="82"/>
      <c r="I520" s="82"/>
      <c r="J520" s="82"/>
      <c r="K520" s="82"/>
      <c r="L520" s="82"/>
      <c r="M520" s="82"/>
      <c r="N520" s="82"/>
      <c r="O520" s="82"/>
      <c r="P520" s="82"/>
      <c r="Q520" s="82">
        <f>SUM(E520:P520)</f>
        <v>0</v>
      </c>
    </row>
    <row r="521" spans="3:17" x14ac:dyDescent="0.25">
      <c r="C521" s="18" t="s">
        <v>629</v>
      </c>
      <c r="D521" s="18" t="s">
        <v>64</v>
      </c>
      <c r="E521" s="82"/>
      <c r="F521" s="82"/>
      <c r="G521" s="82"/>
      <c r="H521" s="82"/>
      <c r="I521" s="82"/>
      <c r="J521" s="82"/>
      <c r="K521" s="82"/>
      <c r="L521" s="82"/>
      <c r="M521" s="82"/>
      <c r="N521" s="82"/>
      <c r="O521" s="82"/>
      <c r="P521" s="82"/>
      <c r="Q521" s="82">
        <f t="shared" ref="Q521:Q527" si="140">SUM(E521:P521)</f>
        <v>0</v>
      </c>
    </row>
    <row r="522" spans="3:17" x14ac:dyDescent="0.25">
      <c r="C522" s="18" t="s">
        <v>630</v>
      </c>
      <c r="D522" s="18" t="s">
        <v>631</v>
      </c>
      <c r="E522" s="82"/>
      <c r="F522" s="82"/>
      <c r="G522" s="82"/>
      <c r="H522" s="82"/>
      <c r="I522" s="82"/>
      <c r="J522" s="82"/>
      <c r="K522" s="82"/>
      <c r="L522" s="82"/>
      <c r="M522" s="82"/>
      <c r="N522" s="82"/>
      <c r="O522" s="82"/>
      <c r="P522" s="82"/>
      <c r="Q522" s="82">
        <f t="shared" si="140"/>
        <v>0</v>
      </c>
    </row>
    <row r="523" spans="3:17" x14ac:dyDescent="0.25">
      <c r="C523" s="18" t="s">
        <v>632</v>
      </c>
      <c r="D523" s="18" t="s">
        <v>633</v>
      </c>
      <c r="E523" s="82"/>
      <c r="F523" s="82"/>
      <c r="G523" s="82"/>
      <c r="H523" s="82"/>
      <c r="I523" s="82"/>
      <c r="J523" s="82"/>
      <c r="K523" s="82"/>
      <c r="L523" s="82"/>
      <c r="M523" s="82"/>
      <c r="N523" s="82"/>
      <c r="O523" s="82"/>
      <c r="P523" s="82"/>
      <c r="Q523" s="82">
        <f t="shared" si="140"/>
        <v>0</v>
      </c>
    </row>
    <row r="524" spans="3:17" x14ac:dyDescent="0.25">
      <c r="C524" s="18" t="s">
        <v>634</v>
      </c>
      <c r="D524" s="18" t="s">
        <v>635</v>
      </c>
      <c r="E524" s="82"/>
      <c r="F524" s="82"/>
      <c r="G524" s="82"/>
      <c r="H524" s="82"/>
      <c r="I524" s="82"/>
      <c r="J524" s="82"/>
      <c r="K524" s="82"/>
      <c r="L524" s="82"/>
      <c r="M524" s="82"/>
      <c r="N524" s="82"/>
      <c r="O524" s="82"/>
      <c r="P524" s="82"/>
      <c r="Q524" s="82">
        <f t="shared" si="140"/>
        <v>0</v>
      </c>
    </row>
    <row r="525" spans="3:17" x14ac:dyDescent="0.25">
      <c r="C525" s="18" t="s">
        <v>472</v>
      </c>
      <c r="D525" s="18" t="s">
        <v>626</v>
      </c>
      <c r="E525" s="82"/>
      <c r="F525" s="82"/>
      <c r="G525" s="82"/>
      <c r="H525" s="82"/>
      <c r="I525" s="82"/>
      <c r="J525" s="82"/>
      <c r="K525" s="82"/>
      <c r="L525" s="82"/>
      <c r="M525" s="82"/>
      <c r="N525" s="82"/>
      <c r="O525" s="82"/>
      <c r="P525" s="82"/>
      <c r="Q525" s="82">
        <f t="shared" si="140"/>
        <v>0</v>
      </c>
    </row>
    <row r="526" spans="3:17" x14ac:dyDescent="0.25">
      <c r="C526" s="18" t="s">
        <v>472</v>
      </c>
      <c r="D526" s="18" t="s">
        <v>636</v>
      </c>
      <c r="E526" s="82"/>
      <c r="F526" s="82"/>
      <c r="G526" s="82"/>
      <c r="H526" s="82"/>
      <c r="I526" s="82"/>
      <c r="J526" s="82"/>
      <c r="K526" s="82"/>
      <c r="L526" s="82"/>
      <c r="M526" s="82"/>
      <c r="N526" s="82"/>
      <c r="O526" s="82"/>
      <c r="P526" s="82"/>
      <c r="Q526" s="82">
        <f t="shared" si="140"/>
        <v>0</v>
      </c>
    </row>
    <row r="527" spans="3:17" x14ac:dyDescent="0.25">
      <c r="C527" s="18" t="s">
        <v>637</v>
      </c>
      <c r="D527" s="18" t="s">
        <v>628</v>
      </c>
      <c r="E527" s="82"/>
      <c r="F527" s="82"/>
      <c r="G527" s="82"/>
      <c r="H527" s="82"/>
      <c r="I527" s="82"/>
      <c r="J527" s="82"/>
      <c r="K527" s="82"/>
      <c r="L527" s="82"/>
      <c r="M527" s="82"/>
      <c r="N527" s="82"/>
      <c r="O527" s="82"/>
      <c r="P527" s="82"/>
      <c r="Q527" s="82">
        <f t="shared" si="140"/>
        <v>0</v>
      </c>
    </row>
    <row r="528" spans="3:17" x14ac:dyDescent="0.25">
      <c r="C528" s="18" t="s">
        <v>259</v>
      </c>
      <c r="D528" s="18" t="s">
        <v>259</v>
      </c>
      <c r="E528" s="82"/>
      <c r="F528" s="82"/>
      <c r="G528" s="82"/>
      <c r="H528" s="82"/>
      <c r="I528" s="82"/>
      <c r="J528" s="82"/>
      <c r="K528" s="82"/>
      <c r="L528" s="82"/>
      <c r="M528" s="82"/>
      <c r="N528" s="82"/>
      <c r="O528" s="82"/>
      <c r="P528" s="82"/>
      <c r="Q528" s="82">
        <f>SUM(E528:P528)</f>
        <v>0</v>
      </c>
    </row>
    <row r="529" spans="3:17" x14ac:dyDescent="0.25">
      <c r="C529" s="439" t="s">
        <v>225</v>
      </c>
      <c r="D529" s="441"/>
      <c r="E529" s="123">
        <f t="shared" ref="E529:P529" si="141">SUM(E519:E528)</f>
        <v>0</v>
      </c>
      <c r="F529" s="123">
        <f t="shared" si="141"/>
        <v>0</v>
      </c>
      <c r="G529" s="123">
        <f t="shared" si="141"/>
        <v>0</v>
      </c>
      <c r="H529" s="123">
        <f t="shared" si="141"/>
        <v>0</v>
      </c>
      <c r="I529" s="123">
        <f t="shared" si="141"/>
        <v>0</v>
      </c>
      <c r="J529" s="123">
        <f t="shared" si="141"/>
        <v>0</v>
      </c>
      <c r="K529" s="123">
        <f t="shared" si="141"/>
        <v>0</v>
      </c>
      <c r="L529" s="123">
        <f t="shared" si="141"/>
        <v>0</v>
      </c>
      <c r="M529" s="123">
        <f t="shared" si="141"/>
        <v>0</v>
      </c>
      <c r="N529" s="123">
        <f t="shared" si="141"/>
        <v>0</v>
      </c>
      <c r="O529" s="123">
        <f t="shared" si="141"/>
        <v>0</v>
      </c>
      <c r="P529" s="123">
        <f t="shared" si="141"/>
        <v>0</v>
      </c>
      <c r="Q529" s="123">
        <f>SUM(E529:P529)</f>
        <v>0</v>
      </c>
    </row>
    <row r="530" spans="3:17" x14ac:dyDescent="0.25">
      <c r="C530" s="428" t="s">
        <v>258</v>
      </c>
      <c r="D530" s="429"/>
      <c r="E530" s="82"/>
      <c r="F530" s="82"/>
      <c r="G530" s="82"/>
      <c r="H530" s="82"/>
      <c r="I530" s="82"/>
      <c r="J530" s="82"/>
      <c r="K530" s="82"/>
      <c r="L530" s="82"/>
      <c r="M530" s="82"/>
      <c r="N530" s="82"/>
      <c r="O530" s="82"/>
      <c r="P530" s="82"/>
      <c r="Q530" s="82"/>
    </row>
    <row r="531" spans="3:17" x14ac:dyDescent="0.25">
      <c r="C531" s="18" t="s">
        <v>252</v>
      </c>
      <c r="D531" s="18" t="s">
        <v>253</v>
      </c>
      <c r="E531" s="82"/>
      <c r="F531" s="82"/>
      <c r="G531" s="82"/>
      <c r="H531" s="82"/>
      <c r="I531" s="82"/>
      <c r="J531" s="82"/>
      <c r="K531" s="82"/>
      <c r="L531" s="82"/>
      <c r="M531" s="82"/>
      <c r="N531" s="82"/>
      <c r="O531" s="82"/>
      <c r="P531" s="82"/>
      <c r="Q531" s="82">
        <f>SUM(E531:P531)</f>
        <v>0</v>
      </c>
    </row>
    <row r="532" spans="3:17" x14ac:dyDescent="0.25">
      <c r="C532" s="18" t="s">
        <v>254</v>
      </c>
      <c r="D532" s="18" t="s">
        <v>255</v>
      </c>
      <c r="E532" s="82"/>
      <c r="F532" s="82"/>
      <c r="G532" s="82"/>
      <c r="H532" s="82"/>
      <c r="I532" s="82"/>
      <c r="J532" s="82"/>
      <c r="K532" s="82"/>
      <c r="L532" s="82"/>
      <c r="M532" s="82"/>
      <c r="N532" s="82"/>
      <c r="O532" s="82"/>
      <c r="P532" s="82"/>
      <c r="Q532" s="82">
        <f>SUM(E532:P532)</f>
        <v>0</v>
      </c>
    </row>
    <row r="533" spans="3:17" x14ac:dyDescent="0.25">
      <c r="C533" s="18" t="s">
        <v>629</v>
      </c>
      <c r="D533" s="18" t="s">
        <v>64</v>
      </c>
      <c r="E533" s="82"/>
      <c r="F533" s="82"/>
      <c r="G533" s="82"/>
      <c r="H533" s="82"/>
      <c r="I533" s="82"/>
      <c r="J533" s="82"/>
      <c r="K533" s="82"/>
      <c r="L533" s="82"/>
      <c r="M533" s="82"/>
      <c r="N533" s="82"/>
      <c r="O533" s="82"/>
      <c r="P533" s="82"/>
      <c r="Q533" s="82">
        <f t="shared" ref="Q533:Q539" si="142">SUM(E533:P533)</f>
        <v>0</v>
      </c>
    </row>
    <row r="534" spans="3:17" x14ac:dyDescent="0.25">
      <c r="C534" s="18" t="s">
        <v>630</v>
      </c>
      <c r="D534" s="18" t="s">
        <v>631</v>
      </c>
      <c r="E534" s="82"/>
      <c r="F534" s="82"/>
      <c r="G534" s="82"/>
      <c r="H534" s="82"/>
      <c r="I534" s="82"/>
      <c r="J534" s="82"/>
      <c r="K534" s="82"/>
      <c r="L534" s="82"/>
      <c r="M534" s="82"/>
      <c r="N534" s="82"/>
      <c r="O534" s="82"/>
      <c r="P534" s="82"/>
      <c r="Q534" s="82">
        <f t="shared" si="142"/>
        <v>0</v>
      </c>
    </row>
    <row r="535" spans="3:17" x14ac:dyDescent="0.25">
      <c r="C535" s="18" t="s">
        <v>632</v>
      </c>
      <c r="D535" s="18" t="s">
        <v>633</v>
      </c>
      <c r="E535" s="82"/>
      <c r="F535" s="82"/>
      <c r="G535" s="82"/>
      <c r="H535" s="82"/>
      <c r="I535" s="82"/>
      <c r="J535" s="82"/>
      <c r="K535" s="82"/>
      <c r="L535" s="82"/>
      <c r="M535" s="82"/>
      <c r="N535" s="82"/>
      <c r="O535" s="82"/>
      <c r="P535" s="82"/>
      <c r="Q535" s="82">
        <f t="shared" si="142"/>
        <v>0</v>
      </c>
    </row>
    <row r="536" spans="3:17" x14ac:dyDescent="0.25">
      <c r="C536" s="18" t="s">
        <v>634</v>
      </c>
      <c r="D536" s="18" t="s">
        <v>635</v>
      </c>
      <c r="E536" s="82"/>
      <c r="F536" s="82"/>
      <c r="G536" s="82"/>
      <c r="H536" s="82"/>
      <c r="I536" s="82"/>
      <c r="J536" s="82"/>
      <c r="K536" s="82"/>
      <c r="L536" s="82"/>
      <c r="M536" s="82"/>
      <c r="N536" s="82"/>
      <c r="O536" s="82"/>
      <c r="P536" s="82"/>
      <c r="Q536" s="82">
        <f t="shared" si="142"/>
        <v>0</v>
      </c>
    </row>
    <row r="537" spans="3:17" x14ac:dyDescent="0.25">
      <c r="C537" s="18" t="s">
        <v>472</v>
      </c>
      <c r="D537" s="18" t="s">
        <v>626</v>
      </c>
      <c r="E537" s="82"/>
      <c r="F537" s="82"/>
      <c r="G537" s="82"/>
      <c r="H537" s="82"/>
      <c r="I537" s="82"/>
      <c r="J537" s="82"/>
      <c r="K537" s="82"/>
      <c r="L537" s="82"/>
      <c r="M537" s="82"/>
      <c r="N537" s="82"/>
      <c r="O537" s="82"/>
      <c r="P537" s="82"/>
      <c r="Q537" s="82">
        <f t="shared" si="142"/>
        <v>0</v>
      </c>
    </row>
    <row r="538" spans="3:17" x14ac:dyDescent="0.25">
      <c r="C538" s="18" t="s">
        <v>472</v>
      </c>
      <c r="D538" s="18" t="s">
        <v>636</v>
      </c>
      <c r="E538" s="82"/>
      <c r="F538" s="82"/>
      <c r="G538" s="82"/>
      <c r="H538" s="82"/>
      <c r="I538" s="82"/>
      <c r="J538" s="82"/>
      <c r="K538" s="82"/>
      <c r="L538" s="82"/>
      <c r="M538" s="82"/>
      <c r="N538" s="82"/>
      <c r="O538" s="82"/>
      <c r="P538" s="82"/>
      <c r="Q538" s="82">
        <f t="shared" si="142"/>
        <v>0</v>
      </c>
    </row>
    <row r="539" spans="3:17" x14ac:dyDescent="0.25">
      <c r="C539" s="18" t="s">
        <v>637</v>
      </c>
      <c r="D539" s="18" t="s">
        <v>628</v>
      </c>
      <c r="E539" s="82"/>
      <c r="F539" s="82"/>
      <c r="G539" s="82"/>
      <c r="H539" s="82"/>
      <c r="I539" s="82"/>
      <c r="J539" s="82"/>
      <c r="K539" s="82"/>
      <c r="L539" s="82"/>
      <c r="M539" s="82"/>
      <c r="N539" s="82"/>
      <c r="O539" s="82"/>
      <c r="P539" s="82"/>
      <c r="Q539" s="82">
        <f t="shared" si="142"/>
        <v>0</v>
      </c>
    </row>
    <row r="540" spans="3:17" x14ac:dyDescent="0.25">
      <c r="C540" s="18" t="s">
        <v>259</v>
      </c>
      <c r="D540" s="18" t="s">
        <v>259</v>
      </c>
      <c r="E540" s="82"/>
      <c r="F540" s="82"/>
      <c r="G540" s="82"/>
      <c r="H540" s="82"/>
      <c r="I540" s="82"/>
      <c r="J540" s="82"/>
      <c r="K540" s="82"/>
      <c r="L540" s="82"/>
      <c r="M540" s="82"/>
      <c r="N540" s="82"/>
      <c r="O540" s="82"/>
      <c r="P540" s="82"/>
      <c r="Q540" s="82">
        <f>SUM(E540:P540)</f>
        <v>0</v>
      </c>
    </row>
    <row r="541" spans="3:17" x14ac:dyDescent="0.25">
      <c r="C541" s="439" t="s">
        <v>225</v>
      </c>
      <c r="D541" s="441"/>
      <c r="E541" s="123">
        <f t="shared" ref="E541:P541" si="143">SUM(E531:E540)</f>
        <v>0</v>
      </c>
      <c r="F541" s="123">
        <f t="shared" si="143"/>
        <v>0</v>
      </c>
      <c r="G541" s="123">
        <f t="shared" si="143"/>
        <v>0</v>
      </c>
      <c r="H541" s="123">
        <f t="shared" si="143"/>
        <v>0</v>
      </c>
      <c r="I541" s="123">
        <f t="shared" si="143"/>
        <v>0</v>
      </c>
      <c r="J541" s="123">
        <f t="shared" si="143"/>
        <v>0</v>
      </c>
      <c r="K541" s="123">
        <f t="shared" si="143"/>
        <v>0</v>
      </c>
      <c r="L541" s="123">
        <f t="shared" si="143"/>
        <v>0</v>
      </c>
      <c r="M541" s="123">
        <f t="shared" si="143"/>
        <v>0</v>
      </c>
      <c r="N541" s="123">
        <f t="shared" si="143"/>
        <v>0</v>
      </c>
      <c r="O541" s="123">
        <f t="shared" si="143"/>
        <v>0</v>
      </c>
      <c r="P541" s="123">
        <f t="shared" si="143"/>
        <v>0</v>
      </c>
      <c r="Q541" s="123">
        <f>SUM(E541:P541)</f>
        <v>0</v>
      </c>
    </row>
    <row r="542" spans="3:17" x14ac:dyDescent="0.25">
      <c r="C542" s="428" t="s">
        <v>260</v>
      </c>
      <c r="D542" s="429"/>
      <c r="E542" s="82"/>
      <c r="F542" s="82"/>
      <c r="G542" s="82"/>
      <c r="H542" s="82"/>
      <c r="I542" s="82"/>
      <c r="J542" s="82"/>
      <c r="K542" s="82"/>
      <c r="L542" s="82"/>
      <c r="M542" s="82"/>
      <c r="N542" s="82"/>
      <c r="O542" s="82"/>
      <c r="P542" s="82"/>
      <c r="Q542" s="82"/>
    </row>
    <row r="543" spans="3:17" x14ac:dyDescent="0.25">
      <c r="C543" s="18" t="s">
        <v>252</v>
      </c>
      <c r="D543" s="18" t="s">
        <v>253</v>
      </c>
      <c r="E543" s="82"/>
      <c r="F543" s="82"/>
      <c r="G543" s="82"/>
      <c r="H543" s="82"/>
      <c r="I543" s="82"/>
      <c r="J543" s="82"/>
      <c r="K543" s="82"/>
      <c r="L543" s="82"/>
      <c r="M543" s="82"/>
      <c r="N543" s="82"/>
      <c r="O543" s="82"/>
      <c r="P543" s="82"/>
      <c r="Q543" s="82">
        <f t="shared" ref="Q543:Q556" si="144">SUM(E543:P543)</f>
        <v>0</v>
      </c>
    </row>
    <row r="544" spans="3:17" x14ac:dyDescent="0.25">
      <c r="C544" s="18" t="s">
        <v>254</v>
      </c>
      <c r="D544" s="18" t="s">
        <v>255</v>
      </c>
      <c r="E544" s="82"/>
      <c r="F544" s="82"/>
      <c r="G544" s="82"/>
      <c r="H544" s="82"/>
      <c r="I544" s="82"/>
      <c r="J544" s="82"/>
      <c r="K544" s="82"/>
      <c r="L544" s="82"/>
      <c r="M544" s="82"/>
      <c r="N544" s="82"/>
      <c r="O544" s="82"/>
      <c r="P544" s="82"/>
      <c r="Q544" s="82">
        <f t="shared" si="144"/>
        <v>0</v>
      </c>
    </row>
    <row r="545" spans="3:17" x14ac:dyDescent="0.25">
      <c r="C545" s="18" t="s">
        <v>640</v>
      </c>
      <c r="D545" s="18" t="s">
        <v>64</v>
      </c>
      <c r="E545" s="82"/>
      <c r="F545" s="82"/>
      <c r="G545" s="82"/>
      <c r="H545" s="82"/>
      <c r="I545" s="82"/>
      <c r="J545" s="82"/>
      <c r="K545" s="82"/>
      <c r="L545" s="82"/>
      <c r="M545" s="82"/>
      <c r="N545" s="82"/>
      <c r="O545" s="82"/>
      <c r="P545" s="82"/>
      <c r="Q545" s="82">
        <f t="shared" si="144"/>
        <v>0</v>
      </c>
    </row>
    <row r="546" spans="3:17" x14ac:dyDescent="0.25">
      <c r="C546" s="18" t="s">
        <v>630</v>
      </c>
      <c r="D546" s="18" t="s">
        <v>631</v>
      </c>
      <c r="E546" s="82"/>
      <c r="F546" s="82"/>
      <c r="G546" s="82"/>
      <c r="H546" s="82"/>
      <c r="I546" s="82"/>
      <c r="J546" s="82"/>
      <c r="K546" s="82"/>
      <c r="L546" s="82"/>
      <c r="M546" s="82"/>
      <c r="N546" s="82"/>
      <c r="O546" s="82"/>
      <c r="P546" s="82"/>
      <c r="Q546" s="82">
        <f t="shared" si="144"/>
        <v>0</v>
      </c>
    </row>
    <row r="547" spans="3:17" x14ac:dyDescent="0.25">
      <c r="C547" s="18" t="s">
        <v>632</v>
      </c>
      <c r="D547" s="18" t="s">
        <v>633</v>
      </c>
      <c r="E547" s="82"/>
      <c r="F547" s="82"/>
      <c r="G547" s="82"/>
      <c r="H547" s="82"/>
      <c r="I547" s="82"/>
      <c r="J547" s="82"/>
      <c r="K547" s="82"/>
      <c r="L547" s="82"/>
      <c r="M547" s="82"/>
      <c r="N547" s="82"/>
      <c r="O547" s="82"/>
      <c r="P547" s="82"/>
      <c r="Q547" s="82">
        <f t="shared" si="144"/>
        <v>0</v>
      </c>
    </row>
    <row r="548" spans="3:17" x14ac:dyDescent="0.25">
      <c r="C548" s="18" t="s">
        <v>638</v>
      </c>
      <c r="D548" s="18" t="s">
        <v>639</v>
      </c>
      <c r="E548" s="82"/>
      <c r="F548" s="82"/>
      <c r="G548" s="82"/>
      <c r="H548" s="82"/>
      <c r="I548" s="82"/>
      <c r="J548" s="82"/>
      <c r="K548" s="82"/>
      <c r="L548" s="82"/>
      <c r="M548" s="82"/>
      <c r="N548" s="82"/>
      <c r="O548" s="82"/>
      <c r="P548" s="82"/>
      <c r="Q548" s="82">
        <f t="shared" si="144"/>
        <v>0</v>
      </c>
    </row>
    <row r="549" spans="3:17" x14ac:dyDescent="0.25">
      <c r="C549" s="18" t="s">
        <v>634</v>
      </c>
      <c r="D549" s="18" t="s">
        <v>635</v>
      </c>
      <c r="E549" s="82"/>
      <c r="F549" s="82"/>
      <c r="G549" s="82"/>
      <c r="H549" s="82"/>
      <c r="I549" s="82"/>
      <c r="J549" s="82"/>
      <c r="K549" s="82"/>
      <c r="L549" s="82"/>
      <c r="M549" s="82"/>
      <c r="N549" s="82"/>
      <c r="O549" s="82"/>
      <c r="P549" s="82"/>
      <c r="Q549" s="82">
        <f t="shared" si="144"/>
        <v>0</v>
      </c>
    </row>
    <row r="550" spans="3:17" x14ac:dyDescent="0.25">
      <c r="C550" s="18" t="s">
        <v>472</v>
      </c>
      <c r="D550" s="18" t="s">
        <v>626</v>
      </c>
      <c r="E550" s="82"/>
      <c r="F550" s="82"/>
      <c r="G550" s="82"/>
      <c r="H550" s="82"/>
      <c r="I550" s="82"/>
      <c r="J550" s="82"/>
      <c r="K550" s="82"/>
      <c r="L550" s="82"/>
      <c r="M550" s="82"/>
      <c r="N550" s="82"/>
      <c r="O550" s="82"/>
      <c r="P550" s="82"/>
      <c r="Q550" s="82">
        <f t="shared" si="144"/>
        <v>0</v>
      </c>
    </row>
    <row r="551" spans="3:17" x14ac:dyDescent="0.25">
      <c r="C551" s="18" t="s">
        <v>472</v>
      </c>
      <c r="D551" s="18" t="s">
        <v>636</v>
      </c>
      <c r="E551" s="82"/>
      <c r="F551" s="82"/>
      <c r="G551" s="82"/>
      <c r="H551" s="82"/>
      <c r="I551" s="82"/>
      <c r="J551" s="82"/>
      <c r="K551" s="82"/>
      <c r="L551" s="82"/>
      <c r="M551" s="82"/>
      <c r="N551" s="82"/>
      <c r="O551" s="82"/>
      <c r="P551" s="82"/>
      <c r="Q551" s="82">
        <f t="shared" si="144"/>
        <v>0</v>
      </c>
    </row>
    <row r="552" spans="3:17" x14ac:dyDescent="0.25">
      <c r="C552" s="18" t="s">
        <v>637</v>
      </c>
      <c r="D552" s="18" t="s">
        <v>628</v>
      </c>
      <c r="E552" s="82"/>
      <c r="F552" s="82"/>
      <c r="G552" s="82"/>
      <c r="H552" s="82"/>
      <c r="I552" s="82"/>
      <c r="J552" s="82"/>
      <c r="K552" s="82"/>
      <c r="L552" s="82"/>
      <c r="M552" s="82"/>
      <c r="N552" s="82"/>
      <c r="O552" s="82"/>
      <c r="P552" s="82"/>
      <c r="Q552" s="82">
        <f t="shared" si="144"/>
        <v>0</v>
      </c>
    </row>
    <row r="553" spans="3:17" x14ac:dyDescent="0.25">
      <c r="C553" s="18" t="s">
        <v>259</v>
      </c>
      <c r="D553" s="18" t="s">
        <v>259</v>
      </c>
      <c r="E553" s="82"/>
      <c r="F553" s="82"/>
      <c r="G553" s="82"/>
      <c r="H553" s="82"/>
      <c r="I553" s="82"/>
      <c r="J553" s="82"/>
      <c r="K553" s="82"/>
      <c r="L553" s="82"/>
      <c r="M553" s="82"/>
      <c r="N553" s="82"/>
      <c r="O553" s="82"/>
      <c r="P553" s="82"/>
      <c r="Q553" s="82">
        <f t="shared" si="144"/>
        <v>0</v>
      </c>
    </row>
    <row r="554" spans="3:17" x14ac:dyDescent="0.25">
      <c r="C554" s="439" t="s">
        <v>225</v>
      </c>
      <c r="D554" s="441"/>
      <c r="E554" s="123">
        <f t="shared" ref="E554:P554" si="145">SUM(E543:E553)</f>
        <v>0</v>
      </c>
      <c r="F554" s="123">
        <f t="shared" si="145"/>
        <v>0</v>
      </c>
      <c r="G554" s="123">
        <f t="shared" si="145"/>
        <v>0</v>
      </c>
      <c r="H554" s="123">
        <f t="shared" si="145"/>
        <v>0</v>
      </c>
      <c r="I554" s="123">
        <f t="shared" si="145"/>
        <v>0</v>
      </c>
      <c r="J554" s="123">
        <f t="shared" si="145"/>
        <v>0</v>
      </c>
      <c r="K554" s="123">
        <f t="shared" si="145"/>
        <v>0</v>
      </c>
      <c r="L554" s="123">
        <f t="shared" si="145"/>
        <v>0</v>
      </c>
      <c r="M554" s="123">
        <f t="shared" si="145"/>
        <v>0</v>
      </c>
      <c r="N554" s="123">
        <f t="shared" si="145"/>
        <v>0</v>
      </c>
      <c r="O554" s="123">
        <f t="shared" si="145"/>
        <v>0</v>
      </c>
      <c r="P554" s="123">
        <f t="shared" si="145"/>
        <v>0</v>
      </c>
      <c r="Q554" s="123">
        <f t="shared" si="144"/>
        <v>0</v>
      </c>
    </row>
    <row r="555" spans="3:17" x14ac:dyDescent="0.25">
      <c r="C555" s="439" t="s">
        <v>256</v>
      </c>
      <c r="D555" s="441"/>
      <c r="E555" s="123">
        <f t="shared" ref="E555:P555" si="146">E529+E541+E554</f>
        <v>0</v>
      </c>
      <c r="F555" s="123">
        <f t="shared" si="146"/>
        <v>0</v>
      </c>
      <c r="G555" s="123">
        <f t="shared" si="146"/>
        <v>0</v>
      </c>
      <c r="H555" s="123">
        <f t="shared" si="146"/>
        <v>0</v>
      </c>
      <c r="I555" s="123">
        <f t="shared" si="146"/>
        <v>0</v>
      </c>
      <c r="J555" s="123">
        <f t="shared" si="146"/>
        <v>0</v>
      </c>
      <c r="K555" s="123">
        <f t="shared" si="146"/>
        <v>0</v>
      </c>
      <c r="L555" s="123">
        <f t="shared" si="146"/>
        <v>0</v>
      </c>
      <c r="M555" s="123">
        <f t="shared" si="146"/>
        <v>0</v>
      </c>
      <c r="N555" s="123">
        <f t="shared" si="146"/>
        <v>0</v>
      </c>
      <c r="O555" s="123">
        <f t="shared" si="146"/>
        <v>0</v>
      </c>
      <c r="P555" s="123">
        <f t="shared" si="146"/>
        <v>0</v>
      </c>
      <c r="Q555" s="123">
        <f t="shared" si="144"/>
        <v>0</v>
      </c>
    </row>
    <row r="556" spans="3:17" x14ac:dyDescent="0.25">
      <c r="C556" s="439" t="s">
        <v>261</v>
      </c>
      <c r="D556" s="441"/>
      <c r="E556" s="123">
        <f t="shared" ref="E556:P556" si="147">E555+E517</f>
        <v>0</v>
      </c>
      <c r="F556" s="123">
        <f t="shared" si="147"/>
        <v>0</v>
      </c>
      <c r="G556" s="123">
        <f t="shared" si="147"/>
        <v>0</v>
      </c>
      <c r="H556" s="123">
        <f t="shared" si="147"/>
        <v>0</v>
      </c>
      <c r="I556" s="123">
        <f t="shared" si="147"/>
        <v>0</v>
      </c>
      <c r="J556" s="123">
        <f t="shared" si="147"/>
        <v>0</v>
      </c>
      <c r="K556" s="123">
        <f t="shared" si="147"/>
        <v>0</v>
      </c>
      <c r="L556" s="123">
        <f t="shared" si="147"/>
        <v>0</v>
      </c>
      <c r="M556" s="123">
        <f t="shared" si="147"/>
        <v>0</v>
      </c>
      <c r="N556" s="123">
        <f t="shared" si="147"/>
        <v>0</v>
      </c>
      <c r="O556" s="123">
        <f t="shared" si="147"/>
        <v>0</v>
      </c>
      <c r="P556" s="123">
        <f t="shared" si="147"/>
        <v>0</v>
      </c>
      <c r="Q556" s="123">
        <f t="shared" si="144"/>
        <v>0</v>
      </c>
    </row>
    <row r="558" spans="3:17" x14ac:dyDescent="0.25">
      <c r="C558" s="15"/>
      <c r="Q558" s="27" t="s">
        <v>109</v>
      </c>
    </row>
    <row r="559" spans="3:17" x14ac:dyDescent="0.25">
      <c r="C559" s="416" t="s">
        <v>244</v>
      </c>
      <c r="D559" s="416"/>
      <c r="E559" s="421" t="s">
        <v>326</v>
      </c>
      <c r="F559" s="421"/>
      <c r="G559" s="421"/>
      <c r="H559" s="421"/>
      <c r="I559" s="421"/>
      <c r="J559" s="421"/>
      <c r="K559" s="421"/>
      <c r="L559" s="421"/>
      <c r="M559" s="421"/>
      <c r="N559" s="421"/>
      <c r="O559" s="421"/>
      <c r="P559" s="421"/>
      <c r="Q559" s="421"/>
    </row>
    <row r="560" spans="3:17" x14ac:dyDescent="0.25">
      <c r="C560" s="416"/>
      <c r="D560" s="416"/>
      <c r="E560" s="14" t="s">
        <v>110</v>
      </c>
      <c r="F560" s="14" t="s">
        <v>111</v>
      </c>
      <c r="G560" s="14" t="s">
        <v>112</v>
      </c>
      <c r="H560" s="14" t="s">
        <v>113</v>
      </c>
      <c r="I560" s="14" t="s">
        <v>114</v>
      </c>
      <c r="J560" s="14" t="s">
        <v>115</v>
      </c>
      <c r="K560" s="14" t="s">
        <v>116</v>
      </c>
      <c r="L560" s="14" t="s">
        <v>117</v>
      </c>
      <c r="M560" s="14" t="s">
        <v>118</v>
      </c>
      <c r="N560" s="14" t="s">
        <v>119</v>
      </c>
      <c r="O560" s="14" t="s">
        <v>120</v>
      </c>
      <c r="P560" s="14" t="s">
        <v>121</v>
      </c>
      <c r="Q560" s="14" t="s">
        <v>108</v>
      </c>
    </row>
    <row r="561" spans="3:17" x14ac:dyDescent="0.25">
      <c r="C561" s="428" t="s">
        <v>246</v>
      </c>
      <c r="D561" s="429"/>
      <c r="E561" s="82"/>
      <c r="F561" s="82"/>
      <c r="G561" s="82"/>
      <c r="H561" s="82"/>
      <c r="I561" s="82"/>
      <c r="J561" s="82"/>
      <c r="K561" s="82"/>
      <c r="L561" s="82"/>
      <c r="M561" s="82"/>
      <c r="N561" s="82"/>
      <c r="O561" s="82"/>
      <c r="P561" s="82"/>
      <c r="Q561" s="82"/>
    </row>
    <row r="562" spans="3:17" x14ac:dyDescent="0.25">
      <c r="C562" s="73" t="s">
        <v>247</v>
      </c>
      <c r="D562" s="73" t="s">
        <v>248</v>
      </c>
      <c r="E562" s="82"/>
      <c r="F562" s="82"/>
      <c r="G562" s="82"/>
      <c r="H562" s="82"/>
      <c r="I562" s="82"/>
      <c r="J562" s="82"/>
      <c r="K562" s="82"/>
      <c r="L562" s="82"/>
      <c r="M562" s="82"/>
      <c r="N562" s="82"/>
      <c r="O562" s="82"/>
      <c r="P562" s="82"/>
      <c r="Q562" s="82">
        <f>SUM(E562:P562)</f>
        <v>0</v>
      </c>
    </row>
    <row r="563" spans="3:17" x14ac:dyDescent="0.25">
      <c r="C563" s="18" t="s">
        <v>249</v>
      </c>
      <c r="D563" s="18" t="s">
        <v>250</v>
      </c>
      <c r="E563" s="82"/>
      <c r="F563" s="82"/>
      <c r="G563" s="82"/>
      <c r="H563" s="82"/>
      <c r="I563" s="82"/>
      <c r="J563" s="82"/>
      <c r="K563" s="82"/>
      <c r="L563" s="82"/>
      <c r="M563" s="82"/>
      <c r="N563" s="82"/>
      <c r="O563" s="82"/>
      <c r="P563" s="82"/>
      <c r="Q563" s="82">
        <f>SUM(E563:P563)</f>
        <v>0</v>
      </c>
    </row>
    <row r="564" spans="3:17" x14ac:dyDescent="0.25">
      <c r="C564" s="18" t="s">
        <v>615</v>
      </c>
      <c r="D564" s="18" t="s">
        <v>616</v>
      </c>
      <c r="E564" s="82"/>
      <c r="F564" s="82"/>
      <c r="G564" s="82"/>
      <c r="H564" s="82"/>
      <c r="I564" s="82"/>
      <c r="J564" s="82"/>
      <c r="K564" s="82"/>
      <c r="L564" s="82"/>
      <c r="M564" s="82"/>
      <c r="N564" s="82"/>
      <c r="O564" s="82"/>
      <c r="P564" s="82"/>
      <c r="Q564" s="82">
        <f t="shared" ref="Q564:Q570" si="148">SUM(E564:P564)</f>
        <v>0</v>
      </c>
    </row>
    <row r="565" spans="3:17" x14ac:dyDescent="0.25">
      <c r="C565" s="18" t="s">
        <v>617</v>
      </c>
      <c r="D565" s="18" t="s">
        <v>618</v>
      </c>
      <c r="E565" s="82"/>
      <c r="F565" s="82"/>
      <c r="G565" s="82"/>
      <c r="H565" s="82"/>
      <c r="I565" s="82"/>
      <c r="J565" s="82"/>
      <c r="K565" s="82"/>
      <c r="L565" s="82"/>
      <c r="M565" s="82"/>
      <c r="N565" s="82"/>
      <c r="O565" s="82"/>
      <c r="P565" s="82"/>
      <c r="Q565" s="82">
        <f t="shared" si="148"/>
        <v>0</v>
      </c>
    </row>
    <row r="566" spans="3:17" x14ac:dyDescent="0.25">
      <c r="C566" s="18" t="s">
        <v>619</v>
      </c>
      <c r="D566" s="18" t="s">
        <v>620</v>
      </c>
      <c r="E566" s="82"/>
      <c r="F566" s="82"/>
      <c r="G566" s="82"/>
      <c r="H566" s="82"/>
      <c r="I566" s="82"/>
      <c r="J566" s="82"/>
      <c r="K566" s="82"/>
      <c r="L566" s="82"/>
      <c r="M566" s="82"/>
      <c r="N566" s="82"/>
      <c r="O566" s="82"/>
      <c r="P566" s="82"/>
      <c r="Q566" s="82">
        <f t="shared" si="148"/>
        <v>0</v>
      </c>
    </row>
    <row r="567" spans="3:17" x14ac:dyDescent="0.25">
      <c r="C567" s="18" t="s">
        <v>621</v>
      </c>
      <c r="D567" s="18" t="s">
        <v>622</v>
      </c>
      <c r="E567" s="82"/>
      <c r="F567" s="82"/>
      <c r="G567" s="82"/>
      <c r="H567" s="82"/>
      <c r="I567" s="82"/>
      <c r="J567" s="82"/>
      <c r="K567" s="82"/>
      <c r="L567" s="82"/>
      <c r="M567" s="82"/>
      <c r="N567" s="82"/>
      <c r="O567" s="82"/>
      <c r="P567" s="82"/>
      <c r="Q567" s="82">
        <f t="shared" si="148"/>
        <v>0</v>
      </c>
    </row>
    <row r="568" spans="3:17" x14ac:dyDescent="0.25">
      <c r="C568" s="18" t="s">
        <v>623</v>
      </c>
      <c r="D568" s="18" t="s">
        <v>624</v>
      </c>
      <c r="E568" s="82"/>
      <c r="F568" s="82"/>
      <c r="G568" s="82"/>
      <c r="H568" s="82"/>
      <c r="I568" s="82"/>
      <c r="J568" s="82"/>
      <c r="K568" s="82"/>
      <c r="L568" s="82"/>
      <c r="M568" s="82"/>
      <c r="N568" s="82"/>
      <c r="O568" s="82"/>
      <c r="P568" s="82"/>
      <c r="Q568" s="82">
        <f t="shared" si="148"/>
        <v>0</v>
      </c>
    </row>
    <row r="569" spans="3:17" x14ac:dyDescent="0.25">
      <c r="C569" s="18" t="s">
        <v>625</v>
      </c>
      <c r="D569" s="18" t="s">
        <v>626</v>
      </c>
      <c r="E569" s="82"/>
      <c r="F569" s="82"/>
      <c r="G569" s="82"/>
      <c r="H569" s="82"/>
      <c r="I569" s="82"/>
      <c r="J569" s="82"/>
      <c r="K569" s="82"/>
      <c r="L569" s="82"/>
      <c r="M569" s="82"/>
      <c r="N569" s="82"/>
      <c r="O569" s="82"/>
      <c r="P569" s="82"/>
      <c r="Q569" s="82">
        <f t="shared" si="148"/>
        <v>0</v>
      </c>
    </row>
    <row r="570" spans="3:17" x14ac:dyDescent="0.25">
      <c r="C570" s="18" t="s">
        <v>627</v>
      </c>
      <c r="D570" s="18" t="s">
        <v>628</v>
      </c>
      <c r="E570" s="82"/>
      <c r="F570" s="82"/>
      <c r="G570" s="82"/>
      <c r="H570" s="82"/>
      <c r="I570" s="82"/>
      <c r="J570" s="82"/>
      <c r="K570" s="82"/>
      <c r="L570" s="82"/>
      <c r="M570" s="82"/>
      <c r="N570" s="82"/>
      <c r="O570" s="82"/>
      <c r="P570" s="82"/>
      <c r="Q570" s="82">
        <f t="shared" si="148"/>
        <v>0</v>
      </c>
    </row>
    <row r="571" spans="3:17" x14ac:dyDescent="0.25">
      <c r="C571" s="18" t="s">
        <v>259</v>
      </c>
      <c r="D571" s="18" t="s">
        <v>259</v>
      </c>
      <c r="E571" s="82"/>
      <c r="F571" s="82"/>
      <c r="G571" s="82"/>
      <c r="H571" s="82"/>
      <c r="I571" s="82"/>
      <c r="J571" s="82"/>
      <c r="K571" s="82"/>
      <c r="L571" s="82"/>
      <c r="M571" s="82"/>
      <c r="N571" s="82"/>
      <c r="O571" s="82"/>
      <c r="P571" s="82"/>
      <c r="Q571" s="82">
        <f>SUM(E571:P571)</f>
        <v>0</v>
      </c>
    </row>
    <row r="572" spans="3:17" x14ac:dyDescent="0.25">
      <c r="C572" s="439" t="s">
        <v>251</v>
      </c>
      <c r="D572" s="441"/>
      <c r="E572" s="123">
        <f t="shared" ref="E572:P572" si="149">SUM(E562:E571)</f>
        <v>0</v>
      </c>
      <c r="F572" s="123">
        <f t="shared" si="149"/>
        <v>0</v>
      </c>
      <c r="G572" s="123">
        <f t="shared" si="149"/>
        <v>0</v>
      </c>
      <c r="H572" s="123">
        <f t="shared" si="149"/>
        <v>0</v>
      </c>
      <c r="I572" s="123">
        <f t="shared" si="149"/>
        <v>0</v>
      </c>
      <c r="J572" s="123">
        <f t="shared" si="149"/>
        <v>0</v>
      </c>
      <c r="K572" s="123">
        <f t="shared" si="149"/>
        <v>0</v>
      </c>
      <c r="L572" s="123">
        <f t="shared" si="149"/>
        <v>0</v>
      </c>
      <c r="M572" s="123">
        <f t="shared" si="149"/>
        <v>0</v>
      </c>
      <c r="N572" s="123">
        <f t="shared" si="149"/>
        <v>0</v>
      </c>
      <c r="O572" s="123">
        <f t="shared" si="149"/>
        <v>0</v>
      </c>
      <c r="P572" s="123">
        <f t="shared" si="149"/>
        <v>0</v>
      </c>
      <c r="Q572" s="123">
        <f>SUM(E572:P572)</f>
        <v>0</v>
      </c>
    </row>
    <row r="573" spans="3:17" x14ac:dyDescent="0.25">
      <c r="C573" s="428" t="s">
        <v>257</v>
      </c>
      <c r="D573" s="429"/>
      <c r="E573" s="82"/>
      <c r="F573" s="82"/>
      <c r="G573" s="82"/>
      <c r="H573" s="82"/>
      <c r="I573" s="82"/>
      <c r="J573" s="82"/>
      <c r="K573" s="82"/>
      <c r="L573" s="82"/>
      <c r="M573" s="82"/>
      <c r="N573" s="82"/>
      <c r="O573" s="82"/>
      <c r="P573" s="82"/>
      <c r="Q573" s="82"/>
    </row>
    <row r="574" spans="3:17" x14ac:dyDescent="0.25">
      <c r="C574" s="18" t="s">
        <v>252</v>
      </c>
      <c r="D574" s="18" t="s">
        <v>253</v>
      </c>
      <c r="E574" s="82"/>
      <c r="F574" s="82"/>
      <c r="G574" s="82"/>
      <c r="H574" s="82"/>
      <c r="I574" s="82"/>
      <c r="J574" s="82"/>
      <c r="K574" s="82"/>
      <c r="L574" s="82"/>
      <c r="M574" s="82"/>
      <c r="N574" s="82"/>
      <c r="O574" s="82"/>
      <c r="P574" s="82"/>
      <c r="Q574" s="82">
        <f>SUM(E574:P574)</f>
        <v>0</v>
      </c>
    </row>
    <row r="575" spans="3:17" x14ac:dyDescent="0.25">
      <c r="C575" s="18" t="s">
        <v>254</v>
      </c>
      <c r="D575" s="18" t="s">
        <v>255</v>
      </c>
      <c r="E575" s="82"/>
      <c r="F575" s="82"/>
      <c r="G575" s="82"/>
      <c r="H575" s="82"/>
      <c r="I575" s="82"/>
      <c r="J575" s="82"/>
      <c r="K575" s="82"/>
      <c r="L575" s="82"/>
      <c r="M575" s="82"/>
      <c r="N575" s="82"/>
      <c r="O575" s="82"/>
      <c r="P575" s="82"/>
      <c r="Q575" s="82">
        <f>SUM(E575:P575)</f>
        <v>0</v>
      </c>
    </row>
    <row r="576" spans="3:17" x14ac:dyDescent="0.25">
      <c r="C576" s="18" t="s">
        <v>629</v>
      </c>
      <c r="D576" s="18" t="s">
        <v>64</v>
      </c>
      <c r="E576" s="82"/>
      <c r="F576" s="82"/>
      <c r="G576" s="82"/>
      <c r="H576" s="82"/>
      <c r="I576" s="82"/>
      <c r="J576" s="82"/>
      <c r="K576" s="82"/>
      <c r="L576" s="82"/>
      <c r="M576" s="82"/>
      <c r="N576" s="82"/>
      <c r="O576" s="82"/>
      <c r="P576" s="82"/>
      <c r="Q576" s="82">
        <f t="shared" ref="Q576:Q582" si="150">SUM(E576:P576)</f>
        <v>0</v>
      </c>
    </row>
    <row r="577" spans="3:17" x14ac:dyDescent="0.25">
      <c r="C577" s="18" t="s">
        <v>630</v>
      </c>
      <c r="D577" s="18" t="s">
        <v>631</v>
      </c>
      <c r="E577" s="82"/>
      <c r="F577" s="82"/>
      <c r="G577" s="82"/>
      <c r="H577" s="82"/>
      <c r="I577" s="82"/>
      <c r="J577" s="82"/>
      <c r="K577" s="82"/>
      <c r="L577" s="82"/>
      <c r="M577" s="82"/>
      <c r="N577" s="82"/>
      <c r="O577" s="82"/>
      <c r="P577" s="82"/>
      <c r="Q577" s="82">
        <f t="shared" si="150"/>
        <v>0</v>
      </c>
    </row>
    <row r="578" spans="3:17" x14ac:dyDescent="0.25">
      <c r="C578" s="18" t="s">
        <v>632</v>
      </c>
      <c r="D578" s="18" t="s">
        <v>633</v>
      </c>
      <c r="E578" s="82"/>
      <c r="F578" s="82"/>
      <c r="G578" s="82"/>
      <c r="H578" s="82"/>
      <c r="I578" s="82"/>
      <c r="J578" s="82"/>
      <c r="K578" s="82"/>
      <c r="L578" s="82"/>
      <c r="M578" s="82"/>
      <c r="N578" s="82"/>
      <c r="O578" s="82"/>
      <c r="P578" s="82"/>
      <c r="Q578" s="82">
        <f t="shared" si="150"/>
        <v>0</v>
      </c>
    </row>
    <row r="579" spans="3:17" x14ac:dyDescent="0.25">
      <c r="C579" s="18" t="s">
        <v>634</v>
      </c>
      <c r="D579" s="18" t="s">
        <v>635</v>
      </c>
      <c r="E579" s="82"/>
      <c r="F579" s="82"/>
      <c r="G579" s="82"/>
      <c r="H579" s="82"/>
      <c r="I579" s="82"/>
      <c r="J579" s="82"/>
      <c r="K579" s="82"/>
      <c r="L579" s="82"/>
      <c r="M579" s="82"/>
      <c r="N579" s="82"/>
      <c r="O579" s="82"/>
      <c r="P579" s="82"/>
      <c r="Q579" s="82">
        <f t="shared" si="150"/>
        <v>0</v>
      </c>
    </row>
    <row r="580" spans="3:17" x14ac:dyDescent="0.25">
      <c r="C580" s="18" t="s">
        <v>472</v>
      </c>
      <c r="D580" s="18" t="s">
        <v>626</v>
      </c>
      <c r="E580" s="82"/>
      <c r="F580" s="82"/>
      <c r="G580" s="82"/>
      <c r="H580" s="82"/>
      <c r="I580" s="82"/>
      <c r="J580" s="82"/>
      <c r="K580" s="82"/>
      <c r="L580" s="82"/>
      <c r="M580" s="82"/>
      <c r="N580" s="82"/>
      <c r="O580" s="82"/>
      <c r="P580" s="82"/>
      <c r="Q580" s="82">
        <f t="shared" si="150"/>
        <v>0</v>
      </c>
    </row>
    <row r="581" spans="3:17" x14ac:dyDescent="0.25">
      <c r="C581" s="18" t="s">
        <v>472</v>
      </c>
      <c r="D581" s="18" t="s">
        <v>636</v>
      </c>
      <c r="E581" s="82"/>
      <c r="F581" s="82"/>
      <c r="G581" s="82"/>
      <c r="H581" s="82"/>
      <c r="I581" s="82"/>
      <c r="J581" s="82"/>
      <c r="K581" s="82"/>
      <c r="L581" s="82"/>
      <c r="M581" s="82"/>
      <c r="N581" s="82"/>
      <c r="O581" s="82"/>
      <c r="P581" s="82"/>
      <c r="Q581" s="82">
        <f t="shared" si="150"/>
        <v>0</v>
      </c>
    </row>
    <row r="582" spans="3:17" x14ac:dyDescent="0.25">
      <c r="C582" s="18" t="s">
        <v>637</v>
      </c>
      <c r="D582" s="18" t="s">
        <v>628</v>
      </c>
      <c r="E582" s="82"/>
      <c r="F582" s="82"/>
      <c r="G582" s="82"/>
      <c r="H582" s="82"/>
      <c r="I582" s="82"/>
      <c r="J582" s="82"/>
      <c r="K582" s="82"/>
      <c r="L582" s="82"/>
      <c r="M582" s="82"/>
      <c r="N582" s="82"/>
      <c r="O582" s="82"/>
      <c r="P582" s="82"/>
      <c r="Q582" s="82">
        <f t="shared" si="150"/>
        <v>0</v>
      </c>
    </row>
    <row r="583" spans="3:17" x14ac:dyDescent="0.25">
      <c r="C583" s="18" t="s">
        <v>259</v>
      </c>
      <c r="D583" s="18" t="s">
        <v>259</v>
      </c>
      <c r="E583" s="82"/>
      <c r="F583" s="82"/>
      <c r="G583" s="82"/>
      <c r="H583" s="82"/>
      <c r="I583" s="82"/>
      <c r="J583" s="82"/>
      <c r="K583" s="82"/>
      <c r="L583" s="82"/>
      <c r="M583" s="82"/>
      <c r="N583" s="82"/>
      <c r="O583" s="82"/>
      <c r="P583" s="82"/>
      <c r="Q583" s="82">
        <f>SUM(E583:P583)</f>
        <v>0</v>
      </c>
    </row>
    <row r="584" spans="3:17" x14ac:dyDescent="0.25">
      <c r="C584" s="439" t="s">
        <v>225</v>
      </c>
      <c r="D584" s="441"/>
      <c r="E584" s="123">
        <f t="shared" ref="E584:P584" si="151">SUM(E574:E583)</f>
        <v>0</v>
      </c>
      <c r="F584" s="123">
        <f t="shared" si="151"/>
        <v>0</v>
      </c>
      <c r="G584" s="123">
        <f t="shared" si="151"/>
        <v>0</v>
      </c>
      <c r="H584" s="123">
        <f t="shared" si="151"/>
        <v>0</v>
      </c>
      <c r="I584" s="123">
        <f t="shared" si="151"/>
        <v>0</v>
      </c>
      <c r="J584" s="123">
        <f t="shared" si="151"/>
        <v>0</v>
      </c>
      <c r="K584" s="123">
        <f t="shared" si="151"/>
        <v>0</v>
      </c>
      <c r="L584" s="123">
        <f t="shared" si="151"/>
        <v>0</v>
      </c>
      <c r="M584" s="123">
        <f t="shared" si="151"/>
        <v>0</v>
      </c>
      <c r="N584" s="123">
        <f t="shared" si="151"/>
        <v>0</v>
      </c>
      <c r="O584" s="123">
        <f t="shared" si="151"/>
        <v>0</v>
      </c>
      <c r="P584" s="123">
        <f t="shared" si="151"/>
        <v>0</v>
      </c>
      <c r="Q584" s="123">
        <f>SUM(E584:P584)</f>
        <v>0</v>
      </c>
    </row>
    <row r="585" spans="3:17" x14ac:dyDescent="0.25">
      <c r="C585" s="428" t="s">
        <v>258</v>
      </c>
      <c r="D585" s="429"/>
      <c r="E585" s="82"/>
      <c r="F585" s="82"/>
      <c r="G585" s="82"/>
      <c r="H585" s="82"/>
      <c r="I585" s="82"/>
      <c r="J585" s="82"/>
      <c r="K585" s="82"/>
      <c r="L585" s="82"/>
      <c r="M585" s="82"/>
      <c r="N585" s="82"/>
      <c r="O585" s="82"/>
      <c r="P585" s="82"/>
      <c r="Q585" s="82"/>
    </row>
    <row r="586" spans="3:17" x14ac:dyDescent="0.25">
      <c r="C586" s="18" t="s">
        <v>252</v>
      </c>
      <c r="D586" s="18" t="s">
        <v>253</v>
      </c>
      <c r="E586" s="82"/>
      <c r="F586" s="82"/>
      <c r="G586" s="82"/>
      <c r="H586" s="82"/>
      <c r="I586" s="82"/>
      <c r="J586" s="82"/>
      <c r="K586" s="82"/>
      <c r="L586" s="82"/>
      <c r="M586" s="82"/>
      <c r="N586" s="82"/>
      <c r="O586" s="82"/>
      <c r="P586" s="82"/>
      <c r="Q586" s="82">
        <f>SUM(E586:P586)</f>
        <v>0</v>
      </c>
    </row>
    <row r="587" spans="3:17" x14ac:dyDescent="0.25">
      <c r="C587" s="18" t="s">
        <v>254</v>
      </c>
      <c r="D587" s="18" t="s">
        <v>255</v>
      </c>
      <c r="E587" s="82"/>
      <c r="F587" s="82"/>
      <c r="G587" s="82"/>
      <c r="H587" s="82"/>
      <c r="I587" s="82"/>
      <c r="J587" s="82"/>
      <c r="K587" s="82"/>
      <c r="L587" s="82"/>
      <c r="M587" s="82"/>
      <c r="N587" s="82"/>
      <c r="O587" s="82"/>
      <c r="P587" s="82"/>
      <c r="Q587" s="82">
        <f>SUM(E587:P587)</f>
        <v>0</v>
      </c>
    </row>
    <row r="588" spans="3:17" x14ac:dyDescent="0.25">
      <c r="C588" s="18" t="s">
        <v>629</v>
      </c>
      <c r="D588" s="18" t="s">
        <v>64</v>
      </c>
      <c r="E588" s="82"/>
      <c r="F588" s="82"/>
      <c r="G588" s="82"/>
      <c r="H588" s="82"/>
      <c r="I588" s="82"/>
      <c r="J588" s="82"/>
      <c r="K588" s="82"/>
      <c r="L588" s="82"/>
      <c r="M588" s="82"/>
      <c r="N588" s="82"/>
      <c r="O588" s="82"/>
      <c r="P588" s="82"/>
      <c r="Q588" s="82">
        <f t="shared" ref="Q588:Q594" si="152">SUM(E588:P588)</f>
        <v>0</v>
      </c>
    </row>
    <row r="589" spans="3:17" x14ac:dyDescent="0.25">
      <c r="C589" s="18" t="s">
        <v>630</v>
      </c>
      <c r="D589" s="18" t="s">
        <v>631</v>
      </c>
      <c r="E589" s="82"/>
      <c r="F589" s="82"/>
      <c r="G589" s="82"/>
      <c r="H589" s="82"/>
      <c r="I589" s="82"/>
      <c r="J589" s="82"/>
      <c r="K589" s="82"/>
      <c r="L589" s="82"/>
      <c r="M589" s="82"/>
      <c r="N589" s="82"/>
      <c r="O589" s="82"/>
      <c r="P589" s="82"/>
      <c r="Q589" s="82">
        <f t="shared" si="152"/>
        <v>0</v>
      </c>
    </row>
    <row r="590" spans="3:17" x14ac:dyDescent="0.25">
      <c r="C590" s="18" t="s">
        <v>632</v>
      </c>
      <c r="D590" s="18" t="s">
        <v>633</v>
      </c>
      <c r="E590" s="82"/>
      <c r="F590" s="82"/>
      <c r="G590" s="82"/>
      <c r="H590" s="82"/>
      <c r="I590" s="82"/>
      <c r="J590" s="82"/>
      <c r="K590" s="82"/>
      <c r="L590" s="82"/>
      <c r="M590" s="82"/>
      <c r="N590" s="82"/>
      <c r="O590" s="82"/>
      <c r="P590" s="82"/>
      <c r="Q590" s="82">
        <f t="shared" si="152"/>
        <v>0</v>
      </c>
    </row>
    <row r="591" spans="3:17" x14ac:dyDescent="0.25">
      <c r="C591" s="18" t="s">
        <v>634</v>
      </c>
      <c r="D591" s="18" t="s">
        <v>635</v>
      </c>
      <c r="E591" s="82"/>
      <c r="F591" s="82"/>
      <c r="G591" s="82"/>
      <c r="H591" s="82"/>
      <c r="I591" s="82"/>
      <c r="J591" s="82"/>
      <c r="K591" s="82"/>
      <c r="L591" s="82"/>
      <c r="M591" s="82"/>
      <c r="N591" s="82"/>
      <c r="O591" s="82"/>
      <c r="P591" s="82"/>
      <c r="Q591" s="82">
        <f t="shared" si="152"/>
        <v>0</v>
      </c>
    </row>
    <row r="592" spans="3:17" x14ac:dyDescent="0.25">
      <c r="C592" s="18" t="s">
        <v>472</v>
      </c>
      <c r="D592" s="18" t="s">
        <v>626</v>
      </c>
      <c r="E592" s="82"/>
      <c r="F592" s="82"/>
      <c r="G592" s="82"/>
      <c r="H592" s="82"/>
      <c r="I592" s="82"/>
      <c r="J592" s="82"/>
      <c r="K592" s="82"/>
      <c r="L592" s="82"/>
      <c r="M592" s="82"/>
      <c r="N592" s="82"/>
      <c r="O592" s="82"/>
      <c r="P592" s="82"/>
      <c r="Q592" s="82">
        <f t="shared" si="152"/>
        <v>0</v>
      </c>
    </row>
    <row r="593" spans="3:17" x14ac:dyDescent="0.25">
      <c r="C593" s="18" t="s">
        <v>472</v>
      </c>
      <c r="D593" s="18" t="s">
        <v>636</v>
      </c>
      <c r="E593" s="82"/>
      <c r="F593" s="82"/>
      <c r="G593" s="82"/>
      <c r="H593" s="82"/>
      <c r="I593" s="82"/>
      <c r="J593" s="82"/>
      <c r="K593" s="82"/>
      <c r="L593" s="82"/>
      <c r="M593" s="82"/>
      <c r="N593" s="82"/>
      <c r="O593" s="82"/>
      <c r="P593" s="82"/>
      <c r="Q593" s="82">
        <f t="shared" si="152"/>
        <v>0</v>
      </c>
    </row>
    <row r="594" spans="3:17" x14ac:dyDescent="0.25">
      <c r="C594" s="18" t="s">
        <v>637</v>
      </c>
      <c r="D594" s="18" t="s">
        <v>628</v>
      </c>
      <c r="E594" s="82"/>
      <c r="F594" s="82"/>
      <c r="G594" s="82"/>
      <c r="H594" s="82"/>
      <c r="I594" s="82"/>
      <c r="J594" s="82"/>
      <c r="K594" s="82"/>
      <c r="L594" s="82"/>
      <c r="M594" s="82"/>
      <c r="N594" s="82"/>
      <c r="O594" s="82"/>
      <c r="P594" s="82"/>
      <c r="Q594" s="82">
        <f t="shared" si="152"/>
        <v>0</v>
      </c>
    </row>
    <row r="595" spans="3:17" x14ac:dyDescent="0.25">
      <c r="C595" s="18" t="s">
        <v>259</v>
      </c>
      <c r="D595" s="18" t="s">
        <v>259</v>
      </c>
      <c r="E595" s="82"/>
      <c r="F595" s="82"/>
      <c r="G595" s="82"/>
      <c r="H595" s="82"/>
      <c r="I595" s="82"/>
      <c r="J595" s="82"/>
      <c r="K595" s="82"/>
      <c r="L595" s="82"/>
      <c r="M595" s="82"/>
      <c r="N595" s="82"/>
      <c r="O595" s="82"/>
      <c r="P595" s="82"/>
      <c r="Q595" s="82">
        <f>SUM(E595:P595)</f>
        <v>0</v>
      </c>
    </row>
    <row r="596" spans="3:17" x14ac:dyDescent="0.25">
      <c r="C596" s="439" t="s">
        <v>225</v>
      </c>
      <c r="D596" s="441"/>
      <c r="E596" s="123">
        <f t="shared" ref="E596:P596" si="153">SUM(E586:E595)</f>
        <v>0</v>
      </c>
      <c r="F596" s="123">
        <f t="shared" si="153"/>
        <v>0</v>
      </c>
      <c r="G596" s="123">
        <f t="shared" si="153"/>
        <v>0</v>
      </c>
      <c r="H596" s="123">
        <f t="shared" si="153"/>
        <v>0</v>
      </c>
      <c r="I596" s="123">
        <f t="shared" si="153"/>
        <v>0</v>
      </c>
      <c r="J596" s="123">
        <f t="shared" si="153"/>
        <v>0</v>
      </c>
      <c r="K596" s="123">
        <f t="shared" si="153"/>
        <v>0</v>
      </c>
      <c r="L596" s="123">
        <f t="shared" si="153"/>
        <v>0</v>
      </c>
      <c r="M596" s="123">
        <f t="shared" si="153"/>
        <v>0</v>
      </c>
      <c r="N596" s="123">
        <f t="shared" si="153"/>
        <v>0</v>
      </c>
      <c r="O596" s="123">
        <f t="shared" si="153"/>
        <v>0</v>
      </c>
      <c r="P596" s="123">
        <f t="shared" si="153"/>
        <v>0</v>
      </c>
      <c r="Q596" s="123">
        <f>SUM(E596:P596)</f>
        <v>0</v>
      </c>
    </row>
    <row r="597" spans="3:17" x14ac:dyDescent="0.25">
      <c r="C597" s="428" t="s">
        <v>260</v>
      </c>
      <c r="D597" s="429"/>
      <c r="E597" s="82"/>
      <c r="F597" s="82"/>
      <c r="G597" s="82"/>
      <c r="H597" s="82"/>
      <c r="I597" s="82"/>
      <c r="J597" s="82"/>
      <c r="K597" s="82"/>
      <c r="L597" s="82"/>
      <c r="M597" s="82"/>
      <c r="N597" s="82"/>
      <c r="O597" s="82"/>
      <c r="P597" s="82"/>
      <c r="Q597" s="82"/>
    </row>
    <row r="598" spans="3:17" x14ac:dyDescent="0.25">
      <c r="C598" s="18" t="s">
        <v>252</v>
      </c>
      <c r="D598" s="18" t="s">
        <v>253</v>
      </c>
      <c r="E598" s="82"/>
      <c r="F598" s="82"/>
      <c r="G598" s="82"/>
      <c r="H598" s="82"/>
      <c r="I598" s="82"/>
      <c r="J598" s="82"/>
      <c r="K598" s="82"/>
      <c r="L598" s="82"/>
      <c r="M598" s="82"/>
      <c r="N598" s="82"/>
      <c r="O598" s="82"/>
      <c r="P598" s="82"/>
      <c r="Q598" s="82">
        <f t="shared" ref="Q598:Q611" si="154">SUM(E598:P598)</f>
        <v>0</v>
      </c>
    </row>
    <row r="599" spans="3:17" x14ac:dyDescent="0.25">
      <c r="C599" s="18" t="s">
        <v>254</v>
      </c>
      <c r="D599" s="18" t="s">
        <v>255</v>
      </c>
      <c r="E599" s="82"/>
      <c r="F599" s="82"/>
      <c r="G599" s="82"/>
      <c r="H599" s="82"/>
      <c r="I599" s="82"/>
      <c r="J599" s="82"/>
      <c r="K599" s="82"/>
      <c r="L599" s="82"/>
      <c r="M599" s="82"/>
      <c r="N599" s="82"/>
      <c r="O599" s="82"/>
      <c r="P599" s="82"/>
      <c r="Q599" s="82">
        <f t="shared" si="154"/>
        <v>0</v>
      </c>
    </row>
    <row r="600" spans="3:17" x14ac:dyDescent="0.25">
      <c r="C600" s="18" t="s">
        <v>640</v>
      </c>
      <c r="D600" s="18" t="s">
        <v>64</v>
      </c>
      <c r="E600" s="82"/>
      <c r="F600" s="82"/>
      <c r="G600" s="82"/>
      <c r="H600" s="82"/>
      <c r="I600" s="82"/>
      <c r="J600" s="82"/>
      <c r="K600" s="82"/>
      <c r="L600" s="82"/>
      <c r="M600" s="82"/>
      <c r="N600" s="82"/>
      <c r="O600" s="82"/>
      <c r="P600" s="82"/>
      <c r="Q600" s="82">
        <f t="shared" si="154"/>
        <v>0</v>
      </c>
    </row>
    <row r="601" spans="3:17" x14ac:dyDescent="0.25">
      <c r="C601" s="18" t="s">
        <v>630</v>
      </c>
      <c r="D601" s="18" t="s">
        <v>631</v>
      </c>
      <c r="E601" s="82"/>
      <c r="F601" s="82"/>
      <c r="G601" s="82"/>
      <c r="H601" s="82"/>
      <c r="I601" s="82"/>
      <c r="J601" s="82"/>
      <c r="K601" s="82"/>
      <c r="L601" s="82"/>
      <c r="M601" s="82"/>
      <c r="N601" s="82"/>
      <c r="O601" s="82"/>
      <c r="P601" s="82"/>
      <c r="Q601" s="82">
        <f t="shared" si="154"/>
        <v>0</v>
      </c>
    </row>
    <row r="602" spans="3:17" x14ac:dyDescent="0.25">
      <c r="C602" s="18" t="s">
        <v>632</v>
      </c>
      <c r="D602" s="18" t="s">
        <v>633</v>
      </c>
      <c r="E602" s="82"/>
      <c r="F602" s="82"/>
      <c r="G602" s="82"/>
      <c r="H602" s="82"/>
      <c r="I602" s="82"/>
      <c r="J602" s="82"/>
      <c r="K602" s="82"/>
      <c r="L602" s="82"/>
      <c r="M602" s="82"/>
      <c r="N602" s="82"/>
      <c r="O602" s="82"/>
      <c r="P602" s="82"/>
      <c r="Q602" s="82">
        <f t="shared" si="154"/>
        <v>0</v>
      </c>
    </row>
    <row r="603" spans="3:17" x14ac:dyDescent="0.25">
      <c r="C603" s="18" t="s">
        <v>638</v>
      </c>
      <c r="D603" s="18" t="s">
        <v>639</v>
      </c>
      <c r="E603" s="82"/>
      <c r="F603" s="82"/>
      <c r="G603" s="82"/>
      <c r="H603" s="82"/>
      <c r="I603" s="82"/>
      <c r="J603" s="82"/>
      <c r="K603" s="82"/>
      <c r="L603" s="82"/>
      <c r="M603" s="82"/>
      <c r="N603" s="82"/>
      <c r="O603" s="82"/>
      <c r="P603" s="82"/>
      <c r="Q603" s="82">
        <f t="shared" si="154"/>
        <v>0</v>
      </c>
    </row>
    <row r="604" spans="3:17" x14ac:dyDescent="0.25">
      <c r="C604" s="18" t="s">
        <v>634</v>
      </c>
      <c r="D604" s="18" t="s">
        <v>635</v>
      </c>
      <c r="E604" s="82"/>
      <c r="F604" s="82"/>
      <c r="G604" s="82"/>
      <c r="H604" s="82"/>
      <c r="I604" s="82"/>
      <c r="J604" s="82"/>
      <c r="K604" s="82"/>
      <c r="L604" s="82"/>
      <c r="M604" s="82"/>
      <c r="N604" s="82"/>
      <c r="O604" s="82"/>
      <c r="P604" s="82"/>
      <c r="Q604" s="82">
        <f t="shared" si="154"/>
        <v>0</v>
      </c>
    </row>
    <row r="605" spans="3:17" x14ac:dyDescent="0.25">
      <c r="C605" s="18" t="s">
        <v>472</v>
      </c>
      <c r="D605" s="18" t="s">
        <v>626</v>
      </c>
      <c r="E605" s="82"/>
      <c r="F605" s="82"/>
      <c r="G605" s="82"/>
      <c r="H605" s="82"/>
      <c r="I605" s="82"/>
      <c r="J605" s="82"/>
      <c r="K605" s="82"/>
      <c r="L605" s="82"/>
      <c r="M605" s="82"/>
      <c r="N605" s="82"/>
      <c r="O605" s="82"/>
      <c r="P605" s="82"/>
      <c r="Q605" s="82">
        <f t="shared" si="154"/>
        <v>0</v>
      </c>
    </row>
    <row r="606" spans="3:17" x14ac:dyDescent="0.25">
      <c r="C606" s="18" t="s">
        <v>472</v>
      </c>
      <c r="D606" s="18" t="s">
        <v>636</v>
      </c>
      <c r="E606" s="82"/>
      <c r="F606" s="82"/>
      <c r="G606" s="82"/>
      <c r="H606" s="82"/>
      <c r="I606" s="82"/>
      <c r="J606" s="82"/>
      <c r="K606" s="82"/>
      <c r="L606" s="82"/>
      <c r="M606" s="82"/>
      <c r="N606" s="82"/>
      <c r="O606" s="82"/>
      <c r="P606" s="82"/>
      <c r="Q606" s="82">
        <f t="shared" si="154"/>
        <v>0</v>
      </c>
    </row>
    <row r="607" spans="3:17" x14ac:dyDescent="0.25">
      <c r="C607" s="18" t="s">
        <v>637</v>
      </c>
      <c r="D607" s="18" t="s">
        <v>628</v>
      </c>
      <c r="E607" s="82"/>
      <c r="F607" s="82"/>
      <c r="G607" s="82"/>
      <c r="H607" s="82"/>
      <c r="I607" s="82"/>
      <c r="J607" s="82"/>
      <c r="K607" s="82"/>
      <c r="L607" s="82"/>
      <c r="M607" s="82"/>
      <c r="N607" s="82"/>
      <c r="O607" s="82"/>
      <c r="P607" s="82"/>
      <c r="Q607" s="82">
        <f t="shared" si="154"/>
        <v>0</v>
      </c>
    </row>
    <row r="608" spans="3:17" x14ac:dyDescent="0.25">
      <c r="C608" s="18" t="s">
        <v>259</v>
      </c>
      <c r="D608" s="18" t="s">
        <v>259</v>
      </c>
      <c r="E608" s="82"/>
      <c r="F608" s="82"/>
      <c r="G608" s="82"/>
      <c r="H608" s="82"/>
      <c r="I608" s="82"/>
      <c r="J608" s="82"/>
      <c r="K608" s="82"/>
      <c r="L608" s="82"/>
      <c r="M608" s="82"/>
      <c r="N608" s="82"/>
      <c r="O608" s="82"/>
      <c r="P608" s="82"/>
      <c r="Q608" s="82">
        <f t="shared" si="154"/>
        <v>0</v>
      </c>
    </row>
    <row r="609" spans="3:17" x14ac:dyDescent="0.25">
      <c r="C609" s="439" t="s">
        <v>225</v>
      </c>
      <c r="D609" s="441"/>
      <c r="E609" s="123">
        <f t="shared" ref="E609:P609" si="155">SUM(E598:E608)</f>
        <v>0</v>
      </c>
      <c r="F609" s="123">
        <f t="shared" si="155"/>
        <v>0</v>
      </c>
      <c r="G609" s="123">
        <f t="shared" si="155"/>
        <v>0</v>
      </c>
      <c r="H609" s="123">
        <f t="shared" si="155"/>
        <v>0</v>
      </c>
      <c r="I609" s="123">
        <f t="shared" si="155"/>
        <v>0</v>
      </c>
      <c r="J609" s="123">
        <f t="shared" si="155"/>
        <v>0</v>
      </c>
      <c r="K609" s="123">
        <f t="shared" si="155"/>
        <v>0</v>
      </c>
      <c r="L609" s="123">
        <f t="shared" si="155"/>
        <v>0</v>
      </c>
      <c r="M609" s="123">
        <f t="shared" si="155"/>
        <v>0</v>
      </c>
      <c r="N609" s="123">
        <f t="shared" si="155"/>
        <v>0</v>
      </c>
      <c r="O609" s="123">
        <f t="shared" si="155"/>
        <v>0</v>
      </c>
      <c r="P609" s="123">
        <f t="shared" si="155"/>
        <v>0</v>
      </c>
      <c r="Q609" s="123">
        <f t="shared" si="154"/>
        <v>0</v>
      </c>
    </row>
    <row r="610" spans="3:17" x14ac:dyDescent="0.25">
      <c r="C610" s="439" t="s">
        <v>256</v>
      </c>
      <c r="D610" s="441"/>
      <c r="E610" s="123">
        <f t="shared" ref="E610:P610" si="156">E584+E596+E609</f>
        <v>0</v>
      </c>
      <c r="F610" s="123">
        <f t="shared" si="156"/>
        <v>0</v>
      </c>
      <c r="G610" s="123">
        <f t="shared" si="156"/>
        <v>0</v>
      </c>
      <c r="H610" s="123">
        <f t="shared" si="156"/>
        <v>0</v>
      </c>
      <c r="I610" s="123">
        <f t="shared" si="156"/>
        <v>0</v>
      </c>
      <c r="J610" s="123">
        <f t="shared" si="156"/>
        <v>0</v>
      </c>
      <c r="K610" s="123">
        <f t="shared" si="156"/>
        <v>0</v>
      </c>
      <c r="L610" s="123">
        <f t="shared" si="156"/>
        <v>0</v>
      </c>
      <c r="M610" s="123">
        <f t="shared" si="156"/>
        <v>0</v>
      </c>
      <c r="N610" s="123">
        <f t="shared" si="156"/>
        <v>0</v>
      </c>
      <c r="O610" s="123">
        <f t="shared" si="156"/>
        <v>0</v>
      </c>
      <c r="P610" s="123">
        <f t="shared" si="156"/>
        <v>0</v>
      </c>
      <c r="Q610" s="123">
        <f t="shared" si="154"/>
        <v>0</v>
      </c>
    </row>
    <row r="611" spans="3:17" x14ac:dyDescent="0.25">
      <c r="C611" s="439" t="s">
        <v>261</v>
      </c>
      <c r="D611" s="441"/>
      <c r="E611" s="123">
        <f t="shared" ref="E611:P611" si="157">E610+E572</f>
        <v>0</v>
      </c>
      <c r="F611" s="123">
        <f t="shared" si="157"/>
        <v>0</v>
      </c>
      <c r="G611" s="123">
        <f t="shared" si="157"/>
        <v>0</v>
      </c>
      <c r="H611" s="123">
        <f t="shared" si="157"/>
        <v>0</v>
      </c>
      <c r="I611" s="123">
        <f t="shared" si="157"/>
        <v>0</v>
      </c>
      <c r="J611" s="123">
        <f t="shared" si="157"/>
        <v>0</v>
      </c>
      <c r="K611" s="123">
        <f t="shared" si="157"/>
        <v>0</v>
      </c>
      <c r="L611" s="123">
        <f t="shared" si="157"/>
        <v>0</v>
      </c>
      <c r="M611" s="123">
        <f t="shared" si="157"/>
        <v>0</v>
      </c>
      <c r="N611" s="123">
        <f t="shared" si="157"/>
        <v>0</v>
      </c>
      <c r="O611" s="123">
        <f t="shared" si="157"/>
        <v>0</v>
      </c>
      <c r="P611" s="123">
        <f t="shared" si="157"/>
        <v>0</v>
      </c>
      <c r="Q611" s="123">
        <f t="shared" si="154"/>
        <v>0</v>
      </c>
    </row>
    <row r="613" spans="3:17" x14ac:dyDescent="0.25">
      <c r="D613" s="24"/>
      <c r="E613" s="24" t="s">
        <v>175</v>
      </c>
    </row>
    <row r="614" spans="3:17" x14ac:dyDescent="0.25">
      <c r="D614" s="26"/>
      <c r="E614" s="26">
        <v>1</v>
      </c>
      <c r="F614" s="4" t="s">
        <v>266</v>
      </c>
    </row>
    <row r="615" spans="3:17" x14ac:dyDescent="0.25">
      <c r="E615" s="26">
        <f>E614+1</f>
        <v>2</v>
      </c>
      <c r="F615" s="4" t="s">
        <v>267</v>
      </c>
    </row>
    <row r="616" spans="3:17" x14ac:dyDescent="0.25">
      <c r="E616" s="26"/>
    </row>
  </sheetData>
  <mergeCells count="137">
    <mergeCell ref="C596:D596"/>
    <mergeCell ref="C597:D597"/>
    <mergeCell ref="C609:D609"/>
    <mergeCell ref="C610:D610"/>
    <mergeCell ref="C611:D611"/>
    <mergeCell ref="E559:Q559"/>
    <mergeCell ref="C561:D561"/>
    <mergeCell ref="C572:D572"/>
    <mergeCell ref="C573:D573"/>
    <mergeCell ref="C584:D584"/>
    <mergeCell ref="C585:D585"/>
    <mergeCell ref="C541:D541"/>
    <mergeCell ref="C542:D542"/>
    <mergeCell ref="C554:D554"/>
    <mergeCell ref="C555:D555"/>
    <mergeCell ref="C556:D556"/>
    <mergeCell ref="C559:D560"/>
    <mergeCell ref="E504:Q504"/>
    <mergeCell ref="C506:D506"/>
    <mergeCell ref="C517:D517"/>
    <mergeCell ref="C518:D518"/>
    <mergeCell ref="C529:D529"/>
    <mergeCell ref="C530:D530"/>
    <mergeCell ref="C486:D486"/>
    <mergeCell ref="C487:D487"/>
    <mergeCell ref="C499:D499"/>
    <mergeCell ref="C500:D500"/>
    <mergeCell ref="C501:D501"/>
    <mergeCell ref="C504:D505"/>
    <mergeCell ref="E449:Q449"/>
    <mergeCell ref="C451:D451"/>
    <mergeCell ref="C462:D462"/>
    <mergeCell ref="C463:D463"/>
    <mergeCell ref="C474:D474"/>
    <mergeCell ref="C475:D475"/>
    <mergeCell ref="C431:D431"/>
    <mergeCell ref="C432:D432"/>
    <mergeCell ref="C444:D444"/>
    <mergeCell ref="C445:D445"/>
    <mergeCell ref="C446:D446"/>
    <mergeCell ref="C449:D450"/>
    <mergeCell ref="E394:Q394"/>
    <mergeCell ref="C396:D396"/>
    <mergeCell ref="C407:D407"/>
    <mergeCell ref="C408:D408"/>
    <mergeCell ref="C419:D419"/>
    <mergeCell ref="C420:D420"/>
    <mergeCell ref="C376:D376"/>
    <mergeCell ref="C377:D377"/>
    <mergeCell ref="C389:D389"/>
    <mergeCell ref="C390:D390"/>
    <mergeCell ref="C391:D391"/>
    <mergeCell ref="C394:D395"/>
    <mergeCell ref="E339:Q339"/>
    <mergeCell ref="C341:D341"/>
    <mergeCell ref="C352:D352"/>
    <mergeCell ref="C353:D353"/>
    <mergeCell ref="C364:D364"/>
    <mergeCell ref="C365:D365"/>
    <mergeCell ref="C321:D321"/>
    <mergeCell ref="C322:D322"/>
    <mergeCell ref="C334:D334"/>
    <mergeCell ref="C335:D335"/>
    <mergeCell ref="C336:D336"/>
    <mergeCell ref="C339:D340"/>
    <mergeCell ref="E283:Q283"/>
    <mergeCell ref="C286:D286"/>
    <mergeCell ref="C297:D297"/>
    <mergeCell ref="C298:D298"/>
    <mergeCell ref="C309:D309"/>
    <mergeCell ref="C310:D310"/>
    <mergeCell ref="C210:D210"/>
    <mergeCell ref="C211:D211"/>
    <mergeCell ref="C223:D223"/>
    <mergeCell ref="C224:D224"/>
    <mergeCell ref="C225:D225"/>
    <mergeCell ref="C283:D285"/>
    <mergeCell ref="E173:Q173"/>
    <mergeCell ref="C175:D175"/>
    <mergeCell ref="C186:D186"/>
    <mergeCell ref="C187:D187"/>
    <mergeCell ref="C198:D198"/>
    <mergeCell ref="C199:D199"/>
    <mergeCell ref="C228:D229"/>
    <mergeCell ref="E228:Q228"/>
    <mergeCell ref="C230:D230"/>
    <mergeCell ref="C241:D241"/>
    <mergeCell ref="C242:D242"/>
    <mergeCell ref="C253:D253"/>
    <mergeCell ref="C254:D254"/>
    <mergeCell ref="C265:D265"/>
    <mergeCell ref="C266:D266"/>
    <mergeCell ref="C278:D278"/>
    <mergeCell ref="C279:D279"/>
    <mergeCell ref="C280:D280"/>
    <mergeCell ref="C155:D155"/>
    <mergeCell ref="C156:D156"/>
    <mergeCell ref="C168:D168"/>
    <mergeCell ref="C169:D169"/>
    <mergeCell ref="C170:D170"/>
    <mergeCell ref="C173:D174"/>
    <mergeCell ref="E118:Q118"/>
    <mergeCell ref="C120:D120"/>
    <mergeCell ref="C131:D131"/>
    <mergeCell ref="C132:D132"/>
    <mergeCell ref="C143:D143"/>
    <mergeCell ref="C144:D144"/>
    <mergeCell ref="C100:D100"/>
    <mergeCell ref="C101:D101"/>
    <mergeCell ref="C113:D113"/>
    <mergeCell ref="C114:D114"/>
    <mergeCell ref="C115:D115"/>
    <mergeCell ref="C118:D119"/>
    <mergeCell ref="E63:Q63"/>
    <mergeCell ref="C65:D65"/>
    <mergeCell ref="C76:D76"/>
    <mergeCell ref="C77:D77"/>
    <mergeCell ref="C88:D88"/>
    <mergeCell ref="C89:D89"/>
    <mergeCell ref="C43:D43"/>
    <mergeCell ref="C44:D44"/>
    <mergeCell ref="C56:D56"/>
    <mergeCell ref="C57:D57"/>
    <mergeCell ref="C58:D58"/>
    <mergeCell ref="C63:D64"/>
    <mergeCell ref="O5:S5"/>
    <mergeCell ref="C8:D8"/>
    <mergeCell ref="C19:D19"/>
    <mergeCell ref="C20:D20"/>
    <mergeCell ref="C31:D31"/>
    <mergeCell ref="C32:D32"/>
    <mergeCell ref="C5:D7"/>
    <mergeCell ref="E5:E6"/>
    <mergeCell ref="F5:F6"/>
    <mergeCell ref="G5:G6"/>
    <mergeCell ref="H5:J5"/>
    <mergeCell ref="K5:N5"/>
  </mergeCells>
  <pageMargins left="0.75" right="0.75" top="1" bottom="1" header="0.5" footer="0.5"/>
  <pageSetup paperSize="9" scale="1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69</vt:i4>
      </vt:variant>
      <vt:variant>
        <vt:lpstr>Named Ranges</vt:lpstr>
      </vt:variant>
      <vt:variant>
        <vt:i4>3</vt:i4>
      </vt:variant>
    </vt:vector>
  </HeadingPairs>
  <TitlesOfParts>
    <vt:vector size="72" baseType="lpstr">
      <vt:lpstr>Title</vt:lpstr>
      <vt:lpstr>0</vt:lpstr>
      <vt:lpstr>Checklist</vt:lpstr>
      <vt:lpstr>F1</vt:lpstr>
      <vt:lpstr>F2</vt:lpstr>
      <vt:lpstr>F3</vt:lpstr>
      <vt:lpstr>F4</vt:lpstr>
      <vt:lpstr>F4A</vt:lpstr>
      <vt:lpstr>F4B</vt:lpstr>
      <vt:lpstr>F5</vt:lpstr>
      <vt:lpstr>F6</vt:lpstr>
      <vt:lpstr>F7</vt:lpstr>
      <vt:lpstr>F8</vt:lpstr>
      <vt:lpstr>F9-Year(n-1)</vt:lpstr>
      <vt:lpstr>F9-Year(n)</vt:lpstr>
      <vt:lpstr>F9-Year(n+1)</vt:lpstr>
      <vt:lpstr>F9-Year(n+2)</vt:lpstr>
      <vt:lpstr>F9-Year(n+3)</vt:lpstr>
      <vt:lpstr>F9-Year(n+4)</vt:lpstr>
      <vt:lpstr>F9-Year(n+5)</vt:lpstr>
      <vt:lpstr>F10</vt:lpstr>
      <vt:lpstr>F11-Year(n-1)</vt:lpstr>
      <vt:lpstr>F11-Year(n)</vt:lpstr>
      <vt:lpstr>F11-Year(n+1)</vt:lpstr>
      <vt:lpstr>F11-Year(n+2)</vt:lpstr>
      <vt:lpstr>F11-Year(n+3)</vt:lpstr>
      <vt:lpstr>F11-Year(n+4)</vt:lpstr>
      <vt:lpstr>F11-Year(n+5)</vt:lpstr>
      <vt:lpstr>F12</vt:lpstr>
      <vt:lpstr>F13-Year(n-1)</vt:lpstr>
      <vt:lpstr>F13-Year(n)</vt:lpstr>
      <vt:lpstr>F13-Year(n+1)</vt:lpstr>
      <vt:lpstr>F13-Year(n+2)</vt:lpstr>
      <vt:lpstr>F13-Year(n+3)</vt:lpstr>
      <vt:lpstr>F13-Year(n+4)</vt:lpstr>
      <vt:lpstr>F13-Year(n+5)</vt:lpstr>
      <vt:lpstr>F14</vt:lpstr>
      <vt:lpstr>F15</vt:lpstr>
      <vt:lpstr>F15.1</vt:lpstr>
      <vt:lpstr>F15.2</vt:lpstr>
      <vt:lpstr>F15.3</vt:lpstr>
      <vt:lpstr>F16</vt:lpstr>
      <vt:lpstr>F16.1</vt:lpstr>
      <vt:lpstr>F16.2</vt:lpstr>
      <vt:lpstr>F17 (2)</vt:lpstr>
      <vt:lpstr>F17</vt:lpstr>
      <vt:lpstr>F18</vt:lpstr>
      <vt:lpstr>F19</vt:lpstr>
      <vt:lpstr>F20</vt:lpstr>
      <vt:lpstr>F21</vt:lpstr>
      <vt:lpstr>F22</vt:lpstr>
      <vt:lpstr>F23</vt:lpstr>
      <vt:lpstr>F24</vt:lpstr>
      <vt:lpstr>F24.1</vt:lpstr>
      <vt:lpstr>F24.2</vt:lpstr>
      <vt:lpstr>F24.3</vt:lpstr>
      <vt:lpstr>F24.4</vt:lpstr>
      <vt:lpstr>F24.5</vt:lpstr>
      <vt:lpstr>F24.6</vt:lpstr>
      <vt:lpstr>F24.7</vt:lpstr>
      <vt:lpstr>F24.8</vt:lpstr>
      <vt:lpstr>F25</vt:lpstr>
      <vt:lpstr>F26-Year(n-1)</vt:lpstr>
      <vt:lpstr>F26-Year(n)</vt:lpstr>
      <vt:lpstr>F26-Year(n+1)(Current Tariff)</vt:lpstr>
      <vt:lpstr>F26-Year(n+1)(Proposed Tarif)</vt:lpstr>
      <vt:lpstr>F27</vt:lpstr>
      <vt:lpstr>F28</vt:lpstr>
      <vt:lpstr>F29</vt:lpstr>
      <vt:lpstr>Checklist!Print_Area</vt:lpstr>
      <vt:lpstr>'F18'!Print_Area</vt:lpstr>
      <vt:lpstr>Title!Print_Area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Palaniappan M</dc:creator>
  <cp:lastModifiedBy>admin</cp:lastModifiedBy>
  <cp:lastPrinted>2025-11-29T11:24:45Z</cp:lastPrinted>
  <dcterms:created xsi:type="dcterms:W3CDTF">2004-07-28T05:30:50Z</dcterms:created>
  <dcterms:modified xsi:type="dcterms:W3CDTF">2025-12-20T08:02:13Z</dcterms:modified>
</cp:coreProperties>
</file>