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1 RAC frm 20-21\APR 4th MYT\APR 2023-24\Transmission ATP 25-26\Additional Info\Drafts\"/>
    </mc:Choice>
  </mc:AlternateContent>
  <bookViews>
    <workbookView xWindow="0" yWindow="0" windowWidth="20700" windowHeight="7830"/>
  </bookViews>
  <sheets>
    <sheet name="Infra added 4th CP" sheetId="4" r:id="rId1"/>
    <sheet name="Sheet1" sheetId="1" state="hidden" r:id="rId2"/>
  </sheets>
  <definedNames>
    <definedName name="_xlnm.Print_Titles" localSheetId="0">'Infra added 4th CP'!$A:$B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4" l="1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C24" i="4"/>
  <c r="C23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C11" i="4"/>
  <c r="W9" i="4"/>
  <c r="W10" i="4"/>
  <c r="W8" i="4"/>
  <c r="T9" i="4"/>
  <c r="T10" i="4"/>
  <c r="T8" i="4"/>
  <c r="S9" i="4"/>
  <c r="S10" i="4"/>
  <c r="S8" i="4"/>
  <c r="P9" i="4"/>
  <c r="P10" i="4"/>
  <c r="P8" i="4"/>
  <c r="O9" i="4"/>
  <c r="O10" i="4"/>
  <c r="O8" i="4"/>
  <c r="L9" i="4"/>
  <c r="L10" i="4"/>
  <c r="L8" i="4"/>
  <c r="K9" i="4"/>
  <c r="K10" i="4"/>
  <c r="K8" i="4"/>
  <c r="H9" i="4"/>
  <c r="H10" i="4"/>
  <c r="H8" i="4"/>
  <c r="G9" i="4"/>
  <c r="G10" i="4"/>
  <c r="G8" i="4"/>
  <c r="D9" i="4"/>
  <c r="D10" i="4"/>
  <c r="D8" i="4"/>
  <c r="W29" i="4"/>
  <c r="W31" i="4"/>
  <c r="W32" i="4"/>
  <c r="W34" i="4"/>
  <c r="W35" i="4"/>
  <c r="W28" i="4"/>
  <c r="T29" i="4"/>
  <c r="T31" i="4"/>
  <c r="T32" i="4"/>
  <c r="T34" i="4"/>
  <c r="T35" i="4"/>
  <c r="T28" i="4"/>
  <c r="S29" i="4"/>
  <c r="S31" i="4"/>
  <c r="S32" i="4"/>
  <c r="S34" i="4"/>
  <c r="S35" i="4"/>
  <c r="S28" i="4"/>
  <c r="P29" i="4"/>
  <c r="P31" i="4"/>
  <c r="P32" i="4"/>
  <c r="P34" i="4"/>
  <c r="P35" i="4"/>
  <c r="P28" i="4"/>
  <c r="O29" i="4"/>
  <c r="O31" i="4"/>
  <c r="O32" i="4"/>
  <c r="O34" i="4"/>
  <c r="O35" i="4"/>
  <c r="O28" i="4"/>
  <c r="L29" i="4"/>
  <c r="L31" i="4"/>
  <c r="L32" i="4"/>
  <c r="L34" i="4"/>
  <c r="L35" i="4"/>
  <c r="L28" i="4"/>
  <c r="K29" i="4"/>
  <c r="K31" i="4"/>
  <c r="K32" i="4"/>
  <c r="K34" i="4"/>
  <c r="K35" i="4"/>
  <c r="K28" i="4"/>
  <c r="H29" i="4"/>
  <c r="H31" i="4"/>
  <c r="H32" i="4"/>
  <c r="H34" i="4"/>
  <c r="H35" i="4"/>
  <c r="H28" i="4"/>
  <c r="G29" i="4"/>
  <c r="G31" i="4"/>
  <c r="G32" i="4"/>
  <c r="G34" i="4"/>
  <c r="G35" i="4"/>
  <c r="G28" i="4"/>
  <c r="D29" i="4"/>
  <c r="D31" i="4"/>
  <c r="D32" i="4"/>
  <c r="D34" i="4"/>
  <c r="D35" i="4"/>
  <c r="D28" i="4"/>
  <c r="X16" i="4"/>
  <c r="X18" i="4"/>
  <c r="X19" i="4"/>
  <c r="X21" i="4"/>
  <c r="X22" i="4"/>
  <c r="X15" i="4"/>
  <c r="W15" i="4"/>
  <c r="T16" i="4"/>
  <c r="T18" i="4"/>
  <c r="T19" i="4"/>
  <c r="T21" i="4"/>
  <c r="T22" i="4"/>
  <c r="T15" i="4"/>
  <c r="P16" i="4"/>
  <c r="P18" i="4"/>
  <c r="P19" i="4"/>
  <c r="P21" i="4"/>
  <c r="P22" i="4"/>
  <c r="P15" i="4"/>
  <c r="O19" i="4"/>
  <c r="O15" i="4"/>
  <c r="L16" i="4"/>
  <c r="L18" i="4"/>
  <c r="L19" i="4"/>
  <c r="L21" i="4"/>
  <c r="L22" i="4"/>
  <c r="L15" i="4"/>
  <c r="H16" i="4"/>
  <c r="H18" i="4"/>
  <c r="H19" i="4"/>
  <c r="H21" i="4"/>
  <c r="H22" i="4"/>
  <c r="H15" i="4"/>
  <c r="G16" i="4"/>
  <c r="G18" i="4"/>
  <c r="G19" i="4"/>
  <c r="G21" i="4"/>
  <c r="G22" i="4"/>
  <c r="G15" i="4"/>
  <c r="D16" i="4"/>
  <c r="D18" i="4"/>
  <c r="D19" i="4"/>
  <c r="D21" i="4"/>
  <c r="D22" i="4"/>
  <c r="D15" i="4"/>
  <c r="P41" i="4"/>
  <c r="P42" i="4"/>
  <c r="P40" i="4"/>
  <c r="O41" i="4"/>
  <c r="O42" i="4"/>
  <c r="O40" i="4"/>
  <c r="L41" i="4"/>
  <c r="L42" i="4"/>
  <c r="L40" i="4"/>
  <c r="K41" i="4"/>
  <c r="K42" i="4"/>
  <c r="K40" i="4"/>
  <c r="H41" i="4"/>
  <c r="H42" i="4"/>
  <c r="H40" i="4"/>
  <c r="G41" i="4"/>
  <c r="G42" i="4"/>
  <c r="G40" i="4"/>
  <c r="D41" i="4"/>
  <c r="D42" i="4"/>
  <c r="D40" i="4"/>
  <c r="S41" i="4" l="1"/>
  <c r="T41" i="4" s="1"/>
  <c r="W41" i="4" s="1"/>
  <c r="S42" i="4"/>
  <c r="T42" i="4" s="1"/>
  <c r="W42" i="4" s="1"/>
  <c r="S40" i="4"/>
  <c r="T40" i="4" s="1"/>
  <c r="W40" i="4" s="1"/>
  <c r="C43" i="4" l="1"/>
  <c r="C36" i="4"/>
  <c r="W22" i="4"/>
  <c r="S22" i="4"/>
  <c r="O22" i="4"/>
  <c r="K22" i="4"/>
  <c r="C22" i="4"/>
  <c r="W21" i="4"/>
  <c r="S21" i="4"/>
  <c r="O21" i="4"/>
  <c r="K21" i="4"/>
  <c r="W19" i="4"/>
  <c r="S19" i="4"/>
  <c r="K19" i="4"/>
  <c r="C19" i="4"/>
  <c r="W18" i="4"/>
  <c r="S18" i="4"/>
  <c r="O18" i="4"/>
  <c r="K18" i="4"/>
  <c r="W16" i="4"/>
  <c r="S16" i="4"/>
  <c r="O16" i="4"/>
  <c r="K16" i="4"/>
  <c r="S15" i="4"/>
  <c r="K15" i="4"/>
  <c r="Z42" i="4" l="1"/>
  <c r="Y42" i="4"/>
  <c r="X42" i="4"/>
  <c r="Z41" i="4"/>
  <c r="Y41" i="4"/>
  <c r="X41" i="4"/>
  <c r="Z40" i="4"/>
  <c r="Y40" i="4"/>
  <c r="X40" i="4"/>
  <c r="C37" i="4"/>
  <c r="Z35" i="4"/>
  <c r="Y35" i="4"/>
  <c r="X35" i="4"/>
  <c r="Z34" i="4"/>
  <c r="AA34" i="4" s="1"/>
  <c r="Y34" i="4"/>
  <c r="X34" i="4"/>
  <c r="Z32" i="4"/>
  <c r="Y32" i="4"/>
  <c r="X32" i="4"/>
  <c r="Z31" i="4"/>
  <c r="Y31" i="4"/>
  <c r="X31" i="4"/>
  <c r="Z29" i="4"/>
  <c r="Y29" i="4"/>
  <c r="X29" i="4"/>
  <c r="Z28" i="4"/>
  <c r="Y28" i="4"/>
  <c r="X28" i="4"/>
  <c r="Z10" i="4"/>
  <c r="Y10" i="4"/>
  <c r="X10" i="4"/>
  <c r="Z9" i="4"/>
  <c r="Y9" i="4"/>
  <c r="X9" i="4"/>
  <c r="Z8" i="4"/>
  <c r="Y8" i="4"/>
  <c r="X8" i="4"/>
  <c r="AA8" i="4" l="1"/>
  <c r="AA40" i="4"/>
  <c r="AA41" i="4"/>
  <c r="AA10" i="4"/>
  <c r="AA31" i="4"/>
  <c r="AA32" i="4"/>
  <c r="AA9" i="4"/>
  <c r="AA35" i="4"/>
  <c r="AA42" i="4"/>
  <c r="AA28" i="4"/>
  <c r="AA29" i="4"/>
  <c r="AH5" i="1" l="1"/>
  <c r="AI5" i="1"/>
  <c r="AH6" i="1"/>
  <c r="AI6" i="1"/>
  <c r="AH7" i="1"/>
  <c r="AI7" i="1"/>
  <c r="AH8" i="1"/>
  <c r="AI8" i="1"/>
  <c r="AH9" i="1"/>
  <c r="AI9" i="1"/>
  <c r="AH10" i="1"/>
  <c r="AI10" i="1"/>
  <c r="AH11" i="1"/>
  <c r="AI11" i="1"/>
  <c r="AH12" i="1"/>
  <c r="AI12" i="1"/>
  <c r="AH13" i="1"/>
  <c r="AI13" i="1"/>
  <c r="AH14" i="1"/>
  <c r="AI14" i="1"/>
  <c r="AH15" i="1"/>
  <c r="AI15" i="1"/>
  <c r="AH16" i="1"/>
  <c r="AI16" i="1"/>
  <c r="AH17" i="1"/>
  <c r="AI17" i="1"/>
  <c r="AH18" i="1"/>
  <c r="AI18" i="1"/>
  <c r="AH19" i="1"/>
  <c r="AI19" i="1"/>
  <c r="AH20" i="1"/>
  <c r="AI20" i="1"/>
  <c r="AH21" i="1"/>
  <c r="AI21" i="1"/>
  <c r="AH22" i="1"/>
  <c r="AI22" i="1"/>
  <c r="AH23" i="1"/>
  <c r="AI23" i="1"/>
  <c r="AH24" i="1"/>
  <c r="AI24" i="1"/>
  <c r="AH25" i="1"/>
  <c r="AI25" i="1"/>
  <c r="AH26" i="1"/>
  <c r="AI26" i="1"/>
  <c r="AH27" i="1"/>
  <c r="AI27" i="1"/>
  <c r="AH28" i="1"/>
  <c r="AI28" i="1"/>
  <c r="AH29" i="1"/>
  <c r="AI29" i="1"/>
  <c r="AH30" i="1"/>
  <c r="AI30" i="1"/>
  <c r="AH31" i="1"/>
  <c r="AI31" i="1"/>
  <c r="AH32" i="1"/>
  <c r="AI32" i="1"/>
  <c r="AH33" i="1"/>
  <c r="AI33" i="1"/>
  <c r="AH34" i="1"/>
  <c r="AI34" i="1"/>
  <c r="AH35" i="1"/>
  <c r="AI35" i="1"/>
  <c r="AH36" i="1"/>
  <c r="AI36" i="1"/>
  <c r="AH37" i="1"/>
  <c r="AI37" i="1"/>
  <c r="AH38" i="1"/>
  <c r="AI38" i="1"/>
  <c r="AH39" i="1"/>
  <c r="AI39" i="1"/>
  <c r="AH40" i="1"/>
  <c r="AI40" i="1"/>
  <c r="AH41" i="1"/>
  <c r="AI41" i="1"/>
  <c r="AH42" i="1"/>
  <c r="AI42" i="1"/>
  <c r="AH43" i="1"/>
  <c r="AI43" i="1"/>
  <c r="AH44" i="1"/>
  <c r="AI44" i="1"/>
  <c r="AH45" i="1"/>
  <c r="AI45" i="1"/>
  <c r="AH46" i="1"/>
  <c r="AI46" i="1"/>
  <c r="AH47" i="1"/>
  <c r="AI47" i="1"/>
  <c r="AH48" i="1"/>
  <c r="AI48" i="1"/>
  <c r="AH49" i="1"/>
  <c r="AI49" i="1"/>
  <c r="AH50" i="1"/>
  <c r="AI50" i="1"/>
  <c r="AH51" i="1"/>
  <c r="AI51" i="1"/>
  <c r="AH52" i="1"/>
  <c r="AI52" i="1"/>
  <c r="AH53" i="1"/>
  <c r="AI53" i="1"/>
  <c r="AH54" i="1"/>
  <c r="AI54" i="1"/>
  <c r="AI4" i="1"/>
  <c r="AH4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U54" i="1"/>
  <c r="T54" i="1"/>
  <c r="U53" i="1"/>
  <c r="T53" i="1"/>
  <c r="U52" i="1"/>
  <c r="T52" i="1"/>
  <c r="U51" i="1"/>
  <c r="T51" i="1"/>
  <c r="U50" i="1"/>
  <c r="T50" i="1"/>
  <c r="U49" i="1"/>
  <c r="T49" i="1"/>
  <c r="U48" i="1"/>
  <c r="T48" i="1"/>
  <c r="U47" i="1"/>
  <c r="T47" i="1"/>
  <c r="U46" i="1"/>
  <c r="T46" i="1"/>
  <c r="U45" i="1"/>
  <c r="T45" i="1"/>
  <c r="U44" i="1"/>
  <c r="T44" i="1"/>
  <c r="U43" i="1"/>
  <c r="T43" i="1"/>
  <c r="U42" i="1"/>
  <c r="T42" i="1"/>
  <c r="U41" i="1"/>
  <c r="T41" i="1"/>
  <c r="U40" i="1"/>
  <c r="T40" i="1"/>
  <c r="U39" i="1"/>
  <c r="T39" i="1"/>
  <c r="U38" i="1"/>
  <c r="T38" i="1"/>
  <c r="U37" i="1"/>
  <c r="T37" i="1"/>
  <c r="U36" i="1"/>
  <c r="T36" i="1"/>
  <c r="U35" i="1"/>
  <c r="T35" i="1"/>
  <c r="U34" i="1"/>
  <c r="T34" i="1"/>
  <c r="U33" i="1"/>
  <c r="T33" i="1"/>
  <c r="U32" i="1"/>
  <c r="T32" i="1"/>
  <c r="U31" i="1"/>
  <c r="T31" i="1"/>
  <c r="U30" i="1"/>
  <c r="T30" i="1"/>
  <c r="U29" i="1"/>
  <c r="T29" i="1"/>
  <c r="U28" i="1"/>
  <c r="T28" i="1"/>
  <c r="U27" i="1"/>
  <c r="T27" i="1"/>
  <c r="U26" i="1"/>
  <c r="T26" i="1"/>
  <c r="U25" i="1"/>
  <c r="T25" i="1"/>
  <c r="U24" i="1"/>
  <c r="T24" i="1"/>
  <c r="U23" i="1"/>
  <c r="T23" i="1"/>
  <c r="U22" i="1"/>
  <c r="T22" i="1"/>
  <c r="U21" i="1"/>
  <c r="T21" i="1"/>
  <c r="U20" i="1"/>
  <c r="T20" i="1"/>
  <c r="U19" i="1"/>
  <c r="T19" i="1"/>
  <c r="U18" i="1"/>
  <c r="T18" i="1"/>
  <c r="U17" i="1"/>
  <c r="T17" i="1"/>
  <c r="U16" i="1"/>
  <c r="T16" i="1"/>
  <c r="U15" i="1"/>
  <c r="T15" i="1"/>
  <c r="U14" i="1"/>
  <c r="T14" i="1"/>
  <c r="U13" i="1"/>
  <c r="T13" i="1"/>
  <c r="U12" i="1"/>
  <c r="T12" i="1"/>
  <c r="U11" i="1"/>
  <c r="T11" i="1"/>
  <c r="U10" i="1"/>
  <c r="T10" i="1"/>
  <c r="U9" i="1"/>
  <c r="T9" i="1"/>
  <c r="U8" i="1"/>
  <c r="T8" i="1"/>
  <c r="U7" i="1"/>
  <c r="T7" i="1"/>
  <c r="U6" i="1"/>
  <c r="T6" i="1"/>
  <c r="U5" i="1"/>
  <c r="T5" i="1"/>
  <c r="U4" i="1"/>
  <c r="T4" i="1"/>
  <c r="AB54" i="1"/>
  <c r="AA54" i="1"/>
  <c r="AB53" i="1"/>
  <c r="AA53" i="1"/>
  <c r="AB52" i="1"/>
  <c r="AA52" i="1"/>
  <c r="AB51" i="1"/>
  <c r="AA51" i="1"/>
  <c r="AB50" i="1"/>
  <c r="AA50" i="1"/>
  <c r="AB49" i="1"/>
  <c r="AA49" i="1"/>
  <c r="AB48" i="1"/>
  <c r="AA48" i="1"/>
  <c r="AB47" i="1"/>
  <c r="AA47" i="1"/>
  <c r="AB46" i="1"/>
  <c r="AA46" i="1"/>
  <c r="AB45" i="1"/>
  <c r="AA45" i="1"/>
  <c r="AB44" i="1"/>
  <c r="AA44" i="1"/>
  <c r="AB43" i="1"/>
  <c r="AA43" i="1"/>
  <c r="AB42" i="1"/>
  <c r="AA42" i="1"/>
  <c r="AB41" i="1"/>
  <c r="AA41" i="1"/>
  <c r="AB40" i="1"/>
  <c r="AA40" i="1"/>
  <c r="AB39" i="1"/>
  <c r="AA39" i="1"/>
  <c r="AB38" i="1"/>
  <c r="AA38" i="1"/>
  <c r="AB37" i="1"/>
  <c r="AA37" i="1"/>
  <c r="AB36" i="1"/>
  <c r="AA36" i="1"/>
  <c r="AB35" i="1"/>
  <c r="AA35" i="1"/>
  <c r="AB34" i="1"/>
  <c r="AA34" i="1"/>
  <c r="AB33" i="1"/>
  <c r="AA33" i="1"/>
  <c r="AB32" i="1"/>
  <c r="AA32" i="1"/>
  <c r="AB31" i="1"/>
  <c r="AA31" i="1"/>
  <c r="AB30" i="1"/>
  <c r="AA30" i="1"/>
  <c r="AB29" i="1"/>
  <c r="AA29" i="1"/>
  <c r="AB28" i="1"/>
  <c r="AA28" i="1"/>
  <c r="AB27" i="1"/>
  <c r="AA27" i="1"/>
  <c r="AB26" i="1"/>
  <c r="AA26" i="1"/>
  <c r="AB25" i="1"/>
  <c r="AA25" i="1"/>
  <c r="AB24" i="1"/>
  <c r="AA24" i="1"/>
  <c r="AB23" i="1"/>
  <c r="AA23" i="1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B6" i="1"/>
  <c r="AA6" i="1"/>
  <c r="AB5" i="1"/>
  <c r="AA5" i="1"/>
  <c r="AB4" i="1"/>
  <c r="AA4" i="1"/>
  <c r="G11" i="1"/>
  <c r="G37" i="1"/>
  <c r="G24" i="1"/>
  <c r="G44" i="1"/>
  <c r="G30" i="1"/>
  <c r="G25" i="1"/>
  <c r="G9" i="1"/>
  <c r="G6" i="1"/>
</calcChain>
</file>

<file path=xl/sharedStrings.xml><?xml version="1.0" encoding="utf-8"?>
<sst xmlns="http://schemas.openxmlformats.org/spreadsheetml/2006/main" count="268" uniqueCount="74">
  <si>
    <t>No. of PTRs,Transformation Capacity as on 31.03.2019(TSTRANSCO,LI &amp; WW)</t>
  </si>
  <si>
    <t>No. of PTRs,Transformation Capacity as on 31.03.2020(TSTRANSCO,LI &amp; WW)</t>
  </si>
  <si>
    <t>No. of PTRs,Transformation Capacity as on 31.03.2021(TSTRANSCO,LI &amp; WW)</t>
  </si>
  <si>
    <t>No. of PTRs,Transformation Capacity as on 31.03.2022(TSTRANSCO,LI &amp; WW)</t>
  </si>
  <si>
    <t>No. of PTRs,Transformation Capacity as on 31.03.2023(TSTRANSCO,LI &amp; WW)</t>
  </si>
  <si>
    <t>No. of PTRs,Transformation Capacity as on 31.03.2024(TSTRANSCO,LI &amp; WW)</t>
  </si>
  <si>
    <t>Sl. No.</t>
  </si>
  <si>
    <t>Voltage Level</t>
  </si>
  <si>
    <t>No. of PTRs</t>
  </si>
  <si>
    <t>MVA</t>
  </si>
  <si>
    <t>PTR rating in MVA</t>
  </si>
  <si>
    <t>TRANSCO</t>
  </si>
  <si>
    <t>400 /220</t>
  </si>
  <si>
    <t>Sub-Total (1)</t>
  </si>
  <si>
    <t>1'</t>
  </si>
  <si>
    <t>400/11</t>
  </si>
  <si>
    <t>400/13.8</t>
  </si>
  <si>
    <t>1''</t>
  </si>
  <si>
    <t>Sub-Total (1')</t>
  </si>
  <si>
    <t>220/132</t>
  </si>
  <si>
    <t>Sub-Total (2)</t>
  </si>
  <si>
    <t>33/132</t>
  </si>
  <si>
    <t>Sub-Total (3)</t>
  </si>
  <si>
    <t>220 /33</t>
  </si>
  <si>
    <t>Sub-Total (4)</t>
  </si>
  <si>
    <t>220/11</t>
  </si>
  <si>
    <t>Sub-Total (5)</t>
  </si>
  <si>
    <t>220/ 6.6</t>
  </si>
  <si>
    <t>Sub-Total (6)</t>
  </si>
  <si>
    <t>132/ 66</t>
  </si>
  <si>
    <t>Sub-Total (7)</t>
  </si>
  <si>
    <t>132/33</t>
  </si>
  <si>
    <t>Sub-Total (8)</t>
  </si>
  <si>
    <t>132/11</t>
  </si>
  <si>
    <t>Sub-Total (9)</t>
  </si>
  <si>
    <t>Grand Total (1 to 9)</t>
  </si>
  <si>
    <t xml:space="preserve">TRANSMISSION CORPOPRATION OF TELANGANA LIMITED </t>
  </si>
  <si>
    <t>S. No.</t>
  </si>
  <si>
    <t>Particulars</t>
  </si>
  <si>
    <t>4th Control Period</t>
  </si>
  <si>
    <t>FY 2018-19</t>
  </si>
  <si>
    <t>FY 2019-20</t>
  </si>
  <si>
    <t>FY 2020-21</t>
  </si>
  <si>
    <t>FY 2021-22</t>
  </si>
  <si>
    <t>FY 2022-23</t>
  </si>
  <si>
    <t>FY 2023-24</t>
  </si>
  <si>
    <t>Closing</t>
  </si>
  <si>
    <t>Opening</t>
  </si>
  <si>
    <t>Addition</t>
  </si>
  <si>
    <t>Addition under LIS</t>
  </si>
  <si>
    <t>A</t>
  </si>
  <si>
    <t>Sub-stations</t>
  </si>
  <si>
    <t>400 kV</t>
  </si>
  <si>
    <t>220 kV</t>
  </si>
  <si>
    <t>132 kV</t>
  </si>
  <si>
    <t>Total Sub-stations  (Nos.)</t>
  </si>
  <si>
    <t>B</t>
  </si>
  <si>
    <t>Transmissioin Lines</t>
  </si>
  <si>
    <t>Lines (Nos)</t>
  </si>
  <si>
    <t>Line Length (CKM)</t>
  </si>
  <si>
    <t>Total Lines Nos.</t>
  </si>
  <si>
    <t>Total Length (CKM)</t>
  </si>
  <si>
    <t>C</t>
  </si>
  <si>
    <t xml:space="preserve">Power Transformers </t>
  </si>
  <si>
    <t>PTRs Nos.</t>
  </si>
  <si>
    <t>Transformation Capacity (MVA)</t>
  </si>
  <si>
    <t>Total PTR Nos.</t>
  </si>
  <si>
    <t>Total PTR Capacity (MVA)</t>
  </si>
  <si>
    <t>D</t>
  </si>
  <si>
    <t xml:space="preserve">Bays </t>
  </si>
  <si>
    <t>Total Bays  (Nos.)</t>
  </si>
  <si>
    <t xml:space="preserve">Note : PTRs in new sub-stations as well as those added in Augmentations need to be given. Also, if any PTRs are removed from Service </t>
  </si>
  <si>
    <t>Totals for 4th CP : FY 2019-24</t>
  </si>
  <si>
    <t>Annexure IV :  Details of Physical Network added during 4th control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</si>
</sst>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0" fontId="2" fillId="2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0" fillId="0" borderId="1" xfId="0" applyBorder="1"/>
    <xf numFmtId="0" fontId="4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0" fillId="0" borderId="1" xfId="0" applyFont="1" applyBorder="1"/>
    <xf numFmtId="2" fontId="8" fillId="0" borderId="5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7" fillId="3" borderId="1" xfId="0" applyFont="1" applyFill="1" applyBorder="1" applyAlignment="1">
      <alignment vertical="center"/>
    </xf>
    <xf numFmtId="0" fontId="11" fillId="0" borderId="0" xfId="0" applyFont="1"/>
    <xf numFmtId="2" fontId="12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2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9" borderId="0" xfId="0" applyFont="1" applyFill="1"/>
    <xf numFmtId="0" fontId="10" fillId="2" borderId="0" xfId="0" applyFont="1" applyFill="1"/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2" fontId="8" fillId="2" borderId="5" xfId="0" applyNumberFormat="1" applyFont="1" applyFill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2" fontId="12" fillId="2" borderId="1" xfId="0" applyNumberFormat="1" applyFont="1" applyFill="1" applyBorder="1" applyAlignment="1">
      <alignment horizontal="right" vertical="center"/>
    </xf>
    <xf numFmtId="1" fontId="12" fillId="2" borderId="1" xfId="0" applyNumberFormat="1" applyFont="1" applyFill="1" applyBorder="1" applyAlignment="1">
      <alignment horizontal="right" vertical="center"/>
    </xf>
    <xf numFmtId="2" fontId="8" fillId="0" borderId="2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6" fillId="0" borderId="5" xfId="0" applyFont="1" applyBorder="1"/>
    <xf numFmtId="0" fontId="5" fillId="0" borderId="4" xfId="0" applyFont="1" applyBorder="1" applyAlignment="1">
      <alignment horizontal="center" vertical="top" wrapText="1"/>
    </xf>
    <xf numFmtId="0" fontId="6" fillId="2" borderId="5" xfId="0" applyFont="1" applyFill="1" applyBorder="1"/>
    <xf numFmtId="0" fontId="5" fillId="2" borderId="4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center" vertical="top" wrapText="1"/>
    </xf>
    <xf numFmtId="0" fontId="4" fillId="0" borderId="11" xfId="1" applyFont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8" fillId="9" borderId="1" xfId="0" applyNumberFormat="1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2" fontId="8" fillId="9" borderId="13" xfId="0" applyNumberFormat="1" applyFont="1" applyFill="1" applyBorder="1" applyAlignment="1">
      <alignment horizontal="center" vertical="center"/>
    </xf>
    <xf numFmtId="2" fontId="8" fillId="9" borderId="1" xfId="0" applyNumberFormat="1" applyFont="1" applyFill="1" applyBorder="1" applyAlignment="1">
      <alignment horizontal="center" vertical="center" wrapText="1"/>
    </xf>
    <xf numFmtId="2" fontId="8" fillId="9" borderId="17" xfId="0" applyNumberFormat="1" applyFont="1" applyFill="1" applyBorder="1" applyAlignment="1">
      <alignment horizontal="center" vertical="center"/>
    </xf>
    <xf numFmtId="2" fontId="8" fillId="9" borderId="12" xfId="0" applyNumberFormat="1" applyFont="1" applyFill="1" applyBorder="1" applyAlignment="1">
      <alignment horizontal="center" vertical="center"/>
    </xf>
    <xf numFmtId="2" fontId="8" fillId="9" borderId="5" xfId="0" applyNumberFormat="1" applyFont="1" applyFill="1" applyBorder="1" applyAlignment="1">
      <alignment horizontal="center" vertical="center"/>
    </xf>
    <xf numFmtId="2" fontId="8" fillId="9" borderId="18" xfId="0" applyNumberFormat="1" applyFont="1" applyFill="1" applyBorder="1" applyAlignment="1">
      <alignment horizontal="center" vertical="center"/>
    </xf>
    <xf numFmtId="1" fontId="8" fillId="9" borderId="12" xfId="0" applyNumberFormat="1" applyFont="1" applyFill="1" applyBorder="1" applyAlignment="1">
      <alignment horizontal="center" vertical="center"/>
    </xf>
    <xf numFmtId="1" fontId="8" fillId="9" borderId="5" xfId="0" applyNumberFormat="1" applyFont="1" applyFill="1" applyBorder="1" applyAlignment="1">
      <alignment horizontal="center" vertical="center"/>
    </xf>
    <xf numFmtId="1" fontId="8" fillId="9" borderId="18" xfId="0" applyNumberFormat="1" applyFont="1" applyFill="1" applyBorder="1" applyAlignment="1">
      <alignment horizontal="center" vertical="center"/>
    </xf>
    <xf numFmtId="0" fontId="0" fillId="9" borderId="13" xfId="0" applyFill="1" applyBorder="1"/>
    <xf numFmtId="0" fontId="0" fillId="9" borderId="1" xfId="0" applyFill="1" applyBorder="1"/>
    <xf numFmtId="0" fontId="0" fillId="9" borderId="17" xfId="0" applyFill="1" applyBorder="1"/>
    <xf numFmtId="0" fontId="0" fillId="9" borderId="13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2" fontId="7" fillId="9" borderId="13" xfId="0" applyNumberFormat="1" applyFont="1" applyFill="1" applyBorder="1" applyAlignment="1">
      <alignment horizontal="center" vertical="center"/>
    </xf>
    <xf numFmtId="2" fontId="7" fillId="9" borderId="1" xfId="0" applyNumberFormat="1" applyFont="1" applyFill="1" applyBorder="1" applyAlignment="1">
      <alignment horizontal="center" vertical="center"/>
    </xf>
    <xf numFmtId="2" fontId="7" fillId="9" borderId="17" xfId="0" applyNumberFormat="1" applyFont="1" applyFill="1" applyBorder="1" applyAlignment="1">
      <alignment horizontal="center" vertical="center"/>
    </xf>
    <xf numFmtId="1" fontId="8" fillId="9" borderId="13" xfId="0" applyNumberFormat="1" applyFont="1" applyFill="1" applyBorder="1" applyAlignment="1">
      <alignment horizontal="center" vertical="center"/>
    </xf>
    <xf numFmtId="1" fontId="8" fillId="9" borderId="1" xfId="0" applyNumberFormat="1" applyFont="1" applyFill="1" applyBorder="1" applyAlignment="1">
      <alignment horizontal="center" vertical="center"/>
    </xf>
    <xf numFmtId="1" fontId="8" fillId="9" borderId="17" xfId="0" applyNumberFormat="1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2" fontId="0" fillId="0" borderId="3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1" fontId="0" fillId="0" borderId="3" xfId="0" applyNumberFormat="1" applyFont="1" applyBorder="1" applyAlignment="1"/>
    <xf numFmtId="1" fontId="0" fillId="0" borderId="1" xfId="0" applyNumberFormat="1" applyFont="1" applyBorder="1" applyAlignment="1"/>
    <xf numFmtId="1" fontId="13" fillId="0" borderId="5" xfId="0" applyNumberFormat="1" applyFont="1" applyBorder="1" applyAlignment="1">
      <alignment vertical="center"/>
    </xf>
    <xf numFmtId="0" fontId="0" fillId="0" borderId="3" xfId="0" applyFont="1" applyBorder="1" applyAlignment="1"/>
    <xf numFmtId="0" fontId="0" fillId="0" borderId="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2" fontId="13" fillId="0" borderId="1" xfId="0" applyNumberFormat="1" applyFont="1" applyBorder="1" applyAlignment="1">
      <alignment vertical="center"/>
    </xf>
    <xf numFmtId="1" fontId="13" fillId="0" borderId="1" xfId="0" applyNumberFormat="1" applyFont="1" applyBorder="1" applyAlignment="1">
      <alignment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5"/>
  <sheetViews>
    <sheetView tabSelected="1" view="pageBreakPreview" zoomScale="6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S23" sqref="S23"/>
    </sheetView>
  </sheetViews>
  <sheetFormatPr defaultRowHeight="12.75" x14ac:dyDescent="0.2"/>
  <cols>
    <col min="1" max="1" width="9.140625" style="51"/>
    <col min="2" max="2" width="27.42578125" style="51" bestFit="1" customWidth="1"/>
    <col min="3" max="3" width="10.7109375" style="51" bestFit="1" customWidth="1"/>
    <col min="4" max="4" width="10.5703125" style="51" bestFit="1" customWidth="1"/>
    <col min="5" max="5" width="9.5703125" style="64" bestFit="1" customWidth="1"/>
    <col min="6" max="6" width="9.140625" style="51" bestFit="1" customWidth="1"/>
    <col min="7" max="8" width="10.5703125" style="51" bestFit="1" customWidth="1"/>
    <col min="9" max="9" width="8.5703125" style="64" bestFit="1" customWidth="1"/>
    <col min="10" max="10" width="13.140625" style="51" bestFit="1" customWidth="1"/>
    <col min="11" max="12" width="10.5703125" style="51" bestFit="1" customWidth="1"/>
    <col min="13" max="13" width="9.5703125" style="64" bestFit="1" customWidth="1"/>
    <col min="14" max="14" width="8.85546875" style="51" customWidth="1"/>
    <col min="15" max="16" width="10.5703125" style="51" bestFit="1" customWidth="1"/>
    <col min="17" max="17" width="8.5703125" style="64" bestFit="1" customWidth="1"/>
    <col min="18" max="18" width="9.5703125" style="51" customWidth="1"/>
    <col min="19" max="19" width="10.5703125" style="51" bestFit="1" customWidth="1"/>
    <col min="20" max="20" width="12.7109375" style="63" bestFit="1" customWidth="1"/>
    <col min="21" max="21" width="11.85546875" style="63" customWidth="1"/>
    <col min="22" max="22" width="10.42578125" style="63" customWidth="1"/>
    <col min="23" max="23" width="11.85546875" style="63" customWidth="1"/>
    <col min="24" max="24" width="10.5703125" style="57" bestFit="1" customWidth="1"/>
    <col min="25" max="26" width="9.5703125" style="57" bestFit="1" customWidth="1"/>
    <col min="27" max="27" width="10.5703125" style="57" bestFit="1" customWidth="1"/>
    <col min="28" max="16384" width="9.140625" style="51"/>
  </cols>
  <sheetData>
    <row r="1" spans="1:32" x14ac:dyDescent="0.2">
      <c r="A1" s="86" t="s">
        <v>36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AB1" s="60"/>
      <c r="AC1" s="60"/>
      <c r="AD1" s="60"/>
      <c r="AE1" s="60"/>
      <c r="AF1" s="60"/>
    </row>
    <row r="2" spans="1:32" s="43" customFormat="1" x14ac:dyDescent="0.2">
      <c r="A2" s="87" t="s">
        <v>73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58"/>
      <c r="Y2" s="58"/>
      <c r="Z2" s="58"/>
      <c r="AA2" s="58"/>
      <c r="AB2" s="60"/>
      <c r="AC2" s="60"/>
      <c r="AD2" s="60"/>
      <c r="AE2" s="60"/>
      <c r="AF2" s="60"/>
    </row>
    <row r="3" spans="1:32" s="43" customFormat="1" x14ac:dyDescent="0.2">
      <c r="A3" s="61"/>
      <c r="B3" s="61"/>
      <c r="C3" s="61"/>
      <c r="D3" s="61"/>
      <c r="E3" s="76"/>
      <c r="F3" s="61"/>
      <c r="G3" s="61"/>
      <c r="H3" s="61"/>
      <c r="I3" s="76"/>
      <c r="J3" s="61"/>
      <c r="K3" s="61"/>
      <c r="L3" s="61"/>
      <c r="M3" s="76"/>
      <c r="N3" s="61"/>
      <c r="O3" s="61"/>
      <c r="P3" s="61"/>
      <c r="Q3" s="76"/>
      <c r="R3" s="61"/>
      <c r="S3" s="61"/>
      <c r="T3" s="132"/>
      <c r="U3" s="132"/>
      <c r="V3" s="132"/>
      <c r="W3" s="132"/>
      <c r="X3" s="58"/>
      <c r="Y3" s="58"/>
      <c r="Z3" s="58"/>
      <c r="AA3" s="58"/>
      <c r="AB3" s="60"/>
      <c r="AC3" s="60"/>
      <c r="AD3" s="60"/>
      <c r="AE3" s="60"/>
      <c r="AF3" s="60"/>
    </row>
    <row r="4" spans="1:32" s="43" customFormat="1" ht="13.5" thickBot="1" x14ac:dyDescent="0.25">
      <c r="A4" s="88" t="s">
        <v>37</v>
      </c>
      <c r="B4" s="89" t="s">
        <v>38</v>
      </c>
      <c r="C4" s="62"/>
      <c r="D4" s="89" t="s">
        <v>39</v>
      </c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90"/>
      <c r="U4" s="90"/>
      <c r="V4" s="90"/>
      <c r="W4" s="91"/>
      <c r="X4" s="58"/>
      <c r="Y4" s="58"/>
      <c r="Z4" s="58"/>
      <c r="AA4" s="58"/>
      <c r="AB4" s="60"/>
      <c r="AC4" s="60"/>
      <c r="AD4" s="60"/>
      <c r="AE4" s="60"/>
      <c r="AF4" s="60"/>
    </row>
    <row r="5" spans="1:32" s="43" customFormat="1" ht="15" x14ac:dyDescent="0.2">
      <c r="A5" s="88"/>
      <c r="B5" s="89"/>
      <c r="C5" s="52" t="s">
        <v>40</v>
      </c>
      <c r="D5" s="92" t="s">
        <v>41</v>
      </c>
      <c r="E5" s="92"/>
      <c r="F5" s="92"/>
      <c r="G5" s="92"/>
      <c r="H5" s="93" t="s">
        <v>42</v>
      </c>
      <c r="I5" s="93"/>
      <c r="J5" s="93"/>
      <c r="K5" s="93"/>
      <c r="L5" s="94" t="s">
        <v>43</v>
      </c>
      <c r="M5" s="94"/>
      <c r="N5" s="94"/>
      <c r="O5" s="94"/>
      <c r="P5" s="95" t="s">
        <v>44</v>
      </c>
      <c r="Q5" s="95"/>
      <c r="R5" s="95"/>
      <c r="S5" s="96"/>
      <c r="T5" s="133" t="s">
        <v>45</v>
      </c>
      <c r="U5" s="134"/>
      <c r="V5" s="134"/>
      <c r="W5" s="135"/>
      <c r="X5" s="157" t="s">
        <v>72</v>
      </c>
      <c r="Y5" s="158"/>
      <c r="Z5" s="158"/>
      <c r="AA5" s="159"/>
      <c r="AB5" s="60"/>
      <c r="AC5" s="60"/>
      <c r="AD5" s="60"/>
      <c r="AE5" s="60"/>
      <c r="AF5" s="60"/>
    </row>
    <row r="6" spans="1:32" s="43" customFormat="1" ht="36.75" customHeight="1" x14ac:dyDescent="0.2">
      <c r="A6" s="62"/>
      <c r="B6" s="31"/>
      <c r="C6" s="49" t="s">
        <v>46</v>
      </c>
      <c r="D6" s="49" t="s">
        <v>47</v>
      </c>
      <c r="E6" s="72" t="s">
        <v>48</v>
      </c>
      <c r="F6" s="59" t="s">
        <v>49</v>
      </c>
      <c r="G6" s="49" t="s">
        <v>46</v>
      </c>
      <c r="H6" s="49" t="s">
        <v>47</v>
      </c>
      <c r="I6" s="72" t="s">
        <v>48</v>
      </c>
      <c r="J6" s="59" t="s">
        <v>49</v>
      </c>
      <c r="K6" s="49" t="s">
        <v>46</v>
      </c>
      <c r="L6" s="49" t="s">
        <v>47</v>
      </c>
      <c r="M6" s="72" t="s">
        <v>48</v>
      </c>
      <c r="N6" s="59" t="s">
        <v>49</v>
      </c>
      <c r="O6" s="49" t="s">
        <v>46</v>
      </c>
      <c r="P6" s="49" t="s">
        <v>47</v>
      </c>
      <c r="Q6" s="72" t="s">
        <v>48</v>
      </c>
      <c r="R6" s="59" t="s">
        <v>49</v>
      </c>
      <c r="S6" s="79" t="s">
        <v>46</v>
      </c>
      <c r="T6" s="136" t="s">
        <v>47</v>
      </c>
      <c r="U6" s="131" t="s">
        <v>48</v>
      </c>
      <c r="V6" s="137" t="s">
        <v>49</v>
      </c>
      <c r="W6" s="138" t="s">
        <v>46</v>
      </c>
      <c r="X6" s="160" t="s">
        <v>47</v>
      </c>
      <c r="Y6" s="161" t="s">
        <v>48</v>
      </c>
      <c r="Z6" s="162" t="s">
        <v>49</v>
      </c>
      <c r="AA6" s="161" t="s">
        <v>46</v>
      </c>
      <c r="AB6" s="60"/>
      <c r="AC6" s="60"/>
      <c r="AD6" s="60"/>
      <c r="AE6" s="60"/>
      <c r="AF6" s="60"/>
    </row>
    <row r="7" spans="1:32" ht="15" x14ac:dyDescent="0.25">
      <c r="A7" s="32" t="s">
        <v>50</v>
      </c>
      <c r="B7" s="33" t="s">
        <v>51</v>
      </c>
      <c r="C7" s="44"/>
      <c r="D7" s="44"/>
      <c r="E7" s="69"/>
      <c r="F7" s="44"/>
      <c r="G7" s="44"/>
      <c r="H7" s="44"/>
      <c r="I7" s="69"/>
      <c r="J7" s="44"/>
      <c r="K7" s="44"/>
      <c r="L7" s="44"/>
      <c r="M7" s="69"/>
      <c r="N7" s="44"/>
      <c r="O7" s="44"/>
      <c r="P7" s="44"/>
      <c r="Q7" s="69"/>
      <c r="R7" s="44"/>
      <c r="S7" s="80"/>
      <c r="T7" s="139"/>
      <c r="U7" s="140"/>
      <c r="V7" s="140"/>
      <c r="W7" s="141"/>
      <c r="X7" s="163"/>
      <c r="Y7" s="164"/>
      <c r="Z7" s="164"/>
      <c r="AA7" s="164"/>
    </row>
    <row r="8" spans="1:32" ht="15" x14ac:dyDescent="0.25">
      <c r="A8" s="34">
        <v>1</v>
      </c>
      <c r="B8" s="35" t="s">
        <v>52</v>
      </c>
      <c r="C8" s="45">
        <v>17</v>
      </c>
      <c r="D8" s="45">
        <f>C8</f>
        <v>17</v>
      </c>
      <c r="E8" s="70">
        <v>1</v>
      </c>
      <c r="F8" s="45">
        <v>3</v>
      </c>
      <c r="G8" s="45">
        <f>D8+E8+F8</f>
        <v>21</v>
      </c>
      <c r="H8" s="45">
        <f>G8</f>
        <v>21</v>
      </c>
      <c r="I8" s="70">
        <v>0</v>
      </c>
      <c r="J8" s="45">
        <v>0</v>
      </c>
      <c r="K8" s="45">
        <f>H8+I8+J8</f>
        <v>21</v>
      </c>
      <c r="L8" s="45">
        <f>K8</f>
        <v>21</v>
      </c>
      <c r="M8" s="70">
        <v>1</v>
      </c>
      <c r="N8" s="45">
        <v>1</v>
      </c>
      <c r="O8" s="45">
        <f>N8+M8+L8</f>
        <v>23</v>
      </c>
      <c r="P8" s="45">
        <f>O8</f>
        <v>23</v>
      </c>
      <c r="Q8" s="70">
        <v>2</v>
      </c>
      <c r="R8" s="45">
        <v>0</v>
      </c>
      <c r="S8" s="81">
        <f>P8+Q8+R8</f>
        <v>25</v>
      </c>
      <c r="T8" s="142">
        <f>S8</f>
        <v>25</v>
      </c>
      <c r="U8" s="143">
        <v>0</v>
      </c>
      <c r="V8" s="143">
        <v>3</v>
      </c>
      <c r="W8" s="144">
        <f>T8+U8+V8</f>
        <v>28</v>
      </c>
      <c r="X8" s="165">
        <f>D8</f>
        <v>17</v>
      </c>
      <c r="Y8" s="166">
        <f>E8+I8+M8+Q8+U8</f>
        <v>4</v>
      </c>
      <c r="Z8" s="166">
        <f>F8+J8+N8+R8+V8</f>
        <v>7</v>
      </c>
      <c r="AA8" s="166">
        <f>X8+Y8+Z8</f>
        <v>28</v>
      </c>
    </row>
    <row r="9" spans="1:32" ht="15" x14ac:dyDescent="0.25">
      <c r="A9" s="34">
        <v>2</v>
      </c>
      <c r="B9" s="35" t="s">
        <v>53</v>
      </c>
      <c r="C9" s="45">
        <v>81</v>
      </c>
      <c r="D9" s="45">
        <f t="shared" ref="D9:D10" si="0">C9</f>
        <v>81</v>
      </c>
      <c r="E9" s="70">
        <v>5</v>
      </c>
      <c r="F9" s="45">
        <v>3</v>
      </c>
      <c r="G9" s="45">
        <f t="shared" ref="G9:G10" si="1">D9+E9+F9</f>
        <v>89</v>
      </c>
      <c r="H9" s="45">
        <f t="shared" ref="H9:H10" si="2">G9</f>
        <v>89</v>
      </c>
      <c r="I9" s="70">
        <v>3</v>
      </c>
      <c r="J9" s="45">
        <v>3</v>
      </c>
      <c r="K9" s="45">
        <f t="shared" ref="K9:K10" si="3">H9+I9+J9</f>
        <v>95</v>
      </c>
      <c r="L9" s="45">
        <f t="shared" ref="L9:L10" si="4">K9</f>
        <v>95</v>
      </c>
      <c r="M9" s="70">
        <v>1</v>
      </c>
      <c r="N9" s="45">
        <v>2</v>
      </c>
      <c r="O9" s="45">
        <f t="shared" ref="O9:O10" si="5">N9+M9+L9</f>
        <v>98</v>
      </c>
      <c r="P9" s="45">
        <f t="shared" ref="P9:P10" si="6">O9</f>
        <v>98</v>
      </c>
      <c r="Q9" s="70">
        <v>2</v>
      </c>
      <c r="R9" s="45">
        <v>1</v>
      </c>
      <c r="S9" s="81">
        <f t="shared" ref="S9:S10" si="7">P9+Q9+R9</f>
        <v>101</v>
      </c>
      <c r="T9" s="142">
        <f t="shared" ref="T9:T10" si="8">S9</f>
        <v>101</v>
      </c>
      <c r="U9" s="143">
        <v>0</v>
      </c>
      <c r="V9" s="143">
        <v>3</v>
      </c>
      <c r="W9" s="144">
        <f t="shared" ref="W9:W10" si="9">T9+U9+V9</f>
        <v>104</v>
      </c>
      <c r="X9" s="165">
        <f t="shared" ref="X9:X10" si="10">D9</f>
        <v>81</v>
      </c>
      <c r="Y9" s="166">
        <f t="shared" ref="Y9:Z42" si="11">E9+I9+M9+Q9+U9</f>
        <v>11</v>
      </c>
      <c r="Z9" s="166">
        <f t="shared" si="11"/>
        <v>12</v>
      </c>
      <c r="AA9" s="166">
        <f t="shared" ref="AA9:AA42" si="12">X9+Y9+Z9</f>
        <v>104</v>
      </c>
    </row>
    <row r="10" spans="1:32" ht="15" x14ac:dyDescent="0.25">
      <c r="A10" s="34">
        <v>3</v>
      </c>
      <c r="B10" s="35" t="s">
        <v>54</v>
      </c>
      <c r="C10" s="45">
        <v>234</v>
      </c>
      <c r="D10" s="45">
        <f t="shared" si="0"/>
        <v>234</v>
      </c>
      <c r="E10" s="70">
        <v>3</v>
      </c>
      <c r="F10" s="45">
        <v>1</v>
      </c>
      <c r="G10" s="45">
        <f t="shared" si="1"/>
        <v>238</v>
      </c>
      <c r="H10" s="45">
        <f t="shared" si="2"/>
        <v>238</v>
      </c>
      <c r="I10" s="70">
        <v>0</v>
      </c>
      <c r="J10" s="45">
        <v>2</v>
      </c>
      <c r="K10" s="45">
        <f t="shared" si="3"/>
        <v>240</v>
      </c>
      <c r="L10" s="45">
        <f t="shared" si="4"/>
        <v>240</v>
      </c>
      <c r="M10" s="70">
        <v>5</v>
      </c>
      <c r="N10" s="45">
        <v>2</v>
      </c>
      <c r="O10" s="45">
        <f t="shared" si="5"/>
        <v>247</v>
      </c>
      <c r="P10" s="45">
        <f t="shared" si="6"/>
        <v>247</v>
      </c>
      <c r="Q10" s="70">
        <v>3</v>
      </c>
      <c r="R10" s="45">
        <v>0</v>
      </c>
      <c r="S10" s="81">
        <f t="shared" si="7"/>
        <v>250</v>
      </c>
      <c r="T10" s="142">
        <f t="shared" si="8"/>
        <v>250</v>
      </c>
      <c r="U10" s="143">
        <v>3</v>
      </c>
      <c r="V10" s="143">
        <v>0</v>
      </c>
      <c r="W10" s="144">
        <f t="shared" si="9"/>
        <v>253</v>
      </c>
      <c r="X10" s="165">
        <f t="shared" si="10"/>
        <v>234</v>
      </c>
      <c r="Y10" s="166">
        <f t="shared" si="11"/>
        <v>14</v>
      </c>
      <c r="Z10" s="166">
        <f t="shared" si="11"/>
        <v>5</v>
      </c>
      <c r="AA10" s="166">
        <f t="shared" si="12"/>
        <v>253</v>
      </c>
    </row>
    <row r="11" spans="1:32" s="53" customFormat="1" ht="15" x14ac:dyDescent="0.2">
      <c r="A11" s="62"/>
      <c r="B11" s="62" t="s">
        <v>55</v>
      </c>
      <c r="C11" s="46">
        <f>SUM(C8:C10)</f>
        <v>332</v>
      </c>
      <c r="D11" s="46">
        <f t="shared" ref="D11:AA11" si="13">SUM(D8:D10)</f>
        <v>332</v>
      </c>
      <c r="E11" s="46">
        <f t="shared" si="13"/>
        <v>9</v>
      </c>
      <c r="F11" s="46">
        <f t="shared" si="13"/>
        <v>7</v>
      </c>
      <c r="G11" s="46">
        <f t="shared" si="13"/>
        <v>348</v>
      </c>
      <c r="H11" s="46">
        <f t="shared" si="13"/>
        <v>348</v>
      </c>
      <c r="I11" s="46">
        <f t="shared" si="13"/>
        <v>3</v>
      </c>
      <c r="J11" s="46">
        <f t="shared" si="13"/>
        <v>5</v>
      </c>
      <c r="K11" s="46">
        <f t="shared" si="13"/>
        <v>356</v>
      </c>
      <c r="L11" s="46">
        <f t="shared" si="13"/>
        <v>356</v>
      </c>
      <c r="M11" s="46">
        <f t="shared" si="13"/>
        <v>7</v>
      </c>
      <c r="N11" s="46">
        <f t="shared" si="13"/>
        <v>5</v>
      </c>
      <c r="O11" s="46">
        <f t="shared" si="13"/>
        <v>368</v>
      </c>
      <c r="P11" s="46">
        <f t="shared" si="13"/>
        <v>368</v>
      </c>
      <c r="Q11" s="46">
        <f t="shared" si="13"/>
        <v>7</v>
      </c>
      <c r="R11" s="46">
        <f t="shared" si="13"/>
        <v>1</v>
      </c>
      <c r="S11" s="46">
        <f t="shared" si="13"/>
        <v>376</v>
      </c>
      <c r="T11" s="46">
        <f t="shared" si="13"/>
        <v>376</v>
      </c>
      <c r="U11" s="46">
        <f t="shared" si="13"/>
        <v>3</v>
      </c>
      <c r="V11" s="46">
        <f t="shared" si="13"/>
        <v>6</v>
      </c>
      <c r="W11" s="46">
        <f t="shared" si="13"/>
        <v>385</v>
      </c>
      <c r="X11" s="167">
        <f t="shared" si="13"/>
        <v>332</v>
      </c>
      <c r="Y11" s="167">
        <f t="shared" si="13"/>
        <v>29</v>
      </c>
      <c r="Z11" s="167">
        <f t="shared" si="13"/>
        <v>24</v>
      </c>
      <c r="AA11" s="167">
        <f t="shared" si="13"/>
        <v>385</v>
      </c>
    </row>
    <row r="12" spans="1:32" ht="15" x14ac:dyDescent="0.25">
      <c r="A12" s="62"/>
      <c r="B12" s="62"/>
      <c r="C12" s="44"/>
      <c r="D12" s="44"/>
      <c r="E12" s="69"/>
      <c r="F12" s="44"/>
      <c r="G12" s="44"/>
      <c r="H12" s="44"/>
      <c r="I12" s="69"/>
      <c r="J12" s="44"/>
      <c r="K12" s="44"/>
      <c r="L12" s="44"/>
      <c r="M12" s="69"/>
      <c r="N12" s="44"/>
      <c r="O12" s="44"/>
      <c r="P12" s="44"/>
      <c r="Q12" s="69"/>
      <c r="R12" s="44"/>
      <c r="S12" s="80"/>
      <c r="T12" s="139"/>
      <c r="U12" s="140"/>
      <c r="V12" s="140"/>
      <c r="W12" s="141"/>
      <c r="X12" s="168"/>
      <c r="Y12" s="166"/>
      <c r="Z12" s="166"/>
      <c r="AA12" s="166"/>
    </row>
    <row r="13" spans="1:32" ht="15" x14ac:dyDescent="0.25">
      <c r="A13" s="62" t="s">
        <v>56</v>
      </c>
      <c r="B13" s="31" t="s">
        <v>57</v>
      </c>
      <c r="C13" s="44"/>
      <c r="D13" s="44"/>
      <c r="E13" s="69"/>
      <c r="F13" s="44"/>
      <c r="G13" s="44"/>
      <c r="H13" s="44"/>
      <c r="I13" s="69"/>
      <c r="J13" s="44"/>
      <c r="K13" s="44"/>
      <c r="L13" s="44"/>
      <c r="M13" s="69"/>
      <c r="N13" s="44"/>
      <c r="O13" s="44"/>
      <c r="P13" s="44"/>
      <c r="Q13" s="69"/>
      <c r="R13" s="44"/>
      <c r="S13" s="80"/>
      <c r="T13" s="139"/>
      <c r="U13" s="140"/>
      <c r="V13" s="140"/>
      <c r="W13" s="141"/>
      <c r="X13" s="168"/>
      <c r="Y13" s="166"/>
      <c r="Z13" s="166"/>
      <c r="AA13" s="166"/>
    </row>
    <row r="14" spans="1:32" ht="15" x14ac:dyDescent="0.25">
      <c r="A14" s="36">
        <v>1</v>
      </c>
      <c r="B14" s="31" t="s">
        <v>52</v>
      </c>
      <c r="C14" s="54"/>
      <c r="D14" s="55"/>
      <c r="E14" s="78"/>
      <c r="F14" s="56"/>
      <c r="G14" s="56"/>
      <c r="H14" s="55"/>
      <c r="I14" s="78"/>
      <c r="J14" s="56"/>
      <c r="K14" s="56"/>
      <c r="L14" s="56"/>
      <c r="M14" s="78"/>
      <c r="N14" s="56"/>
      <c r="O14" s="56"/>
      <c r="P14" s="54"/>
      <c r="Q14" s="77"/>
      <c r="R14" s="56"/>
      <c r="S14" s="82"/>
      <c r="T14" s="145"/>
      <c r="U14" s="146"/>
      <c r="V14" s="146"/>
      <c r="W14" s="147"/>
      <c r="X14" s="168"/>
      <c r="Y14" s="166"/>
      <c r="Z14" s="166"/>
      <c r="AA14" s="166"/>
    </row>
    <row r="15" spans="1:32" ht="15" x14ac:dyDescent="0.2">
      <c r="A15" s="36"/>
      <c r="B15" s="35" t="s">
        <v>58</v>
      </c>
      <c r="C15" s="65">
        <v>82</v>
      </c>
      <c r="D15" s="65">
        <f>C15</f>
        <v>82</v>
      </c>
      <c r="E15" s="71">
        <v>6</v>
      </c>
      <c r="F15" s="65">
        <v>5</v>
      </c>
      <c r="G15" s="65">
        <f>(D15+E15+F15)</f>
        <v>93</v>
      </c>
      <c r="H15" s="65">
        <f>G15</f>
        <v>93</v>
      </c>
      <c r="I15" s="71">
        <v>7</v>
      </c>
      <c r="J15" s="65"/>
      <c r="K15" s="65">
        <f>SUM(H15:J15)</f>
        <v>100</v>
      </c>
      <c r="L15" s="65">
        <f>K15</f>
        <v>100</v>
      </c>
      <c r="M15" s="71">
        <v>8</v>
      </c>
      <c r="N15" s="65"/>
      <c r="O15" s="65">
        <f>SUM(L15:N15)</f>
        <v>108</v>
      </c>
      <c r="P15" s="65">
        <f>O15</f>
        <v>108</v>
      </c>
      <c r="Q15" s="71">
        <v>4</v>
      </c>
      <c r="R15" s="65"/>
      <c r="S15" s="83">
        <f>SUM(P15:R15)</f>
        <v>112</v>
      </c>
      <c r="T15" s="148">
        <f>S15</f>
        <v>112</v>
      </c>
      <c r="U15" s="149">
        <v>2</v>
      </c>
      <c r="V15" s="149"/>
      <c r="W15" s="150">
        <f>SUM(T15:V15)</f>
        <v>114</v>
      </c>
      <c r="X15" s="169">
        <f>C15</f>
        <v>82</v>
      </c>
      <c r="Y15" s="170">
        <v>27</v>
      </c>
      <c r="Z15" s="170">
        <v>47</v>
      </c>
      <c r="AA15" s="170">
        <v>114</v>
      </c>
    </row>
    <row r="16" spans="1:32" ht="15" x14ac:dyDescent="0.2">
      <c r="A16" s="36"/>
      <c r="B16" s="35" t="s">
        <v>59</v>
      </c>
      <c r="C16" s="65">
        <v>5334</v>
      </c>
      <c r="D16" s="65">
        <f t="shared" ref="D16:D22" si="14">C16</f>
        <v>5334</v>
      </c>
      <c r="E16" s="71">
        <v>491</v>
      </c>
      <c r="F16" s="65">
        <v>397.6</v>
      </c>
      <c r="G16" s="65">
        <f t="shared" ref="G16:G22" si="15">(D16+E16+F16)</f>
        <v>6222.6</v>
      </c>
      <c r="H16" s="65">
        <f t="shared" ref="H16:H22" si="16">G16</f>
        <v>6222.6</v>
      </c>
      <c r="I16" s="71">
        <v>126</v>
      </c>
      <c r="J16" s="65"/>
      <c r="K16" s="65">
        <f t="shared" ref="K16:K22" si="17">SUM(H16:J16)</f>
        <v>6348.6</v>
      </c>
      <c r="L16" s="65">
        <f t="shared" ref="L16:L22" si="18">K16</f>
        <v>6348.6</v>
      </c>
      <c r="M16" s="71">
        <v>620</v>
      </c>
      <c r="N16" s="65"/>
      <c r="O16" s="65">
        <f t="shared" ref="O16:O22" si="19">SUM(L16:N16)</f>
        <v>6968.6</v>
      </c>
      <c r="P16" s="65">
        <f t="shared" ref="P16:P22" si="20">O16</f>
        <v>6968.6</v>
      </c>
      <c r="Q16" s="71">
        <v>44</v>
      </c>
      <c r="R16" s="65"/>
      <c r="S16" s="83">
        <f t="shared" ref="S16:S22" si="21">SUM(P16:R16)</f>
        <v>7012.6</v>
      </c>
      <c r="T16" s="148">
        <f t="shared" ref="T16:T22" si="22">S16</f>
        <v>7012.6</v>
      </c>
      <c r="U16" s="149">
        <v>208</v>
      </c>
      <c r="V16" s="149"/>
      <c r="W16" s="150">
        <f t="shared" ref="W16:W22" si="23">SUM(T16:V16)</f>
        <v>7220.6</v>
      </c>
      <c r="X16" s="169">
        <f t="shared" ref="X16:X22" si="24">C16</f>
        <v>5334</v>
      </c>
      <c r="Y16" s="170">
        <v>1489</v>
      </c>
      <c r="Z16" s="170">
        <v>1054</v>
      </c>
      <c r="AA16" s="170">
        <v>7221</v>
      </c>
    </row>
    <row r="17" spans="1:27" ht="15" x14ac:dyDescent="0.2">
      <c r="A17" s="36">
        <v>2</v>
      </c>
      <c r="B17" s="31" t="s">
        <v>53</v>
      </c>
      <c r="C17" s="65"/>
      <c r="D17" s="65"/>
      <c r="E17" s="71"/>
      <c r="F17" s="65"/>
      <c r="G17" s="65"/>
      <c r="H17" s="65"/>
      <c r="I17" s="71"/>
      <c r="J17" s="65"/>
      <c r="K17" s="65"/>
      <c r="L17" s="65"/>
      <c r="M17" s="71"/>
      <c r="N17" s="65"/>
      <c r="O17" s="65"/>
      <c r="P17" s="65"/>
      <c r="Q17" s="71"/>
      <c r="R17" s="65"/>
      <c r="S17" s="83"/>
      <c r="T17" s="148"/>
      <c r="U17" s="149"/>
      <c r="V17" s="149"/>
      <c r="W17" s="150"/>
      <c r="X17" s="169"/>
      <c r="Y17" s="170"/>
      <c r="Z17" s="170"/>
      <c r="AA17" s="170"/>
    </row>
    <row r="18" spans="1:27" ht="15" x14ac:dyDescent="0.2">
      <c r="A18" s="36"/>
      <c r="B18" s="35" t="s">
        <v>58</v>
      </c>
      <c r="C18" s="65">
        <v>229</v>
      </c>
      <c r="D18" s="65">
        <f t="shared" si="14"/>
        <v>229</v>
      </c>
      <c r="E18" s="71">
        <v>26</v>
      </c>
      <c r="F18" s="65">
        <v>3</v>
      </c>
      <c r="G18" s="65">
        <f t="shared" si="15"/>
        <v>258</v>
      </c>
      <c r="H18" s="65">
        <f t="shared" si="16"/>
        <v>258</v>
      </c>
      <c r="I18" s="71">
        <v>8</v>
      </c>
      <c r="J18" s="65">
        <v>3</v>
      </c>
      <c r="K18" s="65">
        <f t="shared" si="17"/>
        <v>269</v>
      </c>
      <c r="L18" s="65">
        <f t="shared" si="18"/>
        <v>269</v>
      </c>
      <c r="M18" s="71">
        <v>7</v>
      </c>
      <c r="N18" s="65">
        <v>2</v>
      </c>
      <c r="O18" s="65">
        <f t="shared" si="19"/>
        <v>278</v>
      </c>
      <c r="P18" s="65">
        <f t="shared" si="20"/>
        <v>278</v>
      </c>
      <c r="Q18" s="71">
        <v>11</v>
      </c>
      <c r="R18" s="65">
        <v>1</v>
      </c>
      <c r="S18" s="83">
        <f t="shared" si="21"/>
        <v>290</v>
      </c>
      <c r="T18" s="148">
        <f t="shared" si="22"/>
        <v>290</v>
      </c>
      <c r="U18" s="149">
        <v>3</v>
      </c>
      <c r="V18" s="149">
        <v>2</v>
      </c>
      <c r="W18" s="150">
        <f t="shared" si="23"/>
        <v>295</v>
      </c>
      <c r="X18" s="169">
        <f t="shared" si="24"/>
        <v>229</v>
      </c>
      <c r="Y18" s="170">
        <v>55</v>
      </c>
      <c r="Z18" s="170">
        <v>88</v>
      </c>
      <c r="AA18" s="170">
        <v>295</v>
      </c>
    </row>
    <row r="19" spans="1:27" s="63" customFormat="1" ht="15" x14ac:dyDescent="0.2">
      <c r="A19" s="67"/>
      <c r="B19" s="68" t="s">
        <v>59</v>
      </c>
      <c r="C19" s="65">
        <f>(8335.72-19.6)</f>
        <v>8316.119999999999</v>
      </c>
      <c r="D19" s="65">
        <f t="shared" si="14"/>
        <v>8316.119999999999</v>
      </c>
      <c r="E19" s="71">
        <v>587</v>
      </c>
      <c r="F19" s="65">
        <v>87.02</v>
      </c>
      <c r="G19" s="65">
        <f t="shared" si="15"/>
        <v>8990.14</v>
      </c>
      <c r="H19" s="65">
        <f t="shared" si="16"/>
        <v>8990.14</v>
      </c>
      <c r="I19" s="71">
        <v>255</v>
      </c>
      <c r="J19" s="65">
        <v>88.947999999999993</v>
      </c>
      <c r="K19" s="65">
        <f t="shared" si="17"/>
        <v>9334.0879999999997</v>
      </c>
      <c r="L19" s="65">
        <f t="shared" si="18"/>
        <v>9334.0879999999997</v>
      </c>
      <c r="M19" s="71">
        <v>288</v>
      </c>
      <c r="N19" s="65">
        <v>73.397000000000006</v>
      </c>
      <c r="O19" s="65">
        <f>SUM(L19:N19)</f>
        <v>9695.4850000000006</v>
      </c>
      <c r="P19" s="65">
        <f t="shared" si="20"/>
        <v>9695.4850000000006</v>
      </c>
      <c r="Q19" s="71">
        <v>241</v>
      </c>
      <c r="R19" s="65">
        <v>18</v>
      </c>
      <c r="S19" s="83">
        <f t="shared" si="21"/>
        <v>9954.4850000000006</v>
      </c>
      <c r="T19" s="148">
        <f t="shared" si="22"/>
        <v>9954.4850000000006</v>
      </c>
      <c r="U19" s="149">
        <v>143</v>
      </c>
      <c r="V19" s="149">
        <v>19.399999999999999</v>
      </c>
      <c r="W19" s="150">
        <f t="shared" si="23"/>
        <v>10116.885</v>
      </c>
      <c r="X19" s="169">
        <f t="shared" si="24"/>
        <v>8316.119999999999</v>
      </c>
      <c r="Y19" s="170">
        <v>1513</v>
      </c>
      <c r="Z19" s="170">
        <v>926</v>
      </c>
      <c r="AA19" s="170">
        <v>10116</v>
      </c>
    </row>
    <row r="20" spans="1:27" ht="15" x14ac:dyDescent="0.2">
      <c r="A20" s="36">
        <v>3</v>
      </c>
      <c r="B20" s="31" t="s">
        <v>54</v>
      </c>
      <c r="C20" s="65"/>
      <c r="D20" s="65"/>
      <c r="E20" s="71"/>
      <c r="F20" s="65"/>
      <c r="G20" s="65"/>
      <c r="H20" s="65"/>
      <c r="I20" s="71"/>
      <c r="J20" s="65"/>
      <c r="K20" s="65"/>
      <c r="L20" s="65"/>
      <c r="M20" s="71"/>
      <c r="N20" s="65"/>
      <c r="O20" s="65"/>
      <c r="P20" s="65"/>
      <c r="Q20" s="71"/>
      <c r="R20" s="65"/>
      <c r="S20" s="83"/>
      <c r="T20" s="148"/>
      <c r="U20" s="149"/>
      <c r="V20" s="149"/>
      <c r="W20" s="150"/>
      <c r="X20" s="169"/>
      <c r="Y20" s="170"/>
      <c r="Z20" s="170"/>
      <c r="AA20" s="170"/>
    </row>
    <row r="21" spans="1:27" ht="15" x14ac:dyDescent="0.2">
      <c r="A21" s="34"/>
      <c r="B21" s="35" t="s">
        <v>58</v>
      </c>
      <c r="C21" s="65">
        <v>580</v>
      </c>
      <c r="D21" s="65">
        <f t="shared" si="14"/>
        <v>580</v>
      </c>
      <c r="E21" s="71">
        <v>20</v>
      </c>
      <c r="F21" s="65">
        <v>4</v>
      </c>
      <c r="G21" s="65">
        <f t="shared" si="15"/>
        <v>604</v>
      </c>
      <c r="H21" s="65">
        <f t="shared" si="16"/>
        <v>604</v>
      </c>
      <c r="I21" s="71">
        <v>6</v>
      </c>
      <c r="J21" s="65">
        <v>1</v>
      </c>
      <c r="K21" s="65">
        <f t="shared" si="17"/>
        <v>611</v>
      </c>
      <c r="L21" s="65">
        <f t="shared" si="18"/>
        <v>611</v>
      </c>
      <c r="M21" s="71">
        <v>11</v>
      </c>
      <c r="N21" s="65">
        <v>1</v>
      </c>
      <c r="O21" s="65">
        <f t="shared" si="19"/>
        <v>623</v>
      </c>
      <c r="P21" s="65">
        <f t="shared" si="20"/>
        <v>623</v>
      </c>
      <c r="Q21" s="71">
        <v>27</v>
      </c>
      <c r="R21" s="65"/>
      <c r="S21" s="83">
        <f t="shared" si="21"/>
        <v>650</v>
      </c>
      <c r="T21" s="148">
        <f t="shared" si="22"/>
        <v>650</v>
      </c>
      <c r="U21" s="149">
        <v>8</v>
      </c>
      <c r="V21" s="149">
        <v>1</v>
      </c>
      <c r="W21" s="150">
        <f t="shared" si="23"/>
        <v>659</v>
      </c>
      <c r="X21" s="169">
        <f t="shared" si="24"/>
        <v>580</v>
      </c>
      <c r="Y21" s="170">
        <v>72</v>
      </c>
      <c r="Z21" s="170">
        <v>109</v>
      </c>
      <c r="AA21" s="170">
        <v>659</v>
      </c>
    </row>
    <row r="22" spans="1:27" ht="15" x14ac:dyDescent="0.2">
      <c r="A22" s="34"/>
      <c r="B22" s="35" t="s">
        <v>59</v>
      </c>
      <c r="C22" s="65">
        <f>(11584.61-8)</f>
        <v>11576.61</v>
      </c>
      <c r="D22" s="65">
        <f t="shared" si="14"/>
        <v>11576.61</v>
      </c>
      <c r="E22" s="71">
        <v>397</v>
      </c>
      <c r="F22" s="65">
        <v>111.41500000000001</v>
      </c>
      <c r="G22" s="65">
        <f t="shared" si="15"/>
        <v>12085.025000000001</v>
      </c>
      <c r="H22" s="65">
        <f t="shared" si="16"/>
        <v>12085.025000000001</v>
      </c>
      <c r="I22" s="71">
        <v>73</v>
      </c>
      <c r="J22" s="65">
        <v>18.007000000000001</v>
      </c>
      <c r="K22" s="65">
        <f t="shared" si="17"/>
        <v>12176.032000000001</v>
      </c>
      <c r="L22" s="65">
        <f t="shared" si="18"/>
        <v>12176.032000000001</v>
      </c>
      <c r="M22" s="71">
        <v>245</v>
      </c>
      <c r="N22" s="65">
        <v>0.16</v>
      </c>
      <c r="O22" s="65">
        <f t="shared" si="19"/>
        <v>12421.192000000001</v>
      </c>
      <c r="P22" s="65">
        <f t="shared" si="20"/>
        <v>12421.192000000001</v>
      </c>
      <c r="Q22" s="71">
        <v>171</v>
      </c>
      <c r="R22" s="65"/>
      <c r="S22" s="83">
        <f t="shared" si="21"/>
        <v>12592.192000000001</v>
      </c>
      <c r="T22" s="148">
        <f t="shared" si="22"/>
        <v>12592.192000000001</v>
      </c>
      <c r="U22" s="149">
        <v>171</v>
      </c>
      <c r="V22" s="149">
        <v>8</v>
      </c>
      <c r="W22" s="150">
        <f t="shared" si="23"/>
        <v>12771.192000000001</v>
      </c>
      <c r="X22" s="169">
        <f t="shared" si="24"/>
        <v>11576.61</v>
      </c>
      <c r="Y22" s="170">
        <v>1057</v>
      </c>
      <c r="Z22" s="170">
        <v>552</v>
      </c>
      <c r="AA22" s="170">
        <v>12771</v>
      </c>
    </row>
    <row r="23" spans="1:27" ht="15" x14ac:dyDescent="0.2">
      <c r="A23" s="37"/>
      <c r="B23" s="62" t="s">
        <v>60</v>
      </c>
      <c r="C23" s="66">
        <f>(C15+C18+C21)</f>
        <v>891</v>
      </c>
      <c r="D23" s="66">
        <f t="shared" ref="D23:AA23" si="25">(D15+D18+D21)</f>
        <v>891</v>
      </c>
      <c r="E23" s="66">
        <f t="shared" si="25"/>
        <v>52</v>
      </c>
      <c r="F23" s="66">
        <f t="shared" si="25"/>
        <v>12</v>
      </c>
      <c r="G23" s="66">
        <f t="shared" si="25"/>
        <v>955</v>
      </c>
      <c r="H23" s="66">
        <f t="shared" si="25"/>
        <v>955</v>
      </c>
      <c r="I23" s="66">
        <f t="shared" si="25"/>
        <v>21</v>
      </c>
      <c r="J23" s="66">
        <f t="shared" si="25"/>
        <v>4</v>
      </c>
      <c r="K23" s="66">
        <f t="shared" si="25"/>
        <v>980</v>
      </c>
      <c r="L23" s="66">
        <f t="shared" si="25"/>
        <v>980</v>
      </c>
      <c r="M23" s="66">
        <f t="shared" si="25"/>
        <v>26</v>
      </c>
      <c r="N23" s="66">
        <f t="shared" si="25"/>
        <v>3</v>
      </c>
      <c r="O23" s="66">
        <f t="shared" si="25"/>
        <v>1009</v>
      </c>
      <c r="P23" s="66">
        <f t="shared" si="25"/>
        <v>1009</v>
      </c>
      <c r="Q23" s="66">
        <f t="shared" si="25"/>
        <v>42</v>
      </c>
      <c r="R23" s="66">
        <f t="shared" si="25"/>
        <v>1</v>
      </c>
      <c r="S23" s="66">
        <f t="shared" si="25"/>
        <v>1052</v>
      </c>
      <c r="T23" s="66">
        <f t="shared" si="25"/>
        <v>1052</v>
      </c>
      <c r="U23" s="66">
        <f t="shared" si="25"/>
        <v>13</v>
      </c>
      <c r="V23" s="66">
        <f t="shared" si="25"/>
        <v>3</v>
      </c>
      <c r="W23" s="66">
        <f t="shared" si="25"/>
        <v>1068</v>
      </c>
      <c r="X23" s="171">
        <f t="shared" si="25"/>
        <v>891</v>
      </c>
      <c r="Y23" s="171">
        <f t="shared" si="25"/>
        <v>154</v>
      </c>
      <c r="Z23" s="171">
        <f t="shared" si="25"/>
        <v>244</v>
      </c>
      <c r="AA23" s="171">
        <f t="shared" si="25"/>
        <v>1068</v>
      </c>
    </row>
    <row r="24" spans="1:27" ht="15" x14ac:dyDescent="0.2">
      <c r="A24" s="37"/>
      <c r="B24" s="62" t="s">
        <v>61</v>
      </c>
      <c r="C24" s="75">
        <f>(C16+C19+C22)</f>
        <v>25226.73</v>
      </c>
      <c r="D24" s="75">
        <f t="shared" ref="D24:AA24" si="26">(D16+D19+D22)</f>
        <v>25226.73</v>
      </c>
      <c r="E24" s="75">
        <f t="shared" si="26"/>
        <v>1475</v>
      </c>
      <c r="F24" s="75">
        <f t="shared" si="26"/>
        <v>596.03499999999997</v>
      </c>
      <c r="G24" s="75">
        <f t="shared" si="26"/>
        <v>27297.764999999999</v>
      </c>
      <c r="H24" s="75">
        <f t="shared" si="26"/>
        <v>27297.764999999999</v>
      </c>
      <c r="I24" s="75">
        <f t="shared" si="26"/>
        <v>454</v>
      </c>
      <c r="J24" s="75">
        <f t="shared" si="26"/>
        <v>106.955</v>
      </c>
      <c r="K24" s="75">
        <f t="shared" si="26"/>
        <v>27858.720000000001</v>
      </c>
      <c r="L24" s="75">
        <f t="shared" si="26"/>
        <v>27858.720000000001</v>
      </c>
      <c r="M24" s="75">
        <f t="shared" si="26"/>
        <v>1153</v>
      </c>
      <c r="N24" s="75">
        <f t="shared" si="26"/>
        <v>73.557000000000002</v>
      </c>
      <c r="O24" s="75">
        <f t="shared" si="26"/>
        <v>29085.277000000002</v>
      </c>
      <c r="P24" s="75">
        <f t="shared" si="26"/>
        <v>29085.277000000002</v>
      </c>
      <c r="Q24" s="75">
        <f t="shared" si="26"/>
        <v>456</v>
      </c>
      <c r="R24" s="75">
        <f t="shared" si="26"/>
        <v>18</v>
      </c>
      <c r="S24" s="75">
        <f t="shared" si="26"/>
        <v>29559.277000000002</v>
      </c>
      <c r="T24" s="75">
        <f t="shared" si="26"/>
        <v>29559.277000000002</v>
      </c>
      <c r="U24" s="75">
        <f t="shared" si="26"/>
        <v>522</v>
      </c>
      <c r="V24" s="75">
        <f t="shared" si="26"/>
        <v>27.4</v>
      </c>
      <c r="W24" s="75">
        <f t="shared" si="26"/>
        <v>30108.677000000003</v>
      </c>
      <c r="X24" s="172">
        <f t="shared" si="26"/>
        <v>25226.73</v>
      </c>
      <c r="Y24" s="172">
        <f t="shared" si="26"/>
        <v>4059</v>
      </c>
      <c r="Z24" s="172">
        <f t="shared" si="26"/>
        <v>2532</v>
      </c>
      <c r="AA24" s="172">
        <f t="shared" si="26"/>
        <v>30108</v>
      </c>
    </row>
    <row r="25" spans="1:27" ht="15" x14ac:dyDescent="0.25">
      <c r="A25" s="37"/>
      <c r="B25" s="62"/>
      <c r="C25" s="49"/>
      <c r="D25" s="49"/>
      <c r="E25" s="72"/>
      <c r="F25" s="49"/>
      <c r="G25" s="49"/>
      <c r="H25" s="49"/>
      <c r="I25" s="72"/>
      <c r="J25" s="49"/>
      <c r="K25" s="49"/>
      <c r="L25" s="49"/>
      <c r="M25" s="72"/>
      <c r="N25" s="49"/>
      <c r="O25" s="49"/>
      <c r="P25" s="49"/>
      <c r="Q25" s="72"/>
      <c r="R25" s="49"/>
      <c r="S25" s="79"/>
      <c r="T25" s="136"/>
      <c r="U25" s="131"/>
      <c r="V25" s="131"/>
      <c r="W25" s="138"/>
      <c r="X25" s="168"/>
      <c r="Y25" s="166"/>
      <c r="Z25" s="166"/>
      <c r="AA25" s="166"/>
    </row>
    <row r="26" spans="1:27" ht="15" x14ac:dyDescent="0.25">
      <c r="A26" s="37" t="s">
        <v>62</v>
      </c>
      <c r="B26" s="31" t="s">
        <v>63</v>
      </c>
      <c r="C26" s="47"/>
      <c r="D26" s="47"/>
      <c r="E26" s="73"/>
      <c r="F26" s="47"/>
      <c r="G26" s="47"/>
      <c r="H26" s="47"/>
      <c r="I26" s="73"/>
      <c r="J26" s="47"/>
      <c r="K26" s="47"/>
      <c r="L26" s="47"/>
      <c r="M26" s="73"/>
      <c r="N26" s="47"/>
      <c r="O26" s="47"/>
      <c r="P26" s="47"/>
      <c r="Q26" s="73"/>
      <c r="R26" s="47"/>
      <c r="S26" s="84"/>
      <c r="T26" s="151"/>
      <c r="U26" s="152"/>
      <c r="V26" s="152"/>
      <c r="W26" s="153"/>
      <c r="X26" s="168"/>
      <c r="Y26" s="166"/>
      <c r="Z26" s="166"/>
      <c r="AA26" s="166"/>
    </row>
    <row r="27" spans="1:27" ht="15" x14ac:dyDescent="0.25">
      <c r="A27" s="34">
        <v>1</v>
      </c>
      <c r="B27" s="38" t="s">
        <v>52</v>
      </c>
      <c r="C27" s="47"/>
      <c r="D27" s="47"/>
      <c r="E27" s="73"/>
      <c r="F27" s="47"/>
      <c r="G27" s="47"/>
      <c r="H27" s="47"/>
      <c r="I27" s="73"/>
      <c r="J27" s="47"/>
      <c r="K27" s="47"/>
      <c r="L27" s="47"/>
      <c r="M27" s="73"/>
      <c r="N27" s="47"/>
      <c r="O27" s="47"/>
      <c r="P27" s="47"/>
      <c r="Q27" s="73"/>
      <c r="R27" s="47"/>
      <c r="S27" s="84"/>
      <c r="T27" s="151"/>
      <c r="U27" s="152"/>
      <c r="V27" s="152"/>
      <c r="W27" s="153"/>
      <c r="X27" s="168"/>
      <c r="Y27" s="166"/>
      <c r="Z27" s="166"/>
      <c r="AA27" s="166"/>
    </row>
    <row r="28" spans="1:27" ht="15" x14ac:dyDescent="0.25">
      <c r="A28" s="34"/>
      <c r="B28" s="35" t="s">
        <v>64</v>
      </c>
      <c r="C28" s="48">
        <v>48</v>
      </c>
      <c r="D28" s="48">
        <f>C28</f>
        <v>48</v>
      </c>
      <c r="E28" s="74">
        <v>6</v>
      </c>
      <c r="F28" s="48">
        <v>33</v>
      </c>
      <c r="G28" s="48">
        <f>F28+E28+D28</f>
        <v>87</v>
      </c>
      <c r="H28" s="48">
        <f>G28</f>
        <v>87</v>
      </c>
      <c r="I28" s="74">
        <v>1</v>
      </c>
      <c r="J28" s="48">
        <v>1</v>
      </c>
      <c r="K28" s="48">
        <f>H28+I28+J28</f>
        <v>89</v>
      </c>
      <c r="L28" s="48">
        <f>K28</f>
        <v>89</v>
      </c>
      <c r="M28" s="74">
        <v>4</v>
      </c>
      <c r="N28" s="48">
        <v>0</v>
      </c>
      <c r="O28" s="48">
        <f>L28+M28+N28</f>
        <v>93</v>
      </c>
      <c r="P28" s="48">
        <f>O28</f>
        <v>93</v>
      </c>
      <c r="Q28" s="74">
        <v>3</v>
      </c>
      <c r="R28" s="48">
        <v>0</v>
      </c>
      <c r="S28" s="85">
        <f>P28+Q28+R28</f>
        <v>96</v>
      </c>
      <c r="T28" s="154">
        <f>S28</f>
        <v>96</v>
      </c>
      <c r="U28" s="155">
        <v>3</v>
      </c>
      <c r="V28" s="155">
        <v>7</v>
      </c>
      <c r="W28" s="156">
        <f>T28+U28+V28</f>
        <v>106</v>
      </c>
      <c r="X28" s="165">
        <f>C28</f>
        <v>48</v>
      </c>
      <c r="Y28" s="166">
        <f t="shared" si="11"/>
        <v>17</v>
      </c>
      <c r="Z28" s="166">
        <f t="shared" si="11"/>
        <v>41</v>
      </c>
      <c r="AA28" s="166">
        <f t="shared" si="12"/>
        <v>106</v>
      </c>
    </row>
    <row r="29" spans="1:27" ht="15" x14ac:dyDescent="0.25">
      <c r="A29" s="34"/>
      <c r="B29" s="35" t="s">
        <v>65</v>
      </c>
      <c r="C29" s="48">
        <v>14390</v>
      </c>
      <c r="D29" s="48">
        <f t="shared" ref="D29:D35" si="27">C29</f>
        <v>14390</v>
      </c>
      <c r="E29" s="74">
        <v>2815</v>
      </c>
      <c r="F29" s="48">
        <v>3540</v>
      </c>
      <c r="G29" s="48">
        <f t="shared" ref="G29:G35" si="28">F29+E29+D29</f>
        <v>20745</v>
      </c>
      <c r="H29" s="48">
        <f t="shared" ref="H29:H35" si="29">G29</f>
        <v>20745</v>
      </c>
      <c r="I29" s="74">
        <v>315</v>
      </c>
      <c r="J29" s="48">
        <v>50</v>
      </c>
      <c r="K29" s="48">
        <f t="shared" ref="K29:K35" si="30">H29+I29+J29</f>
        <v>21110</v>
      </c>
      <c r="L29" s="48">
        <f t="shared" ref="L29:L35" si="31">K29</f>
        <v>21110</v>
      </c>
      <c r="M29" s="74">
        <v>1630</v>
      </c>
      <c r="N29" s="48">
        <v>0</v>
      </c>
      <c r="O29" s="48">
        <f t="shared" ref="O29:O35" si="32">L29+M29+N29</f>
        <v>22740</v>
      </c>
      <c r="P29" s="48">
        <f t="shared" ref="P29:P35" si="33">O29</f>
        <v>22740</v>
      </c>
      <c r="Q29" s="74">
        <v>1870</v>
      </c>
      <c r="R29" s="48">
        <v>0</v>
      </c>
      <c r="S29" s="85">
        <f t="shared" ref="S29:S35" si="34">P29+Q29+R29</f>
        <v>24610</v>
      </c>
      <c r="T29" s="154">
        <f t="shared" ref="T29:T35" si="35">S29</f>
        <v>24610</v>
      </c>
      <c r="U29" s="155">
        <v>1685</v>
      </c>
      <c r="V29" s="155">
        <v>735</v>
      </c>
      <c r="W29" s="156">
        <f t="shared" ref="W29:W35" si="36">T29+U29+V29</f>
        <v>27030</v>
      </c>
      <c r="X29" s="165">
        <f t="shared" ref="X29:X35" si="37">C29</f>
        <v>14390</v>
      </c>
      <c r="Y29" s="166">
        <f t="shared" si="11"/>
        <v>8315</v>
      </c>
      <c r="Z29" s="166">
        <f t="shared" si="11"/>
        <v>4325</v>
      </c>
      <c r="AA29" s="166">
        <f t="shared" si="12"/>
        <v>27030</v>
      </c>
    </row>
    <row r="30" spans="1:27" ht="15" x14ac:dyDescent="0.25">
      <c r="A30" s="34">
        <v>2</v>
      </c>
      <c r="B30" s="38" t="s">
        <v>53</v>
      </c>
      <c r="C30" s="48"/>
      <c r="D30" s="48"/>
      <c r="E30" s="74"/>
      <c r="F30" s="48"/>
      <c r="G30" s="48"/>
      <c r="H30" s="48"/>
      <c r="I30" s="74"/>
      <c r="J30" s="48"/>
      <c r="K30" s="48"/>
      <c r="L30" s="48"/>
      <c r="M30" s="74"/>
      <c r="N30" s="48"/>
      <c r="O30" s="48"/>
      <c r="P30" s="48"/>
      <c r="Q30" s="74"/>
      <c r="R30" s="48"/>
      <c r="S30" s="85"/>
      <c r="T30" s="154"/>
      <c r="U30" s="155"/>
      <c r="V30" s="155"/>
      <c r="W30" s="156"/>
      <c r="X30" s="165"/>
      <c r="Y30" s="166"/>
      <c r="Z30" s="166"/>
      <c r="AA30" s="166"/>
    </row>
    <row r="31" spans="1:27" ht="15" x14ac:dyDescent="0.25">
      <c r="A31" s="34"/>
      <c r="B31" s="35" t="s">
        <v>64</v>
      </c>
      <c r="C31" s="48">
        <v>194</v>
      </c>
      <c r="D31" s="48">
        <f t="shared" si="27"/>
        <v>194</v>
      </c>
      <c r="E31" s="74">
        <v>10</v>
      </c>
      <c r="F31" s="48">
        <v>32</v>
      </c>
      <c r="G31" s="48">
        <f t="shared" si="28"/>
        <v>236</v>
      </c>
      <c r="H31" s="48">
        <f t="shared" si="29"/>
        <v>236</v>
      </c>
      <c r="I31" s="74">
        <v>9</v>
      </c>
      <c r="J31" s="48">
        <v>33</v>
      </c>
      <c r="K31" s="48">
        <f t="shared" si="30"/>
        <v>278</v>
      </c>
      <c r="L31" s="48">
        <f t="shared" si="31"/>
        <v>278</v>
      </c>
      <c r="M31" s="74">
        <v>3</v>
      </c>
      <c r="N31" s="48">
        <v>4</v>
      </c>
      <c r="O31" s="48">
        <f t="shared" si="32"/>
        <v>285</v>
      </c>
      <c r="P31" s="48">
        <f t="shared" si="33"/>
        <v>285</v>
      </c>
      <c r="Q31" s="74">
        <v>2</v>
      </c>
      <c r="R31" s="48">
        <v>3</v>
      </c>
      <c r="S31" s="85">
        <f t="shared" si="34"/>
        <v>290</v>
      </c>
      <c r="T31" s="154">
        <f t="shared" si="35"/>
        <v>290</v>
      </c>
      <c r="U31" s="155">
        <v>5</v>
      </c>
      <c r="V31" s="155">
        <v>5</v>
      </c>
      <c r="W31" s="156">
        <f t="shared" si="36"/>
        <v>300</v>
      </c>
      <c r="X31" s="165">
        <f t="shared" si="37"/>
        <v>194</v>
      </c>
      <c r="Y31" s="166">
        <f t="shared" si="11"/>
        <v>29</v>
      </c>
      <c r="Z31" s="166">
        <f t="shared" si="11"/>
        <v>77</v>
      </c>
      <c r="AA31" s="166">
        <f t="shared" si="12"/>
        <v>300</v>
      </c>
    </row>
    <row r="32" spans="1:27" ht="15" x14ac:dyDescent="0.25">
      <c r="A32" s="34"/>
      <c r="B32" s="35" t="s">
        <v>65</v>
      </c>
      <c r="C32" s="48">
        <v>21643.5</v>
      </c>
      <c r="D32" s="48">
        <f t="shared" si="27"/>
        <v>21643.5</v>
      </c>
      <c r="E32" s="74">
        <v>1051.5</v>
      </c>
      <c r="F32" s="48">
        <v>1718.5</v>
      </c>
      <c r="G32" s="48">
        <f t="shared" si="28"/>
        <v>24413.5</v>
      </c>
      <c r="H32" s="48">
        <f t="shared" si="29"/>
        <v>24413.5</v>
      </c>
      <c r="I32" s="74">
        <v>861.5</v>
      </c>
      <c r="J32" s="48">
        <v>1394</v>
      </c>
      <c r="K32" s="48">
        <f t="shared" si="30"/>
        <v>26669</v>
      </c>
      <c r="L32" s="48">
        <f t="shared" si="31"/>
        <v>26669</v>
      </c>
      <c r="M32" s="74">
        <v>520</v>
      </c>
      <c r="N32" s="48">
        <v>95</v>
      </c>
      <c r="O32" s="48">
        <f t="shared" si="32"/>
        <v>27284</v>
      </c>
      <c r="P32" s="48">
        <f t="shared" si="33"/>
        <v>27284</v>
      </c>
      <c r="Q32" s="74">
        <v>350</v>
      </c>
      <c r="R32" s="48">
        <v>120</v>
      </c>
      <c r="S32" s="85">
        <f t="shared" si="34"/>
        <v>27754</v>
      </c>
      <c r="T32" s="154">
        <f t="shared" si="35"/>
        <v>27754</v>
      </c>
      <c r="U32" s="155">
        <v>800</v>
      </c>
      <c r="V32" s="155">
        <v>170</v>
      </c>
      <c r="W32" s="156">
        <f t="shared" si="36"/>
        <v>28724</v>
      </c>
      <c r="X32" s="165">
        <f t="shared" si="37"/>
        <v>21643.5</v>
      </c>
      <c r="Y32" s="166">
        <f t="shared" si="11"/>
        <v>3583</v>
      </c>
      <c r="Z32" s="166">
        <f t="shared" si="11"/>
        <v>3497.5</v>
      </c>
      <c r="AA32" s="166">
        <f t="shared" si="12"/>
        <v>28724</v>
      </c>
    </row>
    <row r="33" spans="1:27" ht="15" x14ac:dyDescent="0.25">
      <c r="A33" s="34">
        <v>3</v>
      </c>
      <c r="B33" s="38" t="s">
        <v>54</v>
      </c>
      <c r="C33" s="48"/>
      <c r="D33" s="48"/>
      <c r="E33" s="74"/>
      <c r="F33" s="48"/>
      <c r="G33" s="48"/>
      <c r="H33" s="48"/>
      <c r="I33" s="74"/>
      <c r="J33" s="48"/>
      <c r="K33" s="48"/>
      <c r="L33" s="48"/>
      <c r="M33" s="74"/>
      <c r="N33" s="48"/>
      <c r="O33" s="48"/>
      <c r="P33" s="48"/>
      <c r="Q33" s="74"/>
      <c r="R33" s="48"/>
      <c r="S33" s="85"/>
      <c r="T33" s="154"/>
      <c r="U33" s="155"/>
      <c r="V33" s="155"/>
      <c r="W33" s="156"/>
      <c r="X33" s="165"/>
      <c r="Y33" s="166"/>
      <c r="Z33" s="166"/>
      <c r="AA33" s="166"/>
    </row>
    <row r="34" spans="1:27" ht="15" x14ac:dyDescent="0.25">
      <c r="A34" s="34"/>
      <c r="B34" s="35" t="s">
        <v>64</v>
      </c>
      <c r="C34" s="48">
        <v>591</v>
      </c>
      <c r="D34" s="48">
        <f t="shared" si="27"/>
        <v>591</v>
      </c>
      <c r="E34" s="74">
        <v>20</v>
      </c>
      <c r="F34" s="48">
        <v>2</v>
      </c>
      <c r="G34" s="48">
        <f t="shared" si="28"/>
        <v>613</v>
      </c>
      <c r="H34" s="48">
        <f t="shared" si="29"/>
        <v>613</v>
      </c>
      <c r="I34" s="74">
        <v>6</v>
      </c>
      <c r="J34" s="48">
        <v>3</v>
      </c>
      <c r="K34" s="48">
        <f t="shared" si="30"/>
        <v>622</v>
      </c>
      <c r="L34" s="48">
        <f t="shared" si="31"/>
        <v>622</v>
      </c>
      <c r="M34" s="74">
        <v>15</v>
      </c>
      <c r="N34" s="48">
        <v>7</v>
      </c>
      <c r="O34" s="48">
        <f t="shared" si="32"/>
        <v>644</v>
      </c>
      <c r="P34" s="48">
        <f t="shared" si="33"/>
        <v>644</v>
      </c>
      <c r="Q34" s="74">
        <v>12</v>
      </c>
      <c r="R34" s="48">
        <v>0</v>
      </c>
      <c r="S34" s="85">
        <f t="shared" si="34"/>
        <v>656</v>
      </c>
      <c r="T34" s="154">
        <f t="shared" si="35"/>
        <v>656</v>
      </c>
      <c r="U34" s="155">
        <v>12</v>
      </c>
      <c r="V34" s="155">
        <v>0</v>
      </c>
      <c r="W34" s="156">
        <f t="shared" si="36"/>
        <v>668</v>
      </c>
      <c r="X34" s="165">
        <f t="shared" si="37"/>
        <v>591</v>
      </c>
      <c r="Y34" s="166">
        <f t="shared" si="11"/>
        <v>65</v>
      </c>
      <c r="Z34" s="166">
        <f t="shared" si="11"/>
        <v>12</v>
      </c>
      <c r="AA34" s="166">
        <f t="shared" si="12"/>
        <v>668</v>
      </c>
    </row>
    <row r="35" spans="1:27" ht="15" x14ac:dyDescent="0.25">
      <c r="A35" s="34"/>
      <c r="B35" s="35" t="s">
        <v>65</v>
      </c>
      <c r="C35" s="48">
        <v>25214.5</v>
      </c>
      <c r="D35" s="48">
        <f t="shared" si="27"/>
        <v>25214.5</v>
      </c>
      <c r="E35" s="74">
        <v>438.5</v>
      </c>
      <c r="F35" s="48">
        <v>63</v>
      </c>
      <c r="G35" s="48">
        <f t="shared" si="28"/>
        <v>25716</v>
      </c>
      <c r="H35" s="48">
        <f t="shared" si="29"/>
        <v>25716</v>
      </c>
      <c r="I35" s="74">
        <v>239.5</v>
      </c>
      <c r="J35" s="48">
        <v>79</v>
      </c>
      <c r="K35" s="48">
        <f t="shared" si="30"/>
        <v>26034.5</v>
      </c>
      <c r="L35" s="48">
        <f t="shared" si="31"/>
        <v>26034.5</v>
      </c>
      <c r="M35" s="74">
        <v>786</v>
      </c>
      <c r="N35" s="48">
        <v>282</v>
      </c>
      <c r="O35" s="48">
        <f t="shared" si="32"/>
        <v>27102.5</v>
      </c>
      <c r="P35" s="48">
        <f t="shared" si="33"/>
        <v>27102.5</v>
      </c>
      <c r="Q35" s="74">
        <v>746</v>
      </c>
      <c r="R35" s="48">
        <v>0</v>
      </c>
      <c r="S35" s="85">
        <f t="shared" si="34"/>
        <v>27848.5</v>
      </c>
      <c r="T35" s="154">
        <f t="shared" si="35"/>
        <v>27848.5</v>
      </c>
      <c r="U35" s="155">
        <v>971.5</v>
      </c>
      <c r="V35" s="155">
        <v>0</v>
      </c>
      <c r="W35" s="156">
        <f t="shared" si="36"/>
        <v>28820</v>
      </c>
      <c r="X35" s="165">
        <f t="shared" si="37"/>
        <v>25214.5</v>
      </c>
      <c r="Y35" s="166">
        <f t="shared" si="11"/>
        <v>3181.5</v>
      </c>
      <c r="Z35" s="166">
        <f t="shared" si="11"/>
        <v>424</v>
      </c>
      <c r="AA35" s="166">
        <f t="shared" si="12"/>
        <v>28820</v>
      </c>
    </row>
    <row r="36" spans="1:27" ht="15" x14ac:dyDescent="0.2">
      <c r="A36" s="34"/>
      <c r="B36" s="62" t="s">
        <v>66</v>
      </c>
      <c r="C36" s="50">
        <f>C28+C31+C34</f>
        <v>833</v>
      </c>
      <c r="D36" s="50">
        <f t="shared" ref="D36:AA36" si="38">D28+D31+D34</f>
        <v>833</v>
      </c>
      <c r="E36" s="50">
        <f t="shared" si="38"/>
        <v>36</v>
      </c>
      <c r="F36" s="50">
        <f t="shared" si="38"/>
        <v>67</v>
      </c>
      <c r="G36" s="50">
        <f t="shared" si="38"/>
        <v>936</v>
      </c>
      <c r="H36" s="50">
        <f t="shared" si="38"/>
        <v>936</v>
      </c>
      <c r="I36" s="50">
        <f t="shared" si="38"/>
        <v>16</v>
      </c>
      <c r="J36" s="50">
        <f t="shared" si="38"/>
        <v>37</v>
      </c>
      <c r="K36" s="50">
        <f t="shared" si="38"/>
        <v>989</v>
      </c>
      <c r="L36" s="50">
        <f t="shared" si="38"/>
        <v>989</v>
      </c>
      <c r="M36" s="50">
        <f t="shared" si="38"/>
        <v>22</v>
      </c>
      <c r="N36" s="50">
        <f t="shared" si="38"/>
        <v>11</v>
      </c>
      <c r="O36" s="50">
        <f t="shared" si="38"/>
        <v>1022</v>
      </c>
      <c r="P36" s="50">
        <f t="shared" si="38"/>
        <v>1022</v>
      </c>
      <c r="Q36" s="50">
        <f t="shared" si="38"/>
        <v>17</v>
      </c>
      <c r="R36" s="50">
        <f t="shared" si="38"/>
        <v>3</v>
      </c>
      <c r="S36" s="50">
        <f t="shared" si="38"/>
        <v>1042</v>
      </c>
      <c r="T36" s="50">
        <f t="shared" si="38"/>
        <v>1042</v>
      </c>
      <c r="U36" s="50">
        <f t="shared" si="38"/>
        <v>20</v>
      </c>
      <c r="V36" s="50">
        <f t="shared" si="38"/>
        <v>12</v>
      </c>
      <c r="W36" s="50">
        <f t="shared" si="38"/>
        <v>1074</v>
      </c>
      <c r="X36" s="173">
        <f t="shared" si="38"/>
        <v>833</v>
      </c>
      <c r="Y36" s="173">
        <f t="shared" si="38"/>
        <v>111</v>
      </c>
      <c r="Z36" s="173">
        <f t="shared" si="38"/>
        <v>130</v>
      </c>
      <c r="AA36" s="173">
        <f t="shared" si="38"/>
        <v>1074</v>
      </c>
    </row>
    <row r="37" spans="1:27" ht="15" x14ac:dyDescent="0.2">
      <c r="A37" s="34"/>
      <c r="B37" s="62" t="s">
        <v>67</v>
      </c>
      <c r="C37" s="50">
        <f>C29+C32+C35</f>
        <v>61248</v>
      </c>
      <c r="D37" s="50">
        <f t="shared" ref="D37:AA37" si="39">D29+D32+D35</f>
        <v>61248</v>
      </c>
      <c r="E37" s="50">
        <f t="shared" si="39"/>
        <v>4305</v>
      </c>
      <c r="F37" s="50">
        <f t="shared" si="39"/>
        <v>5321.5</v>
      </c>
      <c r="G37" s="50">
        <f t="shared" si="39"/>
        <v>70874.5</v>
      </c>
      <c r="H37" s="50">
        <f t="shared" si="39"/>
        <v>70874.5</v>
      </c>
      <c r="I37" s="50">
        <f t="shared" si="39"/>
        <v>1416</v>
      </c>
      <c r="J37" s="50">
        <f t="shared" si="39"/>
        <v>1523</v>
      </c>
      <c r="K37" s="50">
        <f t="shared" si="39"/>
        <v>73813.5</v>
      </c>
      <c r="L37" s="50">
        <f t="shared" si="39"/>
        <v>73813.5</v>
      </c>
      <c r="M37" s="50">
        <f t="shared" si="39"/>
        <v>2936</v>
      </c>
      <c r="N37" s="50">
        <f t="shared" si="39"/>
        <v>377</v>
      </c>
      <c r="O37" s="50">
        <f t="shared" si="39"/>
        <v>77126.5</v>
      </c>
      <c r="P37" s="50">
        <f t="shared" si="39"/>
        <v>77126.5</v>
      </c>
      <c r="Q37" s="50">
        <f t="shared" si="39"/>
        <v>2966</v>
      </c>
      <c r="R37" s="50">
        <f t="shared" si="39"/>
        <v>120</v>
      </c>
      <c r="S37" s="50">
        <f t="shared" si="39"/>
        <v>80212.5</v>
      </c>
      <c r="T37" s="50">
        <f t="shared" si="39"/>
        <v>80212.5</v>
      </c>
      <c r="U37" s="50">
        <f t="shared" si="39"/>
        <v>3456.5</v>
      </c>
      <c r="V37" s="50">
        <f t="shared" si="39"/>
        <v>905</v>
      </c>
      <c r="W37" s="50">
        <f t="shared" si="39"/>
        <v>84574</v>
      </c>
      <c r="X37" s="173">
        <f t="shared" si="39"/>
        <v>61248</v>
      </c>
      <c r="Y37" s="173">
        <f t="shared" si="39"/>
        <v>15079.5</v>
      </c>
      <c r="Z37" s="173">
        <f t="shared" si="39"/>
        <v>8246.5</v>
      </c>
      <c r="AA37" s="173">
        <f t="shared" si="39"/>
        <v>84574</v>
      </c>
    </row>
    <row r="38" spans="1:27" ht="15" x14ac:dyDescent="0.25">
      <c r="A38" s="34"/>
      <c r="B38" s="35"/>
      <c r="C38" s="47"/>
      <c r="D38" s="47"/>
      <c r="E38" s="73"/>
      <c r="F38" s="47"/>
      <c r="G38" s="47"/>
      <c r="H38" s="47"/>
      <c r="I38" s="73"/>
      <c r="J38" s="47"/>
      <c r="K38" s="47"/>
      <c r="L38" s="47"/>
      <c r="M38" s="73"/>
      <c r="N38" s="47"/>
      <c r="O38" s="47"/>
      <c r="P38" s="47"/>
      <c r="Q38" s="73"/>
      <c r="R38" s="47"/>
      <c r="S38" s="84"/>
      <c r="T38" s="151"/>
      <c r="U38" s="152"/>
      <c r="V38" s="152"/>
      <c r="W38" s="153"/>
      <c r="X38" s="168"/>
      <c r="Y38" s="166"/>
      <c r="Z38" s="166"/>
      <c r="AA38" s="166"/>
    </row>
    <row r="39" spans="1:27" ht="15" x14ac:dyDescent="0.25">
      <c r="A39" s="37" t="s">
        <v>68</v>
      </c>
      <c r="B39" s="31" t="s">
        <v>69</v>
      </c>
      <c r="C39" s="49"/>
      <c r="D39" s="49"/>
      <c r="E39" s="72"/>
      <c r="F39" s="49"/>
      <c r="G39" s="49"/>
      <c r="H39" s="49"/>
      <c r="I39" s="72"/>
      <c r="J39" s="49"/>
      <c r="K39" s="49"/>
      <c r="L39" s="49"/>
      <c r="M39" s="72"/>
      <c r="N39" s="49"/>
      <c r="O39" s="49"/>
      <c r="P39" s="49"/>
      <c r="Q39" s="72"/>
      <c r="R39" s="49"/>
      <c r="S39" s="79"/>
      <c r="T39" s="136"/>
      <c r="U39" s="131"/>
      <c r="V39" s="131"/>
      <c r="W39" s="138"/>
      <c r="X39" s="168"/>
      <c r="Y39" s="166"/>
      <c r="Z39" s="166"/>
      <c r="AA39" s="166"/>
    </row>
    <row r="40" spans="1:27" ht="15" x14ac:dyDescent="0.25">
      <c r="A40" s="34">
        <v>1</v>
      </c>
      <c r="B40" s="35" t="s">
        <v>52</v>
      </c>
      <c r="C40" s="49">
        <v>217</v>
      </c>
      <c r="D40" s="49">
        <f>C40</f>
        <v>217</v>
      </c>
      <c r="E40" s="72">
        <v>46</v>
      </c>
      <c r="F40" s="49">
        <v>29</v>
      </c>
      <c r="G40" s="49">
        <f>D40+E40+F40</f>
        <v>292</v>
      </c>
      <c r="H40" s="49">
        <f>G40</f>
        <v>292</v>
      </c>
      <c r="I40" s="72">
        <v>27</v>
      </c>
      <c r="J40" s="49">
        <v>12</v>
      </c>
      <c r="K40" s="49">
        <f>H40+I40+J40</f>
        <v>331</v>
      </c>
      <c r="L40" s="49">
        <f>K40</f>
        <v>331</v>
      </c>
      <c r="M40" s="72">
        <v>11</v>
      </c>
      <c r="N40" s="49">
        <v>7</v>
      </c>
      <c r="O40" s="49">
        <f>L40+M40+N40</f>
        <v>349</v>
      </c>
      <c r="P40" s="49">
        <f>O40</f>
        <v>349</v>
      </c>
      <c r="Q40" s="72">
        <v>3</v>
      </c>
      <c r="R40" s="49">
        <v>3</v>
      </c>
      <c r="S40" s="79">
        <f>R40+Q40+P40</f>
        <v>355</v>
      </c>
      <c r="T40" s="136">
        <f>S40</f>
        <v>355</v>
      </c>
      <c r="U40" s="131">
        <v>12</v>
      </c>
      <c r="V40" s="131">
        <v>27</v>
      </c>
      <c r="W40" s="138">
        <f>T40+U40+V40</f>
        <v>394</v>
      </c>
      <c r="X40" s="165">
        <f>D40</f>
        <v>217</v>
      </c>
      <c r="Y40" s="166">
        <f t="shared" si="11"/>
        <v>99</v>
      </c>
      <c r="Z40" s="166">
        <f t="shared" si="11"/>
        <v>78</v>
      </c>
      <c r="AA40" s="166">
        <f t="shared" si="12"/>
        <v>394</v>
      </c>
    </row>
    <row r="41" spans="1:27" ht="15" x14ac:dyDescent="0.25">
      <c r="A41" s="34">
        <v>2</v>
      </c>
      <c r="B41" s="35" t="s">
        <v>53</v>
      </c>
      <c r="C41" s="49">
        <v>685</v>
      </c>
      <c r="D41" s="49">
        <f t="shared" ref="D41:D42" si="40">C41</f>
        <v>685</v>
      </c>
      <c r="E41" s="72">
        <v>44</v>
      </c>
      <c r="F41" s="49">
        <v>25</v>
      </c>
      <c r="G41" s="49">
        <f t="shared" ref="G41:G42" si="41">D41+E41+F41</f>
        <v>754</v>
      </c>
      <c r="H41" s="49">
        <f t="shared" ref="H41:H42" si="42">G41</f>
        <v>754</v>
      </c>
      <c r="I41" s="72">
        <v>43</v>
      </c>
      <c r="J41" s="49">
        <v>28</v>
      </c>
      <c r="K41" s="49">
        <f t="shared" ref="K41:K42" si="43">H41+I41+J41</f>
        <v>825</v>
      </c>
      <c r="L41" s="49">
        <f t="shared" ref="L41:L42" si="44">K41</f>
        <v>825</v>
      </c>
      <c r="M41" s="72">
        <v>25</v>
      </c>
      <c r="N41" s="49">
        <v>15</v>
      </c>
      <c r="O41" s="49">
        <f t="shared" ref="O41:O42" si="45">L41+M41+N41</f>
        <v>865</v>
      </c>
      <c r="P41" s="49">
        <f t="shared" ref="P41:P42" si="46">O41</f>
        <v>865</v>
      </c>
      <c r="Q41" s="72">
        <v>14</v>
      </c>
      <c r="R41" s="49">
        <v>3</v>
      </c>
      <c r="S41" s="79">
        <f t="shared" ref="S41:S42" si="47">R41+Q41+P41</f>
        <v>882</v>
      </c>
      <c r="T41" s="136">
        <f t="shared" ref="T41:T42" si="48">S41</f>
        <v>882</v>
      </c>
      <c r="U41" s="131">
        <v>11</v>
      </c>
      <c r="V41" s="131">
        <v>13</v>
      </c>
      <c r="W41" s="138">
        <f t="shared" ref="W41:W42" si="49">T41+U41+V41</f>
        <v>906</v>
      </c>
      <c r="X41" s="165">
        <f t="shared" ref="X41:X42" si="50">D41</f>
        <v>685</v>
      </c>
      <c r="Y41" s="166">
        <f t="shared" si="11"/>
        <v>137</v>
      </c>
      <c r="Z41" s="166">
        <f t="shared" si="11"/>
        <v>84</v>
      </c>
      <c r="AA41" s="166">
        <f t="shared" si="12"/>
        <v>906</v>
      </c>
    </row>
    <row r="42" spans="1:27" ht="15" x14ac:dyDescent="0.25">
      <c r="A42" s="34">
        <v>3</v>
      </c>
      <c r="B42" s="35" t="s">
        <v>54</v>
      </c>
      <c r="C42" s="49">
        <v>1785</v>
      </c>
      <c r="D42" s="49">
        <f t="shared" si="40"/>
        <v>1785</v>
      </c>
      <c r="E42" s="72">
        <v>73</v>
      </c>
      <c r="F42" s="49">
        <v>6</v>
      </c>
      <c r="G42" s="49">
        <f t="shared" si="41"/>
        <v>1864</v>
      </c>
      <c r="H42" s="49">
        <f t="shared" si="42"/>
        <v>1864</v>
      </c>
      <c r="I42" s="72">
        <v>21</v>
      </c>
      <c r="J42" s="49">
        <v>4</v>
      </c>
      <c r="K42" s="49">
        <f t="shared" si="43"/>
        <v>1889</v>
      </c>
      <c r="L42" s="49">
        <f t="shared" si="44"/>
        <v>1889</v>
      </c>
      <c r="M42" s="72">
        <v>66</v>
      </c>
      <c r="N42" s="49">
        <v>0</v>
      </c>
      <c r="O42" s="49">
        <f t="shared" si="45"/>
        <v>1955</v>
      </c>
      <c r="P42" s="49">
        <f t="shared" si="46"/>
        <v>1955</v>
      </c>
      <c r="Q42" s="72">
        <v>35</v>
      </c>
      <c r="R42" s="49">
        <v>6</v>
      </c>
      <c r="S42" s="79">
        <f t="shared" si="47"/>
        <v>1996</v>
      </c>
      <c r="T42" s="136">
        <f t="shared" si="48"/>
        <v>1996</v>
      </c>
      <c r="U42" s="131">
        <v>36</v>
      </c>
      <c r="V42" s="131">
        <v>0</v>
      </c>
      <c r="W42" s="138">
        <f t="shared" si="49"/>
        <v>2032</v>
      </c>
      <c r="X42" s="165">
        <f t="shared" si="50"/>
        <v>1785</v>
      </c>
      <c r="Y42" s="166">
        <f t="shared" si="11"/>
        <v>231</v>
      </c>
      <c r="Z42" s="166">
        <f t="shared" si="11"/>
        <v>16</v>
      </c>
      <c r="AA42" s="166">
        <f t="shared" si="12"/>
        <v>2032</v>
      </c>
    </row>
    <row r="43" spans="1:27" ht="15" customHeight="1" x14ac:dyDescent="0.2">
      <c r="A43" s="62"/>
      <c r="B43" s="62" t="s">
        <v>70</v>
      </c>
      <c r="C43" s="50">
        <f>C40+C41+C42</f>
        <v>2687</v>
      </c>
      <c r="D43" s="50">
        <f t="shared" ref="D43:AA43" si="51">D40+D41+D42</f>
        <v>2687</v>
      </c>
      <c r="E43" s="50">
        <f t="shared" si="51"/>
        <v>163</v>
      </c>
      <c r="F43" s="50">
        <f t="shared" si="51"/>
        <v>60</v>
      </c>
      <c r="G43" s="50">
        <f t="shared" si="51"/>
        <v>2910</v>
      </c>
      <c r="H43" s="50">
        <f t="shared" si="51"/>
        <v>2910</v>
      </c>
      <c r="I43" s="50">
        <f t="shared" si="51"/>
        <v>91</v>
      </c>
      <c r="J43" s="50">
        <f t="shared" si="51"/>
        <v>44</v>
      </c>
      <c r="K43" s="50">
        <f t="shared" si="51"/>
        <v>3045</v>
      </c>
      <c r="L43" s="50">
        <f t="shared" si="51"/>
        <v>3045</v>
      </c>
      <c r="M43" s="50">
        <f t="shared" si="51"/>
        <v>102</v>
      </c>
      <c r="N43" s="50">
        <f t="shared" si="51"/>
        <v>22</v>
      </c>
      <c r="O43" s="50">
        <f t="shared" si="51"/>
        <v>3169</v>
      </c>
      <c r="P43" s="50">
        <f t="shared" si="51"/>
        <v>3169</v>
      </c>
      <c r="Q43" s="50">
        <f t="shared" si="51"/>
        <v>52</v>
      </c>
      <c r="R43" s="50">
        <f t="shared" si="51"/>
        <v>12</v>
      </c>
      <c r="S43" s="50">
        <f t="shared" si="51"/>
        <v>3233</v>
      </c>
      <c r="T43" s="50">
        <f t="shared" si="51"/>
        <v>3233</v>
      </c>
      <c r="U43" s="50">
        <f t="shared" si="51"/>
        <v>59</v>
      </c>
      <c r="V43" s="50">
        <f t="shared" si="51"/>
        <v>40</v>
      </c>
      <c r="W43" s="50">
        <f t="shared" si="51"/>
        <v>3332</v>
      </c>
      <c r="X43" s="173">
        <f t="shared" si="51"/>
        <v>2687</v>
      </c>
      <c r="Y43" s="173">
        <f t="shared" si="51"/>
        <v>467</v>
      </c>
      <c r="Z43" s="173">
        <f t="shared" si="51"/>
        <v>178</v>
      </c>
      <c r="AA43" s="173">
        <f t="shared" si="51"/>
        <v>3332</v>
      </c>
    </row>
    <row r="45" spans="1:27" x14ac:dyDescent="0.2">
      <c r="A45" s="51" t="s">
        <v>71</v>
      </c>
    </row>
  </sheetData>
  <mergeCells count="11">
    <mergeCell ref="X5:AA5"/>
    <mergeCell ref="A1:W1"/>
    <mergeCell ref="A2:W2"/>
    <mergeCell ref="A4:A5"/>
    <mergeCell ref="B4:B5"/>
    <mergeCell ref="D4:W4"/>
    <mergeCell ref="D5:G5"/>
    <mergeCell ref="H5:K5"/>
    <mergeCell ref="L5:O5"/>
    <mergeCell ref="P5:S5"/>
    <mergeCell ref="T5:W5"/>
  </mergeCells>
  <pageMargins left="0.70866141732283472" right="0.70866141732283472" top="0.74803149606299213" bottom="0.74803149606299213" header="0.31496062992125984" footer="0.31496062992125984"/>
  <pageSetup paperSize="9" scale="73" fitToWidth="2" fitToHeight="2" orientation="landscape" verticalDpi="0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topLeftCell="M1" zoomScale="85" zoomScaleNormal="85" workbookViewId="0">
      <selection activeCell="AI13" sqref="AI13"/>
    </sheetView>
  </sheetViews>
  <sheetFormatPr defaultRowHeight="15" x14ac:dyDescent="0.25"/>
  <sheetData>
    <row r="1" spans="1:40" ht="20.25" customHeight="1" x14ac:dyDescent="0.25">
      <c r="A1" s="98" t="s">
        <v>0</v>
      </c>
      <c r="B1" s="98"/>
      <c r="C1" s="98"/>
      <c r="D1" s="98"/>
      <c r="E1" s="98"/>
      <c r="F1" s="1"/>
      <c r="G1" s="1"/>
      <c r="H1" s="97" t="s">
        <v>1</v>
      </c>
      <c r="I1" s="97"/>
      <c r="J1" s="97"/>
      <c r="K1" s="97"/>
      <c r="L1" s="97"/>
      <c r="M1" s="42"/>
      <c r="N1" s="1"/>
      <c r="O1" s="97" t="s">
        <v>2</v>
      </c>
      <c r="P1" s="97"/>
      <c r="Q1" s="97"/>
      <c r="R1" s="97"/>
      <c r="S1" s="97"/>
      <c r="T1" s="2"/>
      <c r="U1" s="2"/>
      <c r="V1" s="97" t="s">
        <v>3</v>
      </c>
      <c r="W1" s="97"/>
      <c r="X1" s="97"/>
      <c r="Y1" s="97"/>
      <c r="Z1" s="97"/>
      <c r="AA1" s="39"/>
      <c r="AC1" s="97" t="s">
        <v>4</v>
      </c>
      <c r="AD1" s="97"/>
      <c r="AE1" s="97"/>
      <c r="AF1" s="97"/>
      <c r="AG1" s="97"/>
      <c r="AH1" s="39"/>
      <c r="AJ1" s="97" t="s">
        <v>5</v>
      </c>
      <c r="AK1" s="97"/>
      <c r="AL1" s="97"/>
      <c r="AM1" s="97"/>
      <c r="AN1" s="97"/>
    </row>
    <row r="2" spans="1:40" ht="15.75" customHeight="1" x14ac:dyDescent="0.25">
      <c r="A2" s="101" t="s">
        <v>6</v>
      </c>
      <c r="B2" s="101" t="s">
        <v>7</v>
      </c>
      <c r="C2" s="3"/>
      <c r="D2" s="4" t="s">
        <v>8</v>
      </c>
      <c r="E2" s="5" t="s">
        <v>9</v>
      </c>
      <c r="F2" s="5"/>
      <c r="G2" s="4" t="s">
        <v>9</v>
      </c>
      <c r="H2" s="99" t="s">
        <v>6</v>
      </c>
      <c r="I2" s="99" t="s">
        <v>7</v>
      </c>
      <c r="J2" s="3"/>
      <c r="K2" s="7" t="s">
        <v>8</v>
      </c>
      <c r="L2" s="8" t="s">
        <v>9</v>
      </c>
      <c r="M2" s="8"/>
      <c r="N2" s="4" t="s">
        <v>9</v>
      </c>
      <c r="O2" s="99" t="s">
        <v>6</v>
      </c>
      <c r="P2" s="99" t="s">
        <v>7</v>
      </c>
      <c r="Q2" s="3"/>
      <c r="R2" s="7" t="s">
        <v>8</v>
      </c>
      <c r="S2" s="8" t="s">
        <v>9</v>
      </c>
      <c r="T2" s="21"/>
      <c r="U2" s="21"/>
      <c r="V2" s="99" t="s">
        <v>6</v>
      </c>
      <c r="W2" s="99" t="s">
        <v>7</v>
      </c>
      <c r="X2" s="3"/>
      <c r="Y2" s="7" t="s">
        <v>8</v>
      </c>
      <c r="Z2" s="8" t="s">
        <v>9</v>
      </c>
      <c r="AA2" s="40"/>
      <c r="AC2" s="99" t="s">
        <v>6</v>
      </c>
      <c r="AD2" s="99" t="s">
        <v>7</v>
      </c>
      <c r="AE2" s="3"/>
      <c r="AF2" s="7" t="s">
        <v>8</v>
      </c>
      <c r="AG2" s="8" t="s">
        <v>9</v>
      </c>
      <c r="AH2" s="40"/>
      <c r="AJ2" s="99" t="s">
        <v>6</v>
      </c>
      <c r="AK2" s="99" t="s">
        <v>7</v>
      </c>
      <c r="AL2" s="3"/>
      <c r="AM2" s="7" t="s">
        <v>8</v>
      </c>
      <c r="AN2" s="8" t="s">
        <v>9</v>
      </c>
    </row>
    <row r="3" spans="1:40" ht="47.25" x14ac:dyDescent="0.25">
      <c r="A3" s="102"/>
      <c r="B3" s="102"/>
      <c r="C3" s="9" t="s">
        <v>10</v>
      </c>
      <c r="D3" s="4" t="s">
        <v>11</v>
      </c>
      <c r="E3" s="4" t="s">
        <v>11</v>
      </c>
      <c r="F3" s="4"/>
      <c r="G3" s="10"/>
      <c r="H3" s="100"/>
      <c r="I3" s="100"/>
      <c r="J3" s="6" t="s">
        <v>10</v>
      </c>
      <c r="K3" s="7" t="s">
        <v>11</v>
      </c>
      <c r="L3" s="7" t="s">
        <v>11</v>
      </c>
      <c r="M3" s="7"/>
      <c r="N3" s="10"/>
      <c r="O3" s="100"/>
      <c r="P3" s="100"/>
      <c r="Q3" s="6" t="s">
        <v>10</v>
      </c>
      <c r="R3" s="7" t="s">
        <v>11</v>
      </c>
      <c r="S3" s="7" t="s">
        <v>11</v>
      </c>
      <c r="T3" s="11"/>
      <c r="U3" s="11"/>
      <c r="V3" s="100"/>
      <c r="W3" s="100"/>
      <c r="X3" s="6" t="s">
        <v>10</v>
      </c>
      <c r="Y3" s="7" t="s">
        <v>11</v>
      </c>
      <c r="Z3" s="7" t="s">
        <v>11</v>
      </c>
      <c r="AA3" s="40"/>
      <c r="AC3" s="100"/>
      <c r="AD3" s="100"/>
      <c r="AE3" s="6" t="s">
        <v>10</v>
      </c>
      <c r="AF3" s="7" t="s">
        <v>11</v>
      </c>
      <c r="AG3" s="7" t="s">
        <v>11</v>
      </c>
      <c r="AH3" s="40"/>
      <c r="AJ3" s="100"/>
      <c r="AK3" s="100"/>
      <c r="AL3" s="6" t="s">
        <v>10</v>
      </c>
      <c r="AM3" s="7" t="s">
        <v>11</v>
      </c>
      <c r="AN3" s="7" t="s">
        <v>11</v>
      </c>
    </row>
    <row r="4" spans="1:40" ht="15.75" x14ac:dyDescent="0.25">
      <c r="A4" s="101">
        <v>1</v>
      </c>
      <c r="B4" s="110" t="s">
        <v>12</v>
      </c>
      <c r="C4" s="12">
        <v>500</v>
      </c>
      <c r="D4" s="12">
        <v>4</v>
      </c>
      <c r="E4" s="12">
        <v>2000</v>
      </c>
      <c r="F4" s="12"/>
      <c r="G4" s="10"/>
      <c r="H4" s="99">
        <v>1</v>
      </c>
      <c r="I4" s="108" t="s">
        <v>12</v>
      </c>
      <c r="J4" s="13">
        <v>500</v>
      </c>
      <c r="K4" s="13">
        <v>9</v>
      </c>
      <c r="L4" s="13">
        <v>4500</v>
      </c>
      <c r="M4" s="41">
        <f t="shared" ref="M4:M54" si="0">R4-K4</f>
        <v>0</v>
      </c>
      <c r="N4" s="41">
        <f t="shared" ref="N4:N54" si="1">S4-L4</f>
        <v>0</v>
      </c>
      <c r="O4" s="99">
        <v>1</v>
      </c>
      <c r="P4" s="108" t="s">
        <v>12</v>
      </c>
      <c r="Q4" s="13">
        <v>500</v>
      </c>
      <c r="R4" s="13">
        <v>9</v>
      </c>
      <c r="S4" s="13">
        <v>4500</v>
      </c>
      <c r="T4" s="41">
        <f t="shared" ref="T4:T54" si="2">Y4-R4</f>
        <v>2</v>
      </c>
      <c r="U4" s="41">
        <f t="shared" ref="U4:U54" si="3">Z4-S4</f>
        <v>1000</v>
      </c>
      <c r="V4" s="99">
        <v>1</v>
      </c>
      <c r="W4" s="108" t="s">
        <v>12</v>
      </c>
      <c r="X4" s="13">
        <v>500</v>
      </c>
      <c r="Y4" s="13">
        <v>11</v>
      </c>
      <c r="Z4" s="13">
        <v>5500</v>
      </c>
      <c r="AA4" s="41">
        <f>AF4-Y4</f>
        <v>5</v>
      </c>
      <c r="AB4" s="41">
        <f>AG4-Z4</f>
        <v>2500</v>
      </c>
      <c r="AC4" s="99">
        <v>1</v>
      </c>
      <c r="AD4" s="108" t="s">
        <v>12</v>
      </c>
      <c r="AE4" s="13">
        <v>500</v>
      </c>
      <c r="AF4" s="13">
        <v>16</v>
      </c>
      <c r="AG4" s="13">
        <v>8000</v>
      </c>
      <c r="AH4" s="41">
        <f>AM4-AF4</f>
        <v>4</v>
      </c>
      <c r="AI4" s="41">
        <f>AN4-AG4</f>
        <v>2000</v>
      </c>
      <c r="AJ4" s="99">
        <v>1</v>
      </c>
      <c r="AK4" s="108" t="s">
        <v>12</v>
      </c>
      <c r="AL4" s="13">
        <v>500</v>
      </c>
      <c r="AM4" s="13">
        <v>20</v>
      </c>
      <c r="AN4" s="13">
        <v>10000</v>
      </c>
    </row>
    <row r="5" spans="1:40" ht="15.75" x14ac:dyDescent="0.25">
      <c r="A5" s="109"/>
      <c r="B5" s="109"/>
      <c r="C5" s="14">
        <v>315</v>
      </c>
      <c r="D5" s="12">
        <v>38</v>
      </c>
      <c r="E5" s="12">
        <v>11970</v>
      </c>
      <c r="F5" s="12"/>
      <c r="G5" s="10"/>
      <c r="H5" s="107"/>
      <c r="I5" s="107"/>
      <c r="J5" s="15">
        <v>315</v>
      </c>
      <c r="K5" s="13">
        <v>39</v>
      </c>
      <c r="L5" s="13">
        <v>12285</v>
      </c>
      <c r="M5" s="41">
        <f t="shared" si="0"/>
        <v>1</v>
      </c>
      <c r="N5" s="41">
        <f t="shared" si="1"/>
        <v>315</v>
      </c>
      <c r="O5" s="107"/>
      <c r="P5" s="107"/>
      <c r="Q5" s="15">
        <v>315</v>
      </c>
      <c r="R5" s="13">
        <v>40</v>
      </c>
      <c r="S5" s="13">
        <v>12600</v>
      </c>
      <c r="T5" s="41">
        <f t="shared" si="2"/>
        <v>2</v>
      </c>
      <c r="U5" s="41">
        <f t="shared" si="3"/>
        <v>630</v>
      </c>
      <c r="V5" s="107"/>
      <c r="W5" s="107"/>
      <c r="X5" s="15">
        <v>315</v>
      </c>
      <c r="Y5" s="13">
        <v>42</v>
      </c>
      <c r="Z5" s="13">
        <v>13230</v>
      </c>
      <c r="AA5" s="41">
        <f t="shared" ref="AA5:AA54" si="4">AF5-Y5</f>
        <v>-2</v>
      </c>
      <c r="AB5" s="41">
        <f t="shared" ref="AB5:AB54" si="5">AG5-Z5</f>
        <v>-630</v>
      </c>
      <c r="AC5" s="107"/>
      <c r="AD5" s="107"/>
      <c r="AE5" s="15">
        <v>315</v>
      </c>
      <c r="AF5" s="13">
        <v>40</v>
      </c>
      <c r="AG5" s="13">
        <v>12600</v>
      </c>
      <c r="AH5" s="41">
        <f t="shared" ref="AH5:AH54" si="6">AM5-AF5</f>
        <v>-1</v>
      </c>
      <c r="AI5" s="41">
        <f t="shared" ref="AI5:AI54" si="7">AN5-AG5</f>
        <v>-315</v>
      </c>
      <c r="AJ5" s="107"/>
      <c r="AK5" s="107"/>
      <c r="AL5" s="15">
        <v>315</v>
      </c>
      <c r="AM5" s="13">
        <v>39</v>
      </c>
      <c r="AN5" s="13">
        <v>12285</v>
      </c>
    </row>
    <row r="6" spans="1:40" ht="15.75" customHeight="1" x14ac:dyDescent="0.25">
      <c r="A6" s="103" t="s">
        <v>13</v>
      </c>
      <c r="B6" s="104"/>
      <c r="C6" s="16"/>
      <c r="D6" s="4">
        <v>42</v>
      </c>
      <c r="E6" s="4">
        <v>13970</v>
      </c>
      <c r="F6" s="4"/>
      <c r="G6" s="10">
        <f>L6-E6</f>
        <v>2815</v>
      </c>
      <c r="H6" s="105" t="s">
        <v>13</v>
      </c>
      <c r="I6" s="106"/>
      <c r="J6" s="19"/>
      <c r="K6" s="7">
        <v>48</v>
      </c>
      <c r="L6" s="7">
        <v>16785</v>
      </c>
      <c r="M6" s="41">
        <f t="shared" si="0"/>
        <v>1</v>
      </c>
      <c r="N6" s="41">
        <f t="shared" si="1"/>
        <v>315</v>
      </c>
      <c r="O6" s="105" t="s">
        <v>13</v>
      </c>
      <c r="P6" s="106"/>
      <c r="Q6" s="19"/>
      <c r="R6" s="7">
        <v>49</v>
      </c>
      <c r="S6" s="7">
        <v>17100</v>
      </c>
      <c r="T6" s="41">
        <f t="shared" si="2"/>
        <v>4</v>
      </c>
      <c r="U6" s="41">
        <f t="shared" si="3"/>
        <v>1630</v>
      </c>
      <c r="V6" s="105" t="s">
        <v>13</v>
      </c>
      <c r="W6" s="106"/>
      <c r="X6" s="19"/>
      <c r="Y6" s="7">
        <v>53</v>
      </c>
      <c r="Z6" s="7">
        <v>18730</v>
      </c>
      <c r="AA6" s="41">
        <f t="shared" si="4"/>
        <v>3</v>
      </c>
      <c r="AB6" s="41">
        <f t="shared" si="5"/>
        <v>1870</v>
      </c>
      <c r="AC6" s="105" t="s">
        <v>13</v>
      </c>
      <c r="AD6" s="106"/>
      <c r="AE6" s="19"/>
      <c r="AF6" s="7">
        <v>56</v>
      </c>
      <c r="AG6" s="7">
        <v>20600</v>
      </c>
      <c r="AH6" s="41">
        <f t="shared" si="6"/>
        <v>3</v>
      </c>
      <c r="AI6" s="41">
        <f t="shared" si="7"/>
        <v>1685</v>
      </c>
      <c r="AJ6" s="105" t="s">
        <v>13</v>
      </c>
      <c r="AK6" s="106"/>
      <c r="AL6" s="19"/>
      <c r="AM6" s="7">
        <v>59</v>
      </c>
      <c r="AN6" s="7">
        <v>22285</v>
      </c>
    </row>
    <row r="7" spans="1:40" ht="15.75" x14ac:dyDescent="0.25">
      <c r="A7" s="101" t="s">
        <v>14</v>
      </c>
      <c r="B7" s="117" t="s">
        <v>15</v>
      </c>
      <c r="C7" s="16">
        <v>25</v>
      </c>
      <c r="D7" s="4">
        <v>4</v>
      </c>
      <c r="E7" s="4">
        <v>100</v>
      </c>
      <c r="F7" s="4"/>
      <c r="G7" s="10"/>
      <c r="H7" s="6" t="s">
        <v>14</v>
      </c>
      <c r="I7" s="20" t="s">
        <v>16</v>
      </c>
      <c r="J7" s="19">
        <v>160</v>
      </c>
      <c r="K7" s="7">
        <v>7</v>
      </c>
      <c r="L7" s="7">
        <v>1120</v>
      </c>
      <c r="M7" s="41">
        <f t="shared" si="0"/>
        <v>0</v>
      </c>
      <c r="N7" s="41">
        <f t="shared" si="1"/>
        <v>0</v>
      </c>
      <c r="O7" s="6" t="s">
        <v>14</v>
      </c>
      <c r="P7" s="20" t="s">
        <v>16</v>
      </c>
      <c r="Q7" s="19">
        <v>160</v>
      </c>
      <c r="R7" s="7">
        <v>7</v>
      </c>
      <c r="S7" s="7">
        <v>1120</v>
      </c>
      <c r="T7" s="41">
        <f t="shared" si="2"/>
        <v>0</v>
      </c>
      <c r="U7" s="41">
        <f t="shared" si="3"/>
        <v>0</v>
      </c>
      <c r="V7" s="6" t="s">
        <v>14</v>
      </c>
      <c r="W7" s="20" t="s">
        <v>16</v>
      </c>
      <c r="X7" s="19">
        <v>160</v>
      </c>
      <c r="Y7" s="7">
        <v>7</v>
      </c>
      <c r="Z7" s="7">
        <v>1120</v>
      </c>
      <c r="AA7" s="41">
        <f t="shared" si="4"/>
        <v>0</v>
      </c>
      <c r="AB7" s="41">
        <f t="shared" si="5"/>
        <v>0</v>
      </c>
      <c r="AC7" s="6" t="s">
        <v>14</v>
      </c>
      <c r="AD7" s="20" t="s">
        <v>16</v>
      </c>
      <c r="AE7" s="19">
        <v>160</v>
      </c>
      <c r="AF7" s="7">
        <v>7</v>
      </c>
      <c r="AG7" s="7">
        <v>1120</v>
      </c>
      <c r="AH7" s="41">
        <f t="shared" si="6"/>
        <v>0</v>
      </c>
      <c r="AI7" s="41">
        <f t="shared" si="7"/>
        <v>0</v>
      </c>
      <c r="AJ7" s="6" t="s">
        <v>14</v>
      </c>
      <c r="AK7" s="20" t="s">
        <v>16</v>
      </c>
      <c r="AL7" s="19">
        <v>160</v>
      </c>
      <c r="AM7" s="7">
        <v>7</v>
      </c>
      <c r="AN7" s="7">
        <v>1120</v>
      </c>
    </row>
    <row r="8" spans="1:40" ht="15.75" x14ac:dyDescent="0.25">
      <c r="A8" s="102"/>
      <c r="B8" s="118"/>
      <c r="C8" s="16">
        <v>160</v>
      </c>
      <c r="D8" s="4">
        <v>2</v>
      </c>
      <c r="E8" s="4">
        <v>320</v>
      </c>
      <c r="F8" s="4"/>
      <c r="G8" s="10"/>
      <c r="H8" s="111" t="s">
        <v>17</v>
      </c>
      <c r="I8" s="114" t="s">
        <v>15</v>
      </c>
      <c r="J8" s="19">
        <v>25</v>
      </c>
      <c r="K8" s="7">
        <v>10</v>
      </c>
      <c r="L8" s="7">
        <v>250</v>
      </c>
      <c r="M8" s="41">
        <f t="shared" si="0"/>
        <v>0</v>
      </c>
      <c r="N8" s="41">
        <f t="shared" si="1"/>
        <v>0</v>
      </c>
      <c r="O8" s="111" t="s">
        <v>17</v>
      </c>
      <c r="P8" s="114" t="s">
        <v>15</v>
      </c>
      <c r="Q8" s="19">
        <v>25</v>
      </c>
      <c r="R8" s="7">
        <v>10</v>
      </c>
      <c r="S8" s="7">
        <v>250</v>
      </c>
      <c r="T8" s="41">
        <f t="shared" si="2"/>
        <v>0</v>
      </c>
      <c r="U8" s="41">
        <f t="shared" si="3"/>
        <v>0</v>
      </c>
      <c r="V8" s="111" t="s">
        <v>17</v>
      </c>
      <c r="W8" s="114" t="s">
        <v>15</v>
      </c>
      <c r="X8" s="19">
        <v>25</v>
      </c>
      <c r="Y8" s="7">
        <v>10</v>
      </c>
      <c r="Z8" s="7">
        <v>250</v>
      </c>
      <c r="AA8" s="41">
        <f t="shared" si="4"/>
        <v>0</v>
      </c>
      <c r="AB8" s="41">
        <f t="shared" si="5"/>
        <v>0</v>
      </c>
      <c r="AC8" s="111" t="s">
        <v>17</v>
      </c>
      <c r="AD8" s="114" t="s">
        <v>15</v>
      </c>
      <c r="AE8" s="19">
        <v>25</v>
      </c>
      <c r="AF8" s="7">
        <v>10</v>
      </c>
      <c r="AG8" s="7">
        <v>250</v>
      </c>
      <c r="AH8" s="41">
        <f t="shared" si="6"/>
        <v>3</v>
      </c>
      <c r="AI8" s="41">
        <f t="shared" si="7"/>
        <v>75</v>
      </c>
      <c r="AJ8" s="111" t="s">
        <v>17</v>
      </c>
      <c r="AK8" s="114" t="s">
        <v>15</v>
      </c>
      <c r="AL8" s="19">
        <v>25</v>
      </c>
      <c r="AM8" s="7">
        <v>13</v>
      </c>
      <c r="AN8" s="7">
        <v>325</v>
      </c>
    </row>
    <row r="9" spans="1:40" ht="15.75" customHeight="1" x14ac:dyDescent="0.25">
      <c r="A9" s="103" t="s">
        <v>18</v>
      </c>
      <c r="B9" s="104"/>
      <c r="C9" s="16"/>
      <c r="D9" s="4">
        <v>6</v>
      </c>
      <c r="E9" s="4">
        <v>420</v>
      </c>
      <c r="F9" s="4"/>
      <c r="G9" s="10">
        <f>L7+L13-E9</f>
        <v>3540</v>
      </c>
      <c r="H9" s="112"/>
      <c r="I9" s="115"/>
      <c r="J9" s="22">
        <v>50</v>
      </c>
      <c r="K9" s="23">
        <v>7</v>
      </c>
      <c r="L9" s="7">
        <v>350</v>
      </c>
      <c r="M9" s="41">
        <f t="shared" si="0"/>
        <v>1</v>
      </c>
      <c r="N9" s="41">
        <f t="shared" si="1"/>
        <v>50</v>
      </c>
      <c r="O9" s="112"/>
      <c r="P9" s="115"/>
      <c r="Q9" s="19">
        <v>50</v>
      </c>
      <c r="R9" s="23">
        <v>8</v>
      </c>
      <c r="S9" s="7">
        <v>400</v>
      </c>
      <c r="T9" s="41">
        <f t="shared" si="2"/>
        <v>0</v>
      </c>
      <c r="U9" s="41">
        <f t="shared" si="3"/>
        <v>0</v>
      </c>
      <c r="V9" s="112"/>
      <c r="W9" s="115"/>
      <c r="X9" s="19">
        <v>50</v>
      </c>
      <c r="Y9" s="23">
        <v>8</v>
      </c>
      <c r="Z9" s="7">
        <v>400</v>
      </c>
      <c r="AA9" s="41">
        <f t="shared" si="4"/>
        <v>0</v>
      </c>
      <c r="AB9" s="41">
        <f t="shared" si="5"/>
        <v>0</v>
      </c>
      <c r="AC9" s="112"/>
      <c r="AD9" s="115"/>
      <c r="AE9" s="19">
        <v>50</v>
      </c>
      <c r="AF9" s="23">
        <v>8</v>
      </c>
      <c r="AG9" s="7">
        <v>400</v>
      </c>
      <c r="AH9" s="41">
        <f t="shared" si="6"/>
        <v>0</v>
      </c>
      <c r="AI9" s="41">
        <f t="shared" si="7"/>
        <v>0</v>
      </c>
      <c r="AJ9" s="112"/>
      <c r="AK9" s="115"/>
      <c r="AL9" s="19">
        <v>50</v>
      </c>
      <c r="AM9" s="23">
        <v>8</v>
      </c>
      <c r="AN9" s="7">
        <v>400</v>
      </c>
    </row>
    <row r="10" spans="1:40" ht="15.75" customHeight="1" x14ac:dyDescent="0.25">
      <c r="A10" s="119">
        <v>2</v>
      </c>
      <c r="B10" s="120" t="s">
        <v>19</v>
      </c>
      <c r="C10" s="14">
        <v>160</v>
      </c>
      <c r="D10" s="12">
        <v>72</v>
      </c>
      <c r="E10" s="12">
        <v>11520</v>
      </c>
      <c r="F10" s="12"/>
      <c r="G10" s="10"/>
      <c r="H10" s="112"/>
      <c r="I10" s="115"/>
      <c r="J10" s="19">
        <v>120</v>
      </c>
      <c r="K10" s="7">
        <v>4</v>
      </c>
      <c r="L10" s="7">
        <v>480</v>
      </c>
      <c r="M10" s="41">
        <f t="shared" si="0"/>
        <v>0</v>
      </c>
      <c r="N10" s="41">
        <f t="shared" si="1"/>
        <v>0</v>
      </c>
      <c r="O10" s="112"/>
      <c r="P10" s="115"/>
      <c r="Q10" s="19">
        <v>120</v>
      </c>
      <c r="R10" s="7">
        <v>4</v>
      </c>
      <c r="S10" s="7">
        <v>480</v>
      </c>
      <c r="T10" s="41">
        <f t="shared" si="2"/>
        <v>0</v>
      </c>
      <c r="U10" s="41">
        <f t="shared" si="3"/>
        <v>0</v>
      </c>
      <c r="V10" s="112"/>
      <c r="W10" s="115"/>
      <c r="X10" s="19">
        <v>120</v>
      </c>
      <c r="Y10" s="7">
        <v>4</v>
      </c>
      <c r="Z10" s="7">
        <v>480</v>
      </c>
      <c r="AA10" s="41">
        <f t="shared" si="4"/>
        <v>0</v>
      </c>
      <c r="AB10" s="41">
        <f t="shared" si="5"/>
        <v>0</v>
      </c>
      <c r="AC10" s="112"/>
      <c r="AD10" s="115"/>
      <c r="AE10" s="19">
        <v>120</v>
      </c>
      <c r="AF10" s="7">
        <v>4</v>
      </c>
      <c r="AG10" s="7">
        <v>480</v>
      </c>
      <c r="AH10" s="41">
        <f t="shared" si="6"/>
        <v>0</v>
      </c>
      <c r="AI10" s="41">
        <f t="shared" si="7"/>
        <v>0</v>
      </c>
      <c r="AJ10" s="112"/>
      <c r="AK10" s="115"/>
      <c r="AL10" s="19">
        <v>120</v>
      </c>
      <c r="AM10" s="7">
        <v>4</v>
      </c>
      <c r="AN10" s="7">
        <v>480</v>
      </c>
    </row>
    <row r="11" spans="1:40" ht="15.75" x14ac:dyDescent="0.25">
      <c r="A11" s="119"/>
      <c r="B11" s="120"/>
      <c r="C11" s="14">
        <v>100</v>
      </c>
      <c r="D11" s="12">
        <v>85</v>
      </c>
      <c r="E11" s="12">
        <v>8500</v>
      </c>
      <c r="F11" s="12"/>
      <c r="G11" s="10">
        <f>L16+L23-E18-E12</f>
        <v>1051.5</v>
      </c>
      <c r="H11" s="113"/>
      <c r="I11" s="116"/>
      <c r="J11" s="19">
        <v>160</v>
      </c>
      <c r="K11" s="7">
        <v>11</v>
      </c>
      <c r="L11" s="7">
        <v>1760</v>
      </c>
      <c r="M11" s="41">
        <f t="shared" si="0"/>
        <v>0</v>
      </c>
      <c r="N11" s="41">
        <f t="shared" si="1"/>
        <v>0</v>
      </c>
      <c r="O11" s="113"/>
      <c r="P11" s="116"/>
      <c r="Q11" s="19">
        <v>160</v>
      </c>
      <c r="R11" s="7">
        <v>11</v>
      </c>
      <c r="S11" s="7">
        <v>1760</v>
      </c>
      <c r="T11" s="41">
        <f t="shared" si="2"/>
        <v>0</v>
      </c>
      <c r="U11" s="41">
        <f t="shared" si="3"/>
        <v>0</v>
      </c>
      <c r="V11" s="113"/>
      <c r="W11" s="116"/>
      <c r="X11" s="19">
        <v>160</v>
      </c>
      <c r="Y11" s="7">
        <v>11</v>
      </c>
      <c r="Z11" s="7">
        <v>1760</v>
      </c>
      <c r="AA11" s="41">
        <f t="shared" si="4"/>
        <v>0</v>
      </c>
      <c r="AB11" s="41">
        <f t="shared" si="5"/>
        <v>0</v>
      </c>
      <c r="AC11" s="113"/>
      <c r="AD11" s="116"/>
      <c r="AE11" s="19">
        <v>160</v>
      </c>
      <c r="AF11" s="7">
        <v>11</v>
      </c>
      <c r="AG11" s="7">
        <v>1760</v>
      </c>
      <c r="AH11" s="41">
        <f t="shared" si="6"/>
        <v>-7</v>
      </c>
      <c r="AI11" s="41">
        <f t="shared" si="7"/>
        <v>-1100</v>
      </c>
      <c r="AJ11" s="112"/>
      <c r="AK11" s="115"/>
      <c r="AL11" s="19">
        <v>165</v>
      </c>
      <c r="AM11" s="7">
        <v>4</v>
      </c>
      <c r="AN11" s="7">
        <v>660</v>
      </c>
    </row>
    <row r="12" spans="1:40" ht="15.75" customHeight="1" x14ac:dyDescent="0.25">
      <c r="A12" s="103" t="s">
        <v>20</v>
      </c>
      <c r="B12" s="104"/>
      <c r="C12" s="16"/>
      <c r="D12" s="4">
        <v>157</v>
      </c>
      <c r="E12" s="4">
        <v>20020</v>
      </c>
      <c r="F12" s="4"/>
      <c r="G12" s="10"/>
      <c r="M12" s="41">
        <f t="shared" si="0"/>
        <v>0</v>
      </c>
      <c r="N12" s="41">
        <f t="shared" si="1"/>
        <v>0</v>
      </c>
      <c r="T12" s="41">
        <f t="shared" si="2"/>
        <v>0</v>
      </c>
      <c r="U12" s="41">
        <f t="shared" si="3"/>
        <v>0</v>
      </c>
      <c r="AA12" s="41">
        <f t="shared" si="4"/>
        <v>0</v>
      </c>
      <c r="AB12" s="41">
        <f t="shared" si="5"/>
        <v>0</v>
      </c>
      <c r="AH12" s="41">
        <f t="shared" si="6"/>
        <v>11</v>
      </c>
      <c r="AI12" s="41">
        <f t="shared" si="7"/>
        <v>1760</v>
      </c>
      <c r="AJ12" s="113"/>
      <c r="AK12" s="116"/>
      <c r="AL12" s="19">
        <v>160</v>
      </c>
      <c r="AM12" s="7">
        <v>11</v>
      </c>
      <c r="AN12" s="7">
        <v>1760</v>
      </c>
    </row>
    <row r="13" spans="1:40" ht="15.75" x14ac:dyDescent="0.25">
      <c r="A13" s="12">
        <v>3</v>
      </c>
      <c r="B13" s="12" t="s">
        <v>21</v>
      </c>
      <c r="C13" s="12">
        <v>16</v>
      </c>
      <c r="D13" s="12">
        <v>1</v>
      </c>
      <c r="E13" s="12">
        <v>16</v>
      </c>
      <c r="F13" s="12"/>
      <c r="G13" s="10"/>
      <c r="H13" s="105" t="s">
        <v>18</v>
      </c>
      <c r="I13" s="106"/>
      <c r="J13" s="19"/>
      <c r="K13" s="7">
        <v>32</v>
      </c>
      <c r="L13" s="7">
        <v>2840</v>
      </c>
      <c r="M13" s="41">
        <f t="shared" si="0"/>
        <v>1</v>
      </c>
      <c r="N13" s="41">
        <f t="shared" si="1"/>
        <v>50</v>
      </c>
      <c r="O13" s="105" t="s">
        <v>18</v>
      </c>
      <c r="P13" s="106"/>
      <c r="Q13" s="19"/>
      <c r="R13" s="7">
        <v>33</v>
      </c>
      <c r="S13" s="7">
        <v>2890</v>
      </c>
      <c r="T13" s="41">
        <f t="shared" si="2"/>
        <v>0</v>
      </c>
      <c r="U13" s="41">
        <f t="shared" si="3"/>
        <v>0</v>
      </c>
      <c r="V13" s="105" t="s">
        <v>18</v>
      </c>
      <c r="W13" s="106"/>
      <c r="X13" s="19"/>
      <c r="Y13" s="7">
        <v>33</v>
      </c>
      <c r="Z13" s="7">
        <v>2890</v>
      </c>
      <c r="AA13" s="41">
        <f t="shared" si="4"/>
        <v>0</v>
      </c>
      <c r="AB13" s="41">
        <f t="shared" si="5"/>
        <v>0</v>
      </c>
      <c r="AC13" s="105" t="s">
        <v>18</v>
      </c>
      <c r="AD13" s="106"/>
      <c r="AE13" s="19"/>
      <c r="AF13" s="7">
        <v>33</v>
      </c>
      <c r="AG13" s="7">
        <v>2890</v>
      </c>
      <c r="AH13" s="41">
        <f t="shared" si="6"/>
        <v>7</v>
      </c>
      <c r="AI13" s="41">
        <f t="shared" si="7"/>
        <v>735</v>
      </c>
      <c r="AJ13" s="105" t="s">
        <v>18</v>
      </c>
      <c r="AK13" s="106"/>
      <c r="AL13" s="19"/>
      <c r="AM13" s="7">
        <v>40</v>
      </c>
      <c r="AN13" s="7">
        <v>3625</v>
      </c>
    </row>
    <row r="14" spans="1:40" ht="15.75" customHeight="1" x14ac:dyDescent="0.25">
      <c r="A14" s="103" t="s">
        <v>22</v>
      </c>
      <c r="B14" s="104"/>
      <c r="C14" s="12"/>
      <c r="D14" s="4">
        <v>1</v>
      </c>
      <c r="E14" s="4">
        <v>16</v>
      </c>
      <c r="F14" s="4"/>
      <c r="G14" s="10"/>
      <c r="H14" s="19">
        <v>2</v>
      </c>
      <c r="I14" s="15" t="s">
        <v>19</v>
      </c>
      <c r="J14" s="15">
        <v>160</v>
      </c>
      <c r="K14" s="13">
        <v>74</v>
      </c>
      <c r="L14" s="13">
        <v>11840</v>
      </c>
      <c r="M14" s="41">
        <f t="shared" si="0"/>
        <v>3</v>
      </c>
      <c r="N14" s="41">
        <f t="shared" si="1"/>
        <v>480</v>
      </c>
      <c r="O14" s="19">
        <v>2</v>
      </c>
      <c r="P14" s="15" t="s">
        <v>19</v>
      </c>
      <c r="Q14" s="15">
        <v>160</v>
      </c>
      <c r="R14" s="13">
        <v>77</v>
      </c>
      <c r="S14" s="13">
        <v>12320</v>
      </c>
      <c r="T14" s="41">
        <f t="shared" si="2"/>
        <v>2</v>
      </c>
      <c r="U14" s="41">
        <f t="shared" si="3"/>
        <v>320</v>
      </c>
      <c r="V14" s="19">
        <v>2</v>
      </c>
      <c r="W14" s="15" t="s">
        <v>19</v>
      </c>
      <c r="X14" s="15">
        <v>160</v>
      </c>
      <c r="Y14" s="13">
        <v>79</v>
      </c>
      <c r="Z14" s="13">
        <v>12640</v>
      </c>
      <c r="AA14" s="41">
        <f t="shared" si="4"/>
        <v>2</v>
      </c>
      <c r="AB14" s="41">
        <f t="shared" si="5"/>
        <v>320</v>
      </c>
      <c r="AC14" s="19">
        <v>2</v>
      </c>
      <c r="AD14" s="15" t="s">
        <v>19</v>
      </c>
      <c r="AE14" s="15">
        <v>160</v>
      </c>
      <c r="AF14" s="13">
        <v>81</v>
      </c>
      <c r="AG14" s="13">
        <v>12960</v>
      </c>
      <c r="AH14" s="41">
        <f t="shared" si="6"/>
        <v>5</v>
      </c>
      <c r="AI14" s="41">
        <f t="shared" si="7"/>
        <v>800</v>
      </c>
      <c r="AJ14" s="121">
        <v>2</v>
      </c>
      <c r="AK14" s="122" t="s">
        <v>19</v>
      </c>
      <c r="AL14" s="15">
        <v>160</v>
      </c>
      <c r="AM14" s="13">
        <v>86</v>
      </c>
      <c r="AN14" s="13">
        <v>13760</v>
      </c>
    </row>
    <row r="15" spans="1:40" ht="15.75" customHeight="1" x14ac:dyDescent="0.25">
      <c r="A15" s="119">
        <v>4</v>
      </c>
      <c r="B15" s="120" t="s">
        <v>23</v>
      </c>
      <c r="C15" s="14">
        <v>50</v>
      </c>
      <c r="D15" s="12">
        <v>2</v>
      </c>
      <c r="E15" s="12">
        <v>100</v>
      </c>
      <c r="F15" s="12"/>
      <c r="G15" s="10"/>
      <c r="H15" s="19"/>
      <c r="I15" s="15"/>
      <c r="J15" s="15">
        <v>100</v>
      </c>
      <c r="K15" s="13">
        <v>92</v>
      </c>
      <c r="L15" s="13">
        <v>9200</v>
      </c>
      <c r="M15" s="41">
        <f t="shared" si="0"/>
        <v>2</v>
      </c>
      <c r="N15" s="41">
        <f t="shared" si="1"/>
        <v>200</v>
      </c>
      <c r="O15" s="19"/>
      <c r="P15" s="15"/>
      <c r="Q15" s="15">
        <v>100</v>
      </c>
      <c r="R15" s="13">
        <v>94</v>
      </c>
      <c r="S15" s="13">
        <v>9400</v>
      </c>
      <c r="T15" s="41">
        <f t="shared" si="2"/>
        <v>1</v>
      </c>
      <c r="U15" s="41">
        <f t="shared" si="3"/>
        <v>100</v>
      </c>
      <c r="V15" s="19"/>
      <c r="W15" s="15"/>
      <c r="X15" s="15">
        <v>100</v>
      </c>
      <c r="Y15" s="13">
        <v>95</v>
      </c>
      <c r="Z15" s="13">
        <v>9500</v>
      </c>
      <c r="AA15" s="41">
        <f t="shared" si="4"/>
        <v>0</v>
      </c>
      <c r="AB15" s="41">
        <f t="shared" si="5"/>
        <v>0</v>
      </c>
      <c r="AC15" s="19"/>
      <c r="AD15" s="15"/>
      <c r="AE15" s="15">
        <v>100</v>
      </c>
      <c r="AF15" s="13">
        <v>95</v>
      </c>
      <c r="AG15" s="13">
        <v>9500</v>
      </c>
      <c r="AH15" s="41">
        <f t="shared" si="6"/>
        <v>0</v>
      </c>
      <c r="AI15" s="41">
        <f t="shared" si="7"/>
        <v>0</v>
      </c>
      <c r="AJ15" s="121"/>
      <c r="AK15" s="122"/>
      <c r="AL15" s="15">
        <v>100</v>
      </c>
      <c r="AM15" s="13">
        <v>95</v>
      </c>
      <c r="AN15" s="13">
        <v>9500</v>
      </c>
    </row>
    <row r="16" spans="1:40" ht="31.5" x14ac:dyDescent="0.25">
      <c r="A16" s="119"/>
      <c r="B16" s="120"/>
      <c r="C16" s="14">
        <v>31.5</v>
      </c>
      <c r="D16" s="12">
        <v>5</v>
      </c>
      <c r="E16" s="12">
        <v>157.5</v>
      </c>
      <c r="F16" s="12"/>
      <c r="G16" s="10"/>
      <c r="H16" s="17" t="s">
        <v>20</v>
      </c>
      <c r="I16" s="18"/>
      <c r="J16" s="19"/>
      <c r="K16" s="7">
        <v>166</v>
      </c>
      <c r="L16" s="7">
        <v>21040</v>
      </c>
      <c r="M16" s="41">
        <f t="shared" si="0"/>
        <v>5</v>
      </c>
      <c r="N16" s="41">
        <f t="shared" si="1"/>
        <v>680</v>
      </c>
      <c r="O16" s="17" t="s">
        <v>20</v>
      </c>
      <c r="P16" s="18"/>
      <c r="Q16" s="19"/>
      <c r="R16" s="7">
        <v>171</v>
      </c>
      <c r="S16" s="7">
        <v>21720</v>
      </c>
      <c r="T16" s="41">
        <f t="shared" si="2"/>
        <v>3</v>
      </c>
      <c r="U16" s="41">
        <f t="shared" si="3"/>
        <v>420</v>
      </c>
      <c r="V16" s="17" t="s">
        <v>20</v>
      </c>
      <c r="W16" s="18"/>
      <c r="X16" s="19"/>
      <c r="Y16" s="7">
        <v>174</v>
      </c>
      <c r="Z16" s="7">
        <v>22140</v>
      </c>
      <c r="AA16" s="41">
        <f t="shared" si="4"/>
        <v>2</v>
      </c>
      <c r="AB16" s="41">
        <f t="shared" si="5"/>
        <v>320</v>
      </c>
      <c r="AC16" s="17" t="s">
        <v>20</v>
      </c>
      <c r="AD16" s="18"/>
      <c r="AE16" s="19"/>
      <c r="AF16" s="7">
        <v>176</v>
      </c>
      <c r="AG16" s="7">
        <v>22460</v>
      </c>
      <c r="AH16" s="41">
        <f t="shared" si="6"/>
        <v>5</v>
      </c>
      <c r="AI16" s="41">
        <f t="shared" si="7"/>
        <v>800</v>
      </c>
      <c r="AJ16" s="105" t="s">
        <v>20</v>
      </c>
      <c r="AK16" s="106"/>
      <c r="AL16" s="19"/>
      <c r="AM16" s="7">
        <v>181</v>
      </c>
      <c r="AN16" s="7">
        <v>23260</v>
      </c>
    </row>
    <row r="17" spans="1:40" ht="15.75" customHeight="1" x14ac:dyDescent="0.25">
      <c r="A17" s="119"/>
      <c r="B17" s="120"/>
      <c r="C17" s="14">
        <v>20</v>
      </c>
      <c r="D17" s="12">
        <v>2</v>
      </c>
      <c r="E17" s="12">
        <v>40</v>
      </c>
      <c r="F17" s="12"/>
      <c r="G17" s="10"/>
      <c r="H17" s="13">
        <v>3</v>
      </c>
      <c r="I17" s="13" t="s">
        <v>21</v>
      </c>
      <c r="J17" s="13">
        <v>16</v>
      </c>
      <c r="K17" s="13">
        <v>1</v>
      </c>
      <c r="L17" s="13">
        <v>16</v>
      </c>
      <c r="M17" s="41">
        <f t="shared" si="0"/>
        <v>0</v>
      </c>
      <c r="N17" s="41">
        <f t="shared" si="1"/>
        <v>0</v>
      </c>
      <c r="O17" s="13">
        <v>3</v>
      </c>
      <c r="P17" s="13" t="s">
        <v>21</v>
      </c>
      <c r="Q17" s="13">
        <v>16</v>
      </c>
      <c r="R17" s="13">
        <v>1</v>
      </c>
      <c r="S17" s="13">
        <v>16</v>
      </c>
      <c r="T17" s="41">
        <f t="shared" si="2"/>
        <v>0</v>
      </c>
      <c r="U17" s="41">
        <f t="shared" si="3"/>
        <v>0</v>
      </c>
      <c r="V17" s="13">
        <v>3</v>
      </c>
      <c r="W17" s="13" t="s">
        <v>21</v>
      </c>
      <c r="X17" s="13">
        <v>16</v>
      </c>
      <c r="Y17" s="13">
        <v>1</v>
      </c>
      <c r="Z17" s="13">
        <v>16</v>
      </c>
      <c r="AA17" s="41">
        <f t="shared" si="4"/>
        <v>0</v>
      </c>
      <c r="AB17" s="41">
        <f t="shared" si="5"/>
        <v>0</v>
      </c>
      <c r="AC17" s="13">
        <v>3</v>
      </c>
      <c r="AD17" s="13" t="s">
        <v>21</v>
      </c>
      <c r="AE17" s="13">
        <v>16</v>
      </c>
      <c r="AF17" s="13">
        <v>1</v>
      </c>
      <c r="AG17" s="13">
        <v>16</v>
      </c>
      <c r="AH17" s="41">
        <f t="shared" si="6"/>
        <v>0</v>
      </c>
      <c r="AI17" s="41">
        <f t="shared" si="7"/>
        <v>0</v>
      </c>
      <c r="AJ17" s="13">
        <v>3</v>
      </c>
      <c r="AK17" s="13" t="s">
        <v>21</v>
      </c>
      <c r="AL17" s="13">
        <v>16</v>
      </c>
      <c r="AM17" s="13">
        <v>1</v>
      </c>
      <c r="AN17" s="13">
        <v>16</v>
      </c>
    </row>
    <row r="18" spans="1:40" ht="15.75" customHeight="1" x14ac:dyDescent="0.25">
      <c r="A18" s="103" t="s">
        <v>24</v>
      </c>
      <c r="B18" s="104"/>
      <c r="C18" s="16"/>
      <c r="D18" s="4">
        <v>9</v>
      </c>
      <c r="E18" s="4">
        <v>297.5</v>
      </c>
      <c r="F18" s="4"/>
      <c r="G18" s="10"/>
      <c r="H18" s="17" t="s">
        <v>22</v>
      </c>
      <c r="I18" s="18"/>
      <c r="J18" s="13"/>
      <c r="K18" s="7">
        <v>1</v>
      </c>
      <c r="L18" s="7">
        <v>16</v>
      </c>
      <c r="M18" s="41">
        <f t="shared" si="0"/>
        <v>0</v>
      </c>
      <c r="N18" s="41">
        <f t="shared" si="1"/>
        <v>0</v>
      </c>
      <c r="O18" s="17" t="s">
        <v>22</v>
      </c>
      <c r="P18" s="18"/>
      <c r="Q18" s="13"/>
      <c r="R18" s="7">
        <v>1</v>
      </c>
      <c r="S18" s="7">
        <v>16</v>
      </c>
      <c r="T18" s="41">
        <f t="shared" si="2"/>
        <v>0</v>
      </c>
      <c r="U18" s="41">
        <f t="shared" si="3"/>
        <v>0</v>
      </c>
      <c r="V18" s="17" t="s">
        <v>22</v>
      </c>
      <c r="W18" s="18"/>
      <c r="X18" s="13"/>
      <c r="Y18" s="7">
        <v>1</v>
      </c>
      <c r="Z18" s="7">
        <v>16</v>
      </c>
      <c r="AA18" s="41">
        <f t="shared" si="4"/>
        <v>0</v>
      </c>
      <c r="AB18" s="41">
        <f t="shared" si="5"/>
        <v>0</v>
      </c>
      <c r="AC18" s="17" t="s">
        <v>22</v>
      </c>
      <c r="AD18" s="18"/>
      <c r="AE18" s="13"/>
      <c r="AF18" s="7">
        <v>1</v>
      </c>
      <c r="AG18" s="7">
        <v>16</v>
      </c>
      <c r="AH18" s="41">
        <f t="shared" si="6"/>
        <v>0</v>
      </c>
      <c r="AI18" s="41">
        <f t="shared" si="7"/>
        <v>0</v>
      </c>
      <c r="AJ18" s="105" t="s">
        <v>22</v>
      </c>
      <c r="AK18" s="106"/>
      <c r="AL18" s="13"/>
      <c r="AM18" s="7">
        <v>1</v>
      </c>
      <c r="AN18" s="7">
        <v>16</v>
      </c>
    </row>
    <row r="19" spans="1:40" ht="15.75" x14ac:dyDescent="0.25">
      <c r="A19" s="120">
        <v>5</v>
      </c>
      <c r="B19" s="120" t="s">
        <v>25</v>
      </c>
      <c r="C19" s="14">
        <v>50</v>
      </c>
      <c r="D19" s="12">
        <v>24</v>
      </c>
      <c r="E19" s="12">
        <v>1200</v>
      </c>
      <c r="F19" s="12"/>
      <c r="G19" s="10"/>
      <c r="H19" s="19">
        <v>4</v>
      </c>
      <c r="I19" s="15" t="s">
        <v>23</v>
      </c>
      <c r="J19" s="15">
        <v>50</v>
      </c>
      <c r="K19" s="13">
        <v>2</v>
      </c>
      <c r="L19" s="13">
        <v>100</v>
      </c>
      <c r="M19" s="41">
        <f t="shared" si="0"/>
        <v>3</v>
      </c>
      <c r="N19" s="41">
        <f t="shared" si="1"/>
        <v>150</v>
      </c>
      <c r="O19" s="19">
        <v>4</v>
      </c>
      <c r="P19" s="15" t="s">
        <v>23</v>
      </c>
      <c r="Q19" s="15">
        <v>50</v>
      </c>
      <c r="R19" s="13">
        <v>5</v>
      </c>
      <c r="S19" s="13">
        <v>250</v>
      </c>
      <c r="T19" s="41">
        <f t="shared" si="2"/>
        <v>-3</v>
      </c>
      <c r="U19" s="41">
        <f t="shared" si="3"/>
        <v>-50</v>
      </c>
      <c r="V19" s="19">
        <v>4</v>
      </c>
      <c r="W19" s="15" t="s">
        <v>23</v>
      </c>
      <c r="X19" s="15">
        <v>100</v>
      </c>
      <c r="Y19" s="13">
        <v>2</v>
      </c>
      <c r="Z19" s="13">
        <v>200</v>
      </c>
      <c r="AA19" s="41">
        <f t="shared" si="4"/>
        <v>0</v>
      </c>
      <c r="AB19" s="41">
        <f t="shared" si="5"/>
        <v>0</v>
      </c>
      <c r="AC19" s="19">
        <v>4</v>
      </c>
      <c r="AD19" s="15" t="s">
        <v>23</v>
      </c>
      <c r="AE19" s="15">
        <v>100</v>
      </c>
      <c r="AF19" s="13">
        <v>2</v>
      </c>
      <c r="AG19" s="13">
        <v>200</v>
      </c>
      <c r="AH19" s="41">
        <f t="shared" si="6"/>
        <v>0</v>
      </c>
      <c r="AI19" s="41">
        <f t="shared" si="7"/>
        <v>0</v>
      </c>
      <c r="AJ19" s="121">
        <v>4</v>
      </c>
      <c r="AK19" s="122" t="s">
        <v>23</v>
      </c>
      <c r="AL19" s="15">
        <v>100</v>
      </c>
      <c r="AM19" s="13">
        <v>2</v>
      </c>
      <c r="AN19" s="13">
        <v>200</v>
      </c>
    </row>
    <row r="20" spans="1:40" ht="15.75" x14ac:dyDescent="0.25">
      <c r="A20" s="120"/>
      <c r="B20" s="120"/>
      <c r="C20" s="14">
        <v>35</v>
      </c>
      <c r="D20" s="12">
        <v>0</v>
      </c>
      <c r="E20" s="12">
        <v>0</v>
      </c>
      <c r="F20" s="12"/>
      <c r="G20" s="10"/>
      <c r="H20" s="19"/>
      <c r="I20" s="15"/>
      <c r="J20" s="15">
        <v>31.5</v>
      </c>
      <c r="K20" s="13">
        <v>6</v>
      </c>
      <c r="L20" s="13">
        <v>189</v>
      </c>
      <c r="M20" s="41">
        <f t="shared" si="0"/>
        <v>1</v>
      </c>
      <c r="N20" s="41">
        <f t="shared" si="1"/>
        <v>31.5</v>
      </c>
      <c r="O20" s="19"/>
      <c r="P20" s="15"/>
      <c r="Q20" s="15">
        <v>31.5</v>
      </c>
      <c r="R20" s="13">
        <v>7</v>
      </c>
      <c r="S20" s="13">
        <v>220.5</v>
      </c>
      <c r="T20" s="41">
        <f t="shared" si="2"/>
        <v>-4</v>
      </c>
      <c r="U20" s="41">
        <f t="shared" si="3"/>
        <v>-70.5</v>
      </c>
      <c r="V20" s="19"/>
      <c r="W20" s="15"/>
      <c r="X20" s="15">
        <v>50</v>
      </c>
      <c r="Y20" s="13">
        <v>3</v>
      </c>
      <c r="Z20" s="13">
        <v>150</v>
      </c>
      <c r="AA20" s="41">
        <f t="shared" si="4"/>
        <v>1</v>
      </c>
      <c r="AB20" s="41">
        <f t="shared" si="5"/>
        <v>50</v>
      </c>
      <c r="AC20" s="19"/>
      <c r="AD20" s="15"/>
      <c r="AE20" s="15">
        <v>50</v>
      </c>
      <c r="AF20" s="13">
        <v>4</v>
      </c>
      <c r="AG20" s="13">
        <v>200</v>
      </c>
      <c r="AH20" s="41">
        <f t="shared" si="6"/>
        <v>0</v>
      </c>
      <c r="AI20" s="41">
        <f t="shared" si="7"/>
        <v>0</v>
      </c>
      <c r="AJ20" s="121"/>
      <c r="AK20" s="122"/>
      <c r="AL20" s="15">
        <v>50</v>
      </c>
      <c r="AM20" s="13">
        <v>4</v>
      </c>
      <c r="AN20" s="13">
        <v>200</v>
      </c>
    </row>
    <row r="21" spans="1:40" ht="15.75" customHeight="1" x14ac:dyDescent="0.25">
      <c r="A21" s="120"/>
      <c r="B21" s="120"/>
      <c r="C21" s="14">
        <v>31.5</v>
      </c>
      <c r="D21" s="12">
        <v>4</v>
      </c>
      <c r="E21" s="12">
        <v>126</v>
      </c>
      <c r="F21" s="12"/>
      <c r="G21" s="10"/>
      <c r="M21" s="41">
        <f t="shared" si="0"/>
        <v>0</v>
      </c>
      <c r="N21" s="41">
        <f t="shared" si="1"/>
        <v>0</v>
      </c>
      <c r="T21" s="41">
        <f t="shared" si="2"/>
        <v>7</v>
      </c>
      <c r="U21" s="41">
        <f t="shared" si="3"/>
        <v>220.5</v>
      </c>
      <c r="V21" s="19"/>
      <c r="W21" s="15"/>
      <c r="X21" s="15">
        <v>31.5</v>
      </c>
      <c r="Y21" s="13">
        <v>7</v>
      </c>
      <c r="Z21" s="13">
        <v>220.5</v>
      </c>
      <c r="AA21" s="41">
        <f t="shared" si="4"/>
        <v>0</v>
      </c>
      <c r="AB21" s="41">
        <f t="shared" si="5"/>
        <v>0</v>
      </c>
      <c r="AC21" s="19"/>
      <c r="AD21" s="15"/>
      <c r="AE21" s="15">
        <v>31.5</v>
      </c>
      <c r="AF21" s="13">
        <v>7</v>
      </c>
      <c r="AG21" s="13">
        <v>220.5</v>
      </c>
      <c r="AH21" s="41">
        <f t="shared" si="6"/>
        <v>0</v>
      </c>
      <c r="AI21" s="41">
        <f t="shared" si="7"/>
        <v>0</v>
      </c>
      <c r="AJ21" s="121"/>
      <c r="AK21" s="122"/>
      <c r="AL21" s="15">
        <v>31.5</v>
      </c>
      <c r="AM21" s="13">
        <v>7</v>
      </c>
      <c r="AN21" s="13">
        <v>220.5</v>
      </c>
    </row>
    <row r="22" spans="1:40" ht="15.75" customHeight="1" x14ac:dyDescent="0.25">
      <c r="A22" s="120"/>
      <c r="B22" s="120"/>
      <c r="C22" s="14">
        <v>25</v>
      </c>
      <c r="D22" s="12">
        <v>0</v>
      </c>
      <c r="E22" s="12">
        <v>0</v>
      </c>
      <c r="F22" s="12"/>
      <c r="G22" s="10"/>
      <c r="H22" s="19"/>
      <c r="I22" s="15"/>
      <c r="J22" s="15">
        <v>20</v>
      </c>
      <c r="K22" s="13">
        <v>2</v>
      </c>
      <c r="L22" s="13">
        <v>40</v>
      </c>
      <c r="M22" s="41">
        <f t="shared" si="0"/>
        <v>0</v>
      </c>
      <c r="N22" s="41">
        <f t="shared" si="1"/>
        <v>0</v>
      </c>
      <c r="O22" s="19"/>
      <c r="P22" s="15"/>
      <c r="Q22" s="15">
        <v>20</v>
      </c>
      <c r="R22" s="13">
        <v>2</v>
      </c>
      <c r="S22" s="13">
        <v>40</v>
      </c>
      <c r="T22" s="41">
        <f t="shared" si="2"/>
        <v>0</v>
      </c>
      <c r="U22" s="41">
        <f t="shared" si="3"/>
        <v>0</v>
      </c>
      <c r="V22" s="19"/>
      <c r="W22" s="15"/>
      <c r="X22" s="15">
        <v>20</v>
      </c>
      <c r="Y22" s="13">
        <v>2</v>
      </c>
      <c r="Z22" s="13">
        <v>40</v>
      </c>
      <c r="AA22" s="41">
        <f t="shared" si="4"/>
        <v>-1</v>
      </c>
      <c r="AB22" s="41">
        <f t="shared" si="5"/>
        <v>-20</v>
      </c>
      <c r="AC22" s="19"/>
      <c r="AD22" s="15"/>
      <c r="AE22" s="15">
        <v>20</v>
      </c>
      <c r="AF22" s="13">
        <v>1</v>
      </c>
      <c r="AG22" s="13">
        <v>20</v>
      </c>
      <c r="AH22" s="41">
        <f t="shared" si="6"/>
        <v>0</v>
      </c>
      <c r="AI22" s="41">
        <f t="shared" si="7"/>
        <v>0</v>
      </c>
      <c r="AJ22" s="121"/>
      <c r="AK22" s="122"/>
      <c r="AL22" s="15">
        <v>20</v>
      </c>
      <c r="AM22" s="13">
        <v>1</v>
      </c>
      <c r="AN22" s="13">
        <v>20</v>
      </c>
    </row>
    <row r="23" spans="1:40" ht="31.5" x14ac:dyDescent="0.25">
      <c r="A23" s="120"/>
      <c r="B23" s="120"/>
      <c r="C23" s="14">
        <v>20</v>
      </c>
      <c r="D23" s="12">
        <v>0</v>
      </c>
      <c r="E23" s="12">
        <v>0</v>
      </c>
      <c r="F23" s="12"/>
      <c r="G23" s="10"/>
      <c r="H23" s="17" t="s">
        <v>24</v>
      </c>
      <c r="I23" s="18"/>
      <c r="J23" s="19"/>
      <c r="K23" s="7">
        <v>10</v>
      </c>
      <c r="L23" s="7">
        <v>329</v>
      </c>
      <c r="M23" s="41">
        <f t="shared" si="0"/>
        <v>4</v>
      </c>
      <c r="N23" s="41">
        <f t="shared" si="1"/>
        <v>181.5</v>
      </c>
      <c r="O23" s="17" t="s">
        <v>24</v>
      </c>
      <c r="P23" s="18"/>
      <c r="Q23" s="19"/>
      <c r="R23" s="7">
        <v>14</v>
      </c>
      <c r="S23" s="7">
        <v>510.5</v>
      </c>
      <c r="T23" s="41">
        <f t="shared" si="2"/>
        <v>0</v>
      </c>
      <c r="U23" s="41">
        <f t="shared" si="3"/>
        <v>100</v>
      </c>
      <c r="V23" s="17" t="s">
        <v>24</v>
      </c>
      <c r="W23" s="18"/>
      <c r="X23" s="19"/>
      <c r="Y23" s="7">
        <v>14</v>
      </c>
      <c r="Z23" s="7">
        <v>610.5</v>
      </c>
      <c r="AA23" s="41">
        <f t="shared" si="4"/>
        <v>0</v>
      </c>
      <c r="AB23" s="41">
        <f t="shared" si="5"/>
        <v>30</v>
      </c>
      <c r="AC23" s="17" t="s">
        <v>24</v>
      </c>
      <c r="AD23" s="18"/>
      <c r="AE23" s="19"/>
      <c r="AF23" s="7">
        <v>14</v>
      </c>
      <c r="AG23" s="7">
        <v>640.5</v>
      </c>
      <c r="AH23" s="41">
        <f t="shared" si="6"/>
        <v>0</v>
      </c>
      <c r="AI23" s="41">
        <f t="shared" si="7"/>
        <v>0</v>
      </c>
      <c r="AJ23" s="105" t="s">
        <v>24</v>
      </c>
      <c r="AK23" s="106"/>
      <c r="AL23" s="19"/>
      <c r="AM23" s="7">
        <v>14</v>
      </c>
      <c r="AN23" s="7">
        <v>640.5</v>
      </c>
    </row>
    <row r="24" spans="1:40" ht="15.75" x14ac:dyDescent="0.25">
      <c r="A24" s="120"/>
      <c r="B24" s="120"/>
      <c r="C24" s="12">
        <v>12.5</v>
      </c>
      <c r="D24" s="12">
        <v>0</v>
      </c>
      <c r="E24" s="12">
        <v>0</v>
      </c>
      <c r="F24" s="12"/>
      <c r="G24" s="10">
        <f>L34-E25</f>
        <v>1718.5</v>
      </c>
      <c r="H24" s="24">
        <v>5</v>
      </c>
      <c r="I24" s="25" t="s">
        <v>25</v>
      </c>
      <c r="J24" s="19">
        <v>80</v>
      </c>
      <c r="K24" s="13">
        <v>2</v>
      </c>
      <c r="L24" s="13">
        <v>160</v>
      </c>
      <c r="M24" s="41">
        <f t="shared" si="0"/>
        <v>0</v>
      </c>
      <c r="N24" s="41">
        <f t="shared" si="1"/>
        <v>0</v>
      </c>
      <c r="O24" s="24">
        <v>5</v>
      </c>
      <c r="P24" s="25" t="s">
        <v>25</v>
      </c>
      <c r="Q24" s="19">
        <v>80</v>
      </c>
      <c r="R24" s="13">
        <v>2</v>
      </c>
      <c r="S24" s="13">
        <v>160</v>
      </c>
      <c r="T24" s="41">
        <f t="shared" si="2"/>
        <v>0</v>
      </c>
      <c r="U24" s="41">
        <f t="shared" si="3"/>
        <v>0</v>
      </c>
      <c r="V24" s="24">
        <v>5</v>
      </c>
      <c r="W24" s="25" t="s">
        <v>25</v>
      </c>
      <c r="X24" s="19">
        <v>80</v>
      </c>
      <c r="Y24" s="13">
        <v>2</v>
      </c>
      <c r="Z24" s="13">
        <v>160</v>
      </c>
      <c r="AA24" s="41">
        <f t="shared" si="4"/>
        <v>0</v>
      </c>
      <c r="AB24" s="41">
        <f t="shared" si="5"/>
        <v>0</v>
      </c>
      <c r="AC24" s="24">
        <v>5</v>
      </c>
      <c r="AD24" s="25" t="s">
        <v>25</v>
      </c>
      <c r="AE24" s="19">
        <v>80</v>
      </c>
      <c r="AF24" s="13">
        <v>2</v>
      </c>
      <c r="AG24" s="13">
        <v>160</v>
      </c>
      <c r="AH24" s="41">
        <f t="shared" si="6"/>
        <v>0</v>
      </c>
      <c r="AI24" s="41">
        <f t="shared" si="7"/>
        <v>0</v>
      </c>
      <c r="AJ24" s="123">
        <v>5</v>
      </c>
      <c r="AK24" s="126" t="s">
        <v>25</v>
      </c>
      <c r="AL24" s="19">
        <v>80</v>
      </c>
      <c r="AM24" s="13">
        <v>2</v>
      </c>
      <c r="AN24" s="13">
        <v>160</v>
      </c>
    </row>
    <row r="25" spans="1:40" ht="15.75" customHeight="1" x14ac:dyDescent="0.25">
      <c r="A25" s="103" t="s">
        <v>26</v>
      </c>
      <c r="B25" s="104"/>
      <c r="C25" s="12"/>
      <c r="D25" s="4">
        <v>28</v>
      </c>
      <c r="E25" s="4">
        <v>1326</v>
      </c>
      <c r="F25" s="4"/>
      <c r="G25" s="10">
        <f>60-28</f>
        <v>32</v>
      </c>
      <c r="H25" s="26"/>
      <c r="I25" s="27"/>
      <c r="J25" s="15">
        <v>60</v>
      </c>
      <c r="K25" s="13">
        <v>4</v>
      </c>
      <c r="L25" s="13">
        <v>240</v>
      </c>
      <c r="M25" s="41">
        <f t="shared" si="0"/>
        <v>2</v>
      </c>
      <c r="N25" s="41">
        <f t="shared" si="1"/>
        <v>120</v>
      </c>
      <c r="O25" s="26"/>
      <c r="P25" s="27"/>
      <c r="Q25" s="15">
        <v>60</v>
      </c>
      <c r="R25" s="13">
        <v>6</v>
      </c>
      <c r="S25" s="13">
        <v>360</v>
      </c>
      <c r="T25" s="41">
        <f t="shared" si="2"/>
        <v>0</v>
      </c>
      <c r="U25" s="41">
        <f t="shared" si="3"/>
        <v>0</v>
      </c>
      <c r="V25" s="26"/>
      <c r="W25" s="27"/>
      <c r="X25" s="15">
        <v>60</v>
      </c>
      <c r="Y25" s="13">
        <v>6</v>
      </c>
      <c r="Z25" s="13">
        <v>360</v>
      </c>
      <c r="AA25" s="41">
        <f t="shared" si="4"/>
        <v>0</v>
      </c>
      <c r="AB25" s="41">
        <f t="shared" si="5"/>
        <v>0</v>
      </c>
      <c r="AC25" s="26"/>
      <c r="AD25" s="27"/>
      <c r="AE25" s="15">
        <v>60</v>
      </c>
      <c r="AF25" s="13">
        <v>6</v>
      </c>
      <c r="AG25" s="13">
        <v>360</v>
      </c>
      <c r="AH25" s="41">
        <f t="shared" si="6"/>
        <v>0</v>
      </c>
      <c r="AI25" s="41">
        <f t="shared" si="7"/>
        <v>0</v>
      </c>
      <c r="AJ25" s="124"/>
      <c r="AK25" s="127"/>
      <c r="AL25" s="15">
        <v>60</v>
      </c>
      <c r="AM25" s="13">
        <v>6</v>
      </c>
      <c r="AN25" s="13">
        <v>360</v>
      </c>
    </row>
    <row r="26" spans="1:40" ht="15.75" x14ac:dyDescent="0.25">
      <c r="A26" s="129">
        <v>6</v>
      </c>
      <c r="B26" s="129" t="s">
        <v>27</v>
      </c>
      <c r="C26" s="12">
        <v>31.5</v>
      </c>
      <c r="D26" s="12">
        <v>0</v>
      </c>
      <c r="E26" s="12">
        <v>0</v>
      </c>
      <c r="F26" s="12"/>
      <c r="G26" s="10"/>
      <c r="H26" s="26"/>
      <c r="I26" s="27"/>
      <c r="J26" s="15">
        <v>50</v>
      </c>
      <c r="K26" s="13">
        <v>51</v>
      </c>
      <c r="L26" s="13">
        <v>2550</v>
      </c>
      <c r="M26" s="41">
        <f t="shared" si="0"/>
        <v>15</v>
      </c>
      <c r="N26" s="41">
        <f t="shared" si="1"/>
        <v>750</v>
      </c>
      <c r="O26" s="26"/>
      <c r="P26" s="27"/>
      <c r="Q26" s="15">
        <v>50</v>
      </c>
      <c r="R26" s="13">
        <v>66</v>
      </c>
      <c r="S26" s="13">
        <v>3300</v>
      </c>
      <c r="T26" s="41">
        <f t="shared" si="2"/>
        <v>0</v>
      </c>
      <c r="U26" s="41">
        <f t="shared" si="3"/>
        <v>0</v>
      </c>
      <c r="V26" s="26"/>
      <c r="W26" s="27"/>
      <c r="X26" s="15">
        <v>50</v>
      </c>
      <c r="Y26" s="13">
        <v>66</v>
      </c>
      <c r="Z26" s="13">
        <v>3300</v>
      </c>
      <c r="AA26" s="41">
        <f t="shared" si="4"/>
        <v>0</v>
      </c>
      <c r="AB26" s="41">
        <f t="shared" si="5"/>
        <v>0</v>
      </c>
      <c r="AC26" s="26"/>
      <c r="AD26" s="27"/>
      <c r="AE26" s="15">
        <v>50</v>
      </c>
      <c r="AF26" s="13">
        <v>66</v>
      </c>
      <c r="AG26" s="13">
        <v>3300</v>
      </c>
      <c r="AH26" s="41">
        <f t="shared" si="6"/>
        <v>0</v>
      </c>
      <c r="AI26" s="41">
        <f t="shared" si="7"/>
        <v>0</v>
      </c>
      <c r="AJ26" s="124"/>
      <c r="AK26" s="127"/>
      <c r="AL26" s="15">
        <v>50</v>
      </c>
      <c r="AM26" s="13">
        <v>66</v>
      </c>
      <c r="AN26" s="13">
        <v>3300</v>
      </c>
    </row>
    <row r="27" spans="1:40" ht="15.75" x14ac:dyDescent="0.25">
      <c r="A27" s="129"/>
      <c r="B27" s="129"/>
      <c r="C27" s="12">
        <v>25</v>
      </c>
      <c r="D27" s="12">
        <v>0</v>
      </c>
      <c r="E27" s="12">
        <v>0</v>
      </c>
      <c r="F27" s="12"/>
      <c r="G27" s="10"/>
      <c r="H27" s="26"/>
      <c r="I27" s="27"/>
      <c r="J27" s="15">
        <v>35</v>
      </c>
      <c r="K27" s="13">
        <v>0</v>
      </c>
      <c r="L27" s="13">
        <v>0</v>
      </c>
      <c r="M27" s="41">
        <f t="shared" si="0"/>
        <v>6</v>
      </c>
      <c r="N27" s="41">
        <f t="shared" si="1"/>
        <v>240</v>
      </c>
      <c r="O27" s="26"/>
      <c r="P27" s="27"/>
      <c r="Q27" s="15">
        <v>40</v>
      </c>
      <c r="R27" s="13">
        <v>6</v>
      </c>
      <c r="S27" s="13">
        <v>240</v>
      </c>
      <c r="T27" s="41">
        <f t="shared" si="2"/>
        <v>0</v>
      </c>
      <c r="U27" s="41">
        <f t="shared" si="3"/>
        <v>0</v>
      </c>
      <c r="V27" s="26"/>
      <c r="W27" s="27"/>
      <c r="X27" s="15">
        <v>40</v>
      </c>
      <c r="Y27" s="13">
        <v>6</v>
      </c>
      <c r="Z27" s="13">
        <v>240</v>
      </c>
      <c r="AA27" s="41">
        <f t="shared" si="4"/>
        <v>3</v>
      </c>
      <c r="AB27" s="41">
        <f t="shared" si="5"/>
        <v>120</v>
      </c>
      <c r="AC27" s="26"/>
      <c r="AD27" s="27"/>
      <c r="AE27" s="15">
        <v>40</v>
      </c>
      <c r="AF27" s="13">
        <v>9</v>
      </c>
      <c r="AG27" s="13">
        <v>360</v>
      </c>
      <c r="AH27" s="41">
        <f t="shared" si="6"/>
        <v>3</v>
      </c>
      <c r="AI27" s="41">
        <f t="shared" si="7"/>
        <v>120</v>
      </c>
      <c r="AJ27" s="124"/>
      <c r="AK27" s="127"/>
      <c r="AL27" s="15">
        <v>40</v>
      </c>
      <c r="AM27" s="13">
        <v>12</v>
      </c>
      <c r="AN27" s="13">
        <v>480</v>
      </c>
    </row>
    <row r="28" spans="1:40" ht="15.75" customHeight="1" x14ac:dyDescent="0.25">
      <c r="A28" s="103" t="s">
        <v>28</v>
      </c>
      <c r="B28" s="104"/>
      <c r="C28" s="12"/>
      <c r="D28" s="4">
        <v>0</v>
      </c>
      <c r="E28" s="4">
        <v>0</v>
      </c>
      <c r="F28" s="4"/>
      <c r="G28" s="10"/>
      <c r="H28" s="26"/>
      <c r="I28" s="27"/>
      <c r="J28" s="15">
        <v>31.5</v>
      </c>
      <c r="K28" s="13">
        <v>3</v>
      </c>
      <c r="L28" s="13">
        <v>94.5</v>
      </c>
      <c r="M28" s="41">
        <f t="shared" si="0"/>
        <v>-3</v>
      </c>
      <c r="N28" s="41">
        <f t="shared" si="1"/>
        <v>-94.5</v>
      </c>
      <c r="O28" s="26"/>
      <c r="P28" s="27"/>
      <c r="Q28" s="15">
        <v>35</v>
      </c>
      <c r="R28" s="13">
        <v>0</v>
      </c>
      <c r="S28" s="13">
        <v>0</v>
      </c>
      <c r="T28" s="41">
        <f t="shared" si="2"/>
        <v>0</v>
      </c>
      <c r="U28" s="41">
        <f t="shared" si="3"/>
        <v>0</v>
      </c>
      <c r="V28" s="26"/>
      <c r="W28" s="27"/>
      <c r="X28" s="15">
        <v>35</v>
      </c>
      <c r="Y28" s="13">
        <v>0</v>
      </c>
      <c r="Z28" s="13">
        <v>0</v>
      </c>
      <c r="AA28" s="41">
        <f t="shared" si="4"/>
        <v>0</v>
      </c>
      <c r="AB28" s="41">
        <f t="shared" si="5"/>
        <v>0</v>
      </c>
      <c r="AC28" s="26"/>
      <c r="AD28" s="27"/>
      <c r="AE28" s="15">
        <v>35</v>
      </c>
      <c r="AF28" s="13">
        <v>0</v>
      </c>
      <c r="AG28" s="13">
        <v>0</v>
      </c>
      <c r="AH28" s="41">
        <f t="shared" si="6"/>
        <v>0</v>
      </c>
      <c r="AI28" s="41">
        <f t="shared" si="7"/>
        <v>0</v>
      </c>
      <c r="AJ28" s="124"/>
      <c r="AK28" s="127"/>
      <c r="AL28" s="15">
        <v>35</v>
      </c>
      <c r="AM28" s="13">
        <v>0</v>
      </c>
      <c r="AN28" s="13">
        <v>0</v>
      </c>
    </row>
    <row r="29" spans="1:40" ht="15.75" x14ac:dyDescent="0.25">
      <c r="A29" s="12">
        <v>7</v>
      </c>
      <c r="B29" s="12" t="s">
        <v>29</v>
      </c>
      <c r="C29" s="12">
        <v>40</v>
      </c>
      <c r="D29" s="12">
        <v>1</v>
      </c>
      <c r="E29" s="12">
        <v>40</v>
      </c>
      <c r="F29" s="12"/>
      <c r="G29" s="10"/>
      <c r="H29" s="26"/>
      <c r="I29" s="27"/>
      <c r="J29" s="15">
        <v>25</v>
      </c>
      <c r="K29" s="13">
        <v>0</v>
      </c>
      <c r="L29" s="13">
        <v>0</v>
      </c>
      <c r="M29" s="41">
        <f t="shared" si="0"/>
        <v>11</v>
      </c>
      <c r="N29" s="41">
        <f t="shared" si="1"/>
        <v>346.5</v>
      </c>
      <c r="O29" s="26"/>
      <c r="P29" s="27"/>
      <c r="Q29" s="15">
        <v>31.5</v>
      </c>
      <c r="R29" s="13">
        <v>11</v>
      </c>
      <c r="S29" s="13">
        <v>346.5</v>
      </c>
      <c r="T29" s="41">
        <f t="shared" si="2"/>
        <v>2</v>
      </c>
      <c r="U29" s="41">
        <f t="shared" si="3"/>
        <v>63</v>
      </c>
      <c r="V29" s="26"/>
      <c r="W29" s="27"/>
      <c r="X29" s="15">
        <v>31.5</v>
      </c>
      <c r="Y29" s="13">
        <v>13</v>
      </c>
      <c r="Z29" s="13">
        <v>409.5</v>
      </c>
      <c r="AA29" s="41">
        <f t="shared" si="4"/>
        <v>0</v>
      </c>
      <c r="AB29" s="41">
        <f t="shared" si="5"/>
        <v>0</v>
      </c>
      <c r="AC29" s="26"/>
      <c r="AD29" s="27"/>
      <c r="AE29" s="15">
        <v>31.5</v>
      </c>
      <c r="AF29" s="13">
        <v>13</v>
      </c>
      <c r="AG29" s="13">
        <v>409.5</v>
      </c>
      <c r="AH29" s="41">
        <f t="shared" si="6"/>
        <v>0</v>
      </c>
      <c r="AI29" s="41">
        <f t="shared" si="7"/>
        <v>0</v>
      </c>
      <c r="AJ29" s="124"/>
      <c r="AK29" s="127"/>
      <c r="AL29" s="15">
        <v>31.5</v>
      </c>
      <c r="AM29" s="13">
        <v>13</v>
      </c>
      <c r="AN29" s="13">
        <v>409.5</v>
      </c>
    </row>
    <row r="30" spans="1:40" ht="15.75" customHeight="1" x14ac:dyDescent="0.25">
      <c r="A30" s="103" t="s">
        <v>30</v>
      </c>
      <c r="B30" s="104"/>
      <c r="C30" s="12"/>
      <c r="D30" s="4">
        <v>1</v>
      </c>
      <c r="E30" s="4">
        <v>40</v>
      </c>
      <c r="F30" s="4"/>
      <c r="G30" s="10">
        <f>K46-D30-D37</f>
        <v>20</v>
      </c>
      <c r="H30" s="26"/>
      <c r="I30" s="27"/>
      <c r="J30" s="15">
        <v>20</v>
      </c>
      <c r="K30" s="13">
        <v>0</v>
      </c>
      <c r="L30" s="13">
        <v>0</v>
      </c>
      <c r="M30" s="41">
        <f t="shared" si="0"/>
        <v>0</v>
      </c>
      <c r="N30" s="41">
        <f t="shared" si="1"/>
        <v>0</v>
      </c>
      <c r="O30" s="26"/>
      <c r="P30" s="27"/>
      <c r="Q30" s="15">
        <v>25</v>
      </c>
      <c r="R30" s="13">
        <v>0</v>
      </c>
      <c r="S30" s="13">
        <v>0</v>
      </c>
      <c r="T30" s="41">
        <f t="shared" si="2"/>
        <v>0</v>
      </c>
      <c r="U30" s="41">
        <f t="shared" si="3"/>
        <v>0</v>
      </c>
      <c r="V30" s="26"/>
      <c r="W30" s="27"/>
      <c r="X30" s="15">
        <v>25</v>
      </c>
      <c r="Y30" s="13">
        <v>0</v>
      </c>
      <c r="Z30" s="13">
        <v>0</v>
      </c>
      <c r="AA30" s="41">
        <f t="shared" si="4"/>
        <v>0</v>
      </c>
      <c r="AB30" s="41">
        <f t="shared" si="5"/>
        <v>0</v>
      </c>
      <c r="AC30" s="26"/>
      <c r="AD30" s="27"/>
      <c r="AE30" s="15">
        <v>25</v>
      </c>
      <c r="AF30" s="13">
        <v>0</v>
      </c>
      <c r="AG30" s="13">
        <v>0</v>
      </c>
      <c r="AH30" s="41">
        <f t="shared" si="6"/>
        <v>2</v>
      </c>
      <c r="AI30" s="41">
        <f t="shared" si="7"/>
        <v>50</v>
      </c>
      <c r="AJ30" s="124"/>
      <c r="AK30" s="127"/>
      <c r="AL30" s="15">
        <v>25</v>
      </c>
      <c r="AM30" s="13">
        <v>2</v>
      </c>
      <c r="AN30" s="13">
        <v>50</v>
      </c>
    </row>
    <row r="31" spans="1:40" ht="15.75" x14ac:dyDescent="0.25">
      <c r="A31" s="129">
        <v>8</v>
      </c>
      <c r="B31" s="129" t="s">
        <v>31</v>
      </c>
      <c r="C31" s="12">
        <v>80</v>
      </c>
      <c r="D31" s="12">
        <v>81</v>
      </c>
      <c r="E31" s="12">
        <v>6480</v>
      </c>
      <c r="F31" s="12"/>
      <c r="G31" s="10"/>
      <c r="H31" s="28"/>
      <c r="I31" s="29"/>
      <c r="J31" s="13">
        <v>12.5</v>
      </c>
      <c r="K31" s="13">
        <v>0</v>
      </c>
      <c r="L31" s="13">
        <v>0</v>
      </c>
      <c r="M31" s="41">
        <f t="shared" si="0"/>
        <v>0</v>
      </c>
      <c r="N31" s="41">
        <f t="shared" si="1"/>
        <v>0</v>
      </c>
      <c r="O31" s="26"/>
      <c r="P31" s="27"/>
      <c r="Q31" s="15">
        <v>20</v>
      </c>
      <c r="R31" s="13">
        <v>0</v>
      </c>
      <c r="S31" s="13">
        <v>0</v>
      </c>
      <c r="T31" s="41">
        <f t="shared" si="2"/>
        <v>0</v>
      </c>
      <c r="U31" s="41">
        <f t="shared" si="3"/>
        <v>0</v>
      </c>
      <c r="V31" s="26"/>
      <c r="W31" s="27"/>
      <c r="X31" s="15">
        <v>20</v>
      </c>
      <c r="Y31" s="13">
        <v>0</v>
      </c>
      <c r="Z31" s="13">
        <v>0</v>
      </c>
      <c r="AA31" s="41">
        <f t="shared" si="4"/>
        <v>0</v>
      </c>
      <c r="AB31" s="41">
        <f t="shared" si="5"/>
        <v>0</v>
      </c>
      <c r="AC31" s="26"/>
      <c r="AD31" s="27"/>
      <c r="AE31" s="15">
        <v>20</v>
      </c>
      <c r="AF31" s="13">
        <v>0</v>
      </c>
      <c r="AG31" s="13">
        <v>0</v>
      </c>
      <c r="AH31" s="41">
        <f t="shared" si="6"/>
        <v>0</v>
      </c>
      <c r="AI31" s="41">
        <f t="shared" si="7"/>
        <v>0</v>
      </c>
      <c r="AJ31" s="124"/>
      <c r="AK31" s="127"/>
      <c r="AL31" s="15">
        <v>20</v>
      </c>
      <c r="AM31" s="13">
        <v>0</v>
      </c>
      <c r="AN31" s="13">
        <v>0</v>
      </c>
    </row>
    <row r="32" spans="1:40" ht="15.75" customHeight="1" x14ac:dyDescent="0.25">
      <c r="A32" s="129"/>
      <c r="B32" s="129"/>
      <c r="C32" s="12">
        <v>50</v>
      </c>
      <c r="D32" s="12">
        <v>209</v>
      </c>
      <c r="E32" s="12">
        <v>10450</v>
      </c>
      <c r="F32" s="12"/>
      <c r="G32" s="10"/>
      <c r="M32" s="41">
        <f t="shared" si="0"/>
        <v>2</v>
      </c>
      <c r="N32" s="41">
        <f t="shared" si="1"/>
        <v>32</v>
      </c>
      <c r="O32" s="26"/>
      <c r="P32" s="27"/>
      <c r="Q32" s="15">
        <v>16</v>
      </c>
      <c r="R32" s="13">
        <v>2</v>
      </c>
      <c r="S32" s="13">
        <v>32</v>
      </c>
      <c r="T32" s="41">
        <f t="shared" si="2"/>
        <v>2</v>
      </c>
      <c r="U32" s="41">
        <f t="shared" si="3"/>
        <v>32</v>
      </c>
      <c r="V32" s="26"/>
      <c r="W32" s="27"/>
      <c r="X32" s="15">
        <v>16</v>
      </c>
      <c r="Y32" s="13">
        <v>4</v>
      </c>
      <c r="Z32" s="13">
        <v>64</v>
      </c>
      <c r="AA32" s="41">
        <f t="shared" si="4"/>
        <v>0</v>
      </c>
      <c r="AB32" s="41">
        <f t="shared" si="5"/>
        <v>0</v>
      </c>
      <c r="AC32" s="26"/>
      <c r="AD32" s="27"/>
      <c r="AE32" s="15">
        <v>16</v>
      </c>
      <c r="AF32" s="13">
        <v>4</v>
      </c>
      <c r="AG32" s="13">
        <v>64</v>
      </c>
      <c r="AH32" s="41">
        <f t="shared" si="6"/>
        <v>0</v>
      </c>
      <c r="AI32" s="41">
        <f t="shared" si="7"/>
        <v>0</v>
      </c>
      <c r="AJ32" s="124"/>
      <c r="AK32" s="127"/>
      <c r="AL32" s="15">
        <v>16</v>
      </c>
      <c r="AM32" s="13">
        <v>4</v>
      </c>
      <c r="AN32" s="13">
        <v>64</v>
      </c>
    </row>
    <row r="33" spans="1:40" ht="15.75" customHeight="1" x14ac:dyDescent="0.25">
      <c r="A33" s="129"/>
      <c r="B33" s="129"/>
      <c r="C33" s="12">
        <v>31.5</v>
      </c>
      <c r="D33" s="12">
        <v>205</v>
      </c>
      <c r="E33" s="12">
        <v>6457.5</v>
      </c>
      <c r="F33" s="12"/>
      <c r="G33" s="10"/>
      <c r="M33" s="41">
        <f t="shared" si="0"/>
        <v>0</v>
      </c>
      <c r="N33" s="41">
        <f t="shared" si="1"/>
        <v>0</v>
      </c>
      <c r="O33" s="28"/>
      <c r="P33" s="29"/>
      <c r="Q33" s="13">
        <v>12.5</v>
      </c>
      <c r="R33" s="13">
        <v>0</v>
      </c>
      <c r="S33" s="13">
        <v>0</v>
      </c>
      <c r="T33" s="41">
        <f t="shared" si="2"/>
        <v>0</v>
      </c>
      <c r="U33" s="41">
        <f t="shared" si="3"/>
        <v>0</v>
      </c>
      <c r="V33" s="28"/>
      <c r="W33" s="29"/>
      <c r="X33" s="13">
        <v>12.5</v>
      </c>
      <c r="Y33" s="13">
        <v>0</v>
      </c>
      <c r="Z33" s="13">
        <v>0</v>
      </c>
      <c r="AA33" s="41">
        <f t="shared" si="4"/>
        <v>0</v>
      </c>
      <c r="AB33" s="41">
        <f t="shared" si="5"/>
        <v>0</v>
      </c>
      <c r="AC33" s="28"/>
      <c r="AD33" s="29"/>
      <c r="AE33" s="13">
        <v>12.5</v>
      </c>
      <c r="AF33" s="13">
        <v>0</v>
      </c>
      <c r="AG33" s="13">
        <v>0</v>
      </c>
      <c r="AH33" s="41">
        <f t="shared" si="6"/>
        <v>0</v>
      </c>
      <c r="AI33" s="41">
        <f t="shared" si="7"/>
        <v>0</v>
      </c>
      <c r="AJ33" s="125"/>
      <c r="AK33" s="128"/>
      <c r="AL33" s="13">
        <v>12.5</v>
      </c>
      <c r="AM33" s="13">
        <v>0</v>
      </c>
      <c r="AN33" s="13">
        <v>0</v>
      </c>
    </row>
    <row r="34" spans="1:40" ht="31.5" x14ac:dyDescent="0.25">
      <c r="A34" s="129"/>
      <c r="B34" s="129"/>
      <c r="C34" s="12">
        <v>25</v>
      </c>
      <c r="D34" s="12">
        <v>1</v>
      </c>
      <c r="E34" s="12">
        <v>25</v>
      </c>
      <c r="F34" s="12"/>
      <c r="G34" s="10"/>
      <c r="H34" s="17" t="s">
        <v>26</v>
      </c>
      <c r="I34" s="18"/>
      <c r="J34" s="13"/>
      <c r="K34" s="7">
        <v>60</v>
      </c>
      <c r="L34" s="7">
        <v>3044.5</v>
      </c>
      <c r="M34" s="41">
        <f t="shared" si="0"/>
        <v>33</v>
      </c>
      <c r="N34" s="41">
        <f t="shared" si="1"/>
        <v>1394</v>
      </c>
      <c r="O34" s="17" t="s">
        <v>26</v>
      </c>
      <c r="P34" s="18"/>
      <c r="Q34" s="13"/>
      <c r="R34" s="7">
        <v>93</v>
      </c>
      <c r="S34" s="7">
        <v>4438.5</v>
      </c>
      <c r="T34" s="41">
        <f t="shared" si="2"/>
        <v>4</v>
      </c>
      <c r="U34" s="41">
        <f t="shared" si="3"/>
        <v>95</v>
      </c>
      <c r="V34" s="17" t="s">
        <v>26</v>
      </c>
      <c r="W34" s="18"/>
      <c r="X34" s="13"/>
      <c r="Y34" s="7">
        <v>97</v>
      </c>
      <c r="Z34" s="7">
        <v>4533.5</v>
      </c>
      <c r="AA34" s="41">
        <f t="shared" si="4"/>
        <v>3</v>
      </c>
      <c r="AB34" s="41">
        <f t="shared" si="5"/>
        <v>120</v>
      </c>
      <c r="AC34" s="17" t="s">
        <v>26</v>
      </c>
      <c r="AD34" s="18"/>
      <c r="AE34" s="13"/>
      <c r="AF34" s="7">
        <v>100</v>
      </c>
      <c r="AG34" s="7">
        <v>4653.5</v>
      </c>
      <c r="AH34" s="41">
        <f t="shared" si="6"/>
        <v>5</v>
      </c>
      <c r="AI34" s="41">
        <f t="shared" si="7"/>
        <v>170</v>
      </c>
      <c r="AJ34" s="105" t="s">
        <v>26</v>
      </c>
      <c r="AK34" s="106"/>
      <c r="AL34" s="13"/>
      <c r="AM34" s="7">
        <v>105</v>
      </c>
      <c r="AN34" s="7">
        <v>4823.5</v>
      </c>
    </row>
    <row r="35" spans="1:40" ht="15.75" customHeight="1" x14ac:dyDescent="0.25">
      <c r="A35" s="129"/>
      <c r="B35" s="129"/>
      <c r="C35" s="12">
        <v>16</v>
      </c>
      <c r="D35" s="12">
        <v>60</v>
      </c>
      <c r="E35" s="12">
        <v>960</v>
      </c>
      <c r="F35" s="12"/>
      <c r="G35" s="10"/>
      <c r="H35" s="13">
        <v>6</v>
      </c>
      <c r="I35" s="13" t="s">
        <v>27</v>
      </c>
      <c r="J35" s="13">
        <v>31.5</v>
      </c>
      <c r="K35" s="13">
        <v>0</v>
      </c>
      <c r="L35" s="13">
        <v>0</v>
      </c>
      <c r="M35" s="41">
        <f t="shared" si="0"/>
        <v>0</v>
      </c>
      <c r="N35" s="41">
        <f t="shared" si="1"/>
        <v>0</v>
      </c>
      <c r="O35" s="13">
        <v>6</v>
      </c>
      <c r="P35" s="13" t="s">
        <v>27</v>
      </c>
      <c r="Q35" s="13">
        <v>31.5</v>
      </c>
      <c r="R35" s="13">
        <v>0</v>
      </c>
      <c r="S35" s="13">
        <v>0</v>
      </c>
      <c r="T35" s="41">
        <f t="shared" si="2"/>
        <v>0</v>
      </c>
      <c r="U35" s="41">
        <f t="shared" si="3"/>
        <v>0</v>
      </c>
      <c r="V35" s="13">
        <v>6</v>
      </c>
      <c r="W35" s="13" t="s">
        <v>27</v>
      </c>
      <c r="X35" s="13">
        <v>31.5</v>
      </c>
      <c r="Y35" s="13">
        <v>0</v>
      </c>
      <c r="Z35" s="13">
        <v>0</v>
      </c>
      <c r="AA35" s="41">
        <f t="shared" si="4"/>
        <v>0</v>
      </c>
      <c r="AB35" s="41">
        <f t="shared" si="5"/>
        <v>0</v>
      </c>
      <c r="AC35" s="13">
        <v>6</v>
      </c>
      <c r="AD35" s="13" t="s">
        <v>27</v>
      </c>
      <c r="AE35" s="13">
        <v>31.5</v>
      </c>
      <c r="AF35" s="13">
        <v>0</v>
      </c>
      <c r="AG35" s="13">
        <v>0</v>
      </c>
      <c r="AH35" s="41">
        <f t="shared" si="6"/>
        <v>0</v>
      </c>
      <c r="AI35" s="41">
        <f t="shared" si="7"/>
        <v>0</v>
      </c>
      <c r="AJ35" s="130">
        <v>6</v>
      </c>
      <c r="AK35" s="130" t="s">
        <v>27</v>
      </c>
      <c r="AL35" s="13">
        <v>31.5</v>
      </c>
      <c r="AM35" s="13">
        <v>0</v>
      </c>
      <c r="AN35" s="13">
        <v>0</v>
      </c>
    </row>
    <row r="36" spans="1:40" ht="15.75" customHeight="1" x14ac:dyDescent="0.25">
      <c r="A36" s="129"/>
      <c r="B36" s="129"/>
      <c r="C36" s="12">
        <v>15</v>
      </c>
      <c r="D36" s="12">
        <v>1</v>
      </c>
      <c r="E36" s="12">
        <v>15</v>
      </c>
      <c r="F36" s="12"/>
      <c r="G36" s="10"/>
      <c r="H36" s="13"/>
      <c r="I36" s="13"/>
      <c r="J36" s="13">
        <v>25</v>
      </c>
      <c r="K36" s="13">
        <v>0</v>
      </c>
      <c r="L36" s="13">
        <v>0</v>
      </c>
      <c r="M36" s="41">
        <f t="shared" si="0"/>
        <v>0</v>
      </c>
      <c r="N36" s="41">
        <f t="shared" si="1"/>
        <v>0</v>
      </c>
      <c r="O36" s="13"/>
      <c r="P36" s="13"/>
      <c r="Q36" s="13">
        <v>25</v>
      </c>
      <c r="R36" s="13">
        <v>0</v>
      </c>
      <c r="S36" s="13">
        <v>0</v>
      </c>
      <c r="T36" s="41">
        <f t="shared" si="2"/>
        <v>0</v>
      </c>
      <c r="U36" s="41">
        <f t="shared" si="3"/>
        <v>0</v>
      </c>
      <c r="V36" s="13"/>
      <c r="W36" s="13"/>
      <c r="X36" s="13">
        <v>25</v>
      </c>
      <c r="Y36" s="13">
        <v>0</v>
      </c>
      <c r="Z36" s="13">
        <v>0</v>
      </c>
      <c r="AA36" s="41">
        <f t="shared" si="4"/>
        <v>0</v>
      </c>
      <c r="AB36" s="41">
        <f t="shared" si="5"/>
        <v>0</v>
      </c>
      <c r="AC36" s="13"/>
      <c r="AD36" s="13"/>
      <c r="AE36" s="13">
        <v>25</v>
      </c>
      <c r="AF36" s="13">
        <v>0</v>
      </c>
      <c r="AG36" s="13">
        <v>0</v>
      </c>
      <c r="AH36" s="41">
        <f t="shared" si="6"/>
        <v>0</v>
      </c>
      <c r="AI36" s="41">
        <f t="shared" si="7"/>
        <v>0</v>
      </c>
      <c r="AJ36" s="130"/>
      <c r="AK36" s="130"/>
      <c r="AL36" s="13">
        <v>25</v>
      </c>
      <c r="AM36" s="13">
        <v>0</v>
      </c>
      <c r="AN36" s="13">
        <v>0</v>
      </c>
    </row>
    <row r="37" spans="1:40" ht="15.75" customHeight="1" x14ac:dyDescent="0.25">
      <c r="A37" s="103" t="s">
        <v>32</v>
      </c>
      <c r="B37" s="104"/>
      <c r="C37" s="12"/>
      <c r="D37" s="4">
        <v>557</v>
      </c>
      <c r="E37" s="4">
        <v>24387.5</v>
      </c>
      <c r="F37" s="4"/>
      <c r="G37" s="10">
        <f>L46-E37-E30</f>
        <v>438.5</v>
      </c>
      <c r="H37" s="17" t="s">
        <v>28</v>
      </c>
      <c r="I37" s="18"/>
      <c r="J37" s="13"/>
      <c r="K37" s="7">
        <v>0</v>
      </c>
      <c r="L37" s="7">
        <v>0</v>
      </c>
      <c r="M37" s="41">
        <f t="shared" si="0"/>
        <v>0</v>
      </c>
      <c r="N37" s="41">
        <f t="shared" si="1"/>
        <v>0</v>
      </c>
      <c r="O37" s="17" t="s">
        <v>28</v>
      </c>
      <c r="P37" s="18"/>
      <c r="Q37" s="13"/>
      <c r="R37" s="7">
        <v>0</v>
      </c>
      <c r="S37" s="7">
        <v>0</v>
      </c>
      <c r="T37" s="41">
        <f t="shared" si="2"/>
        <v>0</v>
      </c>
      <c r="U37" s="41">
        <f t="shared" si="3"/>
        <v>0</v>
      </c>
      <c r="V37" s="17" t="s">
        <v>28</v>
      </c>
      <c r="W37" s="18"/>
      <c r="X37" s="13"/>
      <c r="Y37" s="7">
        <v>0</v>
      </c>
      <c r="Z37" s="7">
        <v>0</v>
      </c>
      <c r="AA37" s="41">
        <f t="shared" si="4"/>
        <v>0</v>
      </c>
      <c r="AB37" s="41">
        <f t="shared" si="5"/>
        <v>0</v>
      </c>
      <c r="AC37" s="17" t="s">
        <v>28</v>
      </c>
      <c r="AD37" s="18"/>
      <c r="AE37" s="13"/>
      <c r="AF37" s="7">
        <v>0</v>
      </c>
      <c r="AG37" s="7">
        <v>0</v>
      </c>
      <c r="AH37" s="41">
        <f t="shared" si="6"/>
        <v>0</v>
      </c>
      <c r="AI37" s="41">
        <f t="shared" si="7"/>
        <v>0</v>
      </c>
      <c r="AJ37" s="105" t="s">
        <v>28</v>
      </c>
      <c r="AK37" s="106"/>
      <c r="AL37" s="13"/>
      <c r="AM37" s="7">
        <v>0</v>
      </c>
      <c r="AN37" s="7">
        <v>0</v>
      </c>
    </row>
    <row r="38" spans="1:40" ht="15.75" customHeight="1" x14ac:dyDescent="0.25">
      <c r="A38" s="129">
        <v>9</v>
      </c>
      <c r="B38" s="129" t="s">
        <v>33</v>
      </c>
      <c r="C38" s="12">
        <v>50</v>
      </c>
      <c r="D38" s="12">
        <v>5</v>
      </c>
      <c r="E38" s="12">
        <v>250</v>
      </c>
      <c r="F38" s="12"/>
      <c r="G38" s="10"/>
      <c r="H38" s="13">
        <v>7</v>
      </c>
      <c r="I38" s="13" t="s">
        <v>29</v>
      </c>
      <c r="J38" s="13">
        <v>40</v>
      </c>
      <c r="K38" s="13">
        <v>0</v>
      </c>
      <c r="L38" s="13">
        <v>0</v>
      </c>
      <c r="M38" s="41">
        <f t="shared" si="0"/>
        <v>0</v>
      </c>
      <c r="N38" s="41">
        <f t="shared" si="1"/>
        <v>0</v>
      </c>
      <c r="O38" s="13">
        <v>7</v>
      </c>
      <c r="P38" s="13" t="s">
        <v>29</v>
      </c>
      <c r="Q38" s="13">
        <v>40</v>
      </c>
      <c r="R38" s="13">
        <v>0</v>
      </c>
      <c r="S38" s="13">
        <v>0</v>
      </c>
      <c r="T38" s="41">
        <f t="shared" si="2"/>
        <v>0</v>
      </c>
      <c r="U38" s="41">
        <f t="shared" si="3"/>
        <v>0</v>
      </c>
      <c r="V38" s="13">
        <v>7</v>
      </c>
      <c r="W38" s="13" t="s">
        <v>29</v>
      </c>
      <c r="X38" s="13">
        <v>40</v>
      </c>
      <c r="Y38" s="13">
        <v>0</v>
      </c>
      <c r="Z38" s="13">
        <v>0</v>
      </c>
      <c r="AA38" s="41">
        <f t="shared" si="4"/>
        <v>0</v>
      </c>
      <c r="AB38" s="41">
        <f t="shared" si="5"/>
        <v>0</v>
      </c>
      <c r="AC38" s="13">
        <v>7</v>
      </c>
      <c r="AD38" s="13" t="s">
        <v>29</v>
      </c>
      <c r="AE38" s="13">
        <v>40</v>
      </c>
      <c r="AF38" s="13">
        <v>0</v>
      </c>
      <c r="AG38" s="13">
        <v>0</v>
      </c>
      <c r="AH38" s="41">
        <f t="shared" si="6"/>
        <v>0</v>
      </c>
      <c r="AI38" s="41">
        <f t="shared" si="7"/>
        <v>0</v>
      </c>
      <c r="AJ38" s="13">
        <v>7</v>
      </c>
      <c r="AK38" s="13" t="s">
        <v>29</v>
      </c>
      <c r="AL38" s="13">
        <v>40</v>
      </c>
      <c r="AM38" s="13">
        <v>0</v>
      </c>
      <c r="AN38" s="13">
        <v>0</v>
      </c>
    </row>
    <row r="39" spans="1:40" ht="31.5" x14ac:dyDescent="0.25">
      <c r="A39" s="129"/>
      <c r="B39" s="129"/>
      <c r="C39" s="12">
        <v>31.5</v>
      </c>
      <c r="D39" s="12">
        <v>4</v>
      </c>
      <c r="E39" s="12">
        <v>126</v>
      </c>
      <c r="F39" s="12"/>
      <c r="G39" s="10"/>
      <c r="H39" s="17" t="s">
        <v>30</v>
      </c>
      <c r="I39" s="18"/>
      <c r="J39" s="13"/>
      <c r="K39" s="7">
        <v>0</v>
      </c>
      <c r="L39" s="7">
        <v>0</v>
      </c>
      <c r="M39" s="41">
        <f t="shared" si="0"/>
        <v>0</v>
      </c>
      <c r="N39" s="41">
        <f t="shared" si="1"/>
        <v>0</v>
      </c>
      <c r="O39" s="17" t="s">
        <v>30</v>
      </c>
      <c r="P39" s="18"/>
      <c r="Q39" s="13"/>
      <c r="R39" s="7">
        <v>0</v>
      </c>
      <c r="S39" s="7">
        <v>0</v>
      </c>
      <c r="T39" s="41">
        <f t="shared" si="2"/>
        <v>0</v>
      </c>
      <c r="U39" s="41">
        <f t="shared" si="3"/>
        <v>0</v>
      </c>
      <c r="V39" s="17" t="s">
        <v>30</v>
      </c>
      <c r="W39" s="18"/>
      <c r="X39" s="13"/>
      <c r="Y39" s="7">
        <v>0</v>
      </c>
      <c r="Z39" s="7">
        <v>0</v>
      </c>
      <c r="AA39" s="41">
        <f t="shared" si="4"/>
        <v>0</v>
      </c>
      <c r="AB39" s="41">
        <f t="shared" si="5"/>
        <v>0</v>
      </c>
      <c r="AC39" s="17" t="s">
        <v>30</v>
      </c>
      <c r="AD39" s="18"/>
      <c r="AE39" s="13"/>
      <c r="AF39" s="7">
        <v>0</v>
      </c>
      <c r="AG39" s="7">
        <v>0</v>
      </c>
      <c r="AH39" s="41">
        <f t="shared" si="6"/>
        <v>0</v>
      </c>
      <c r="AI39" s="41">
        <f t="shared" si="7"/>
        <v>0</v>
      </c>
      <c r="AJ39" s="105" t="s">
        <v>30</v>
      </c>
      <c r="AK39" s="106"/>
      <c r="AL39" s="13"/>
      <c r="AM39" s="7">
        <v>0</v>
      </c>
      <c r="AN39" s="7">
        <v>0</v>
      </c>
    </row>
    <row r="40" spans="1:40" ht="15.75" x14ac:dyDescent="0.25">
      <c r="A40" s="129"/>
      <c r="B40" s="129"/>
      <c r="C40" s="12">
        <v>25</v>
      </c>
      <c r="D40" s="12">
        <v>3</v>
      </c>
      <c r="E40" s="12">
        <v>75</v>
      </c>
      <c r="F40" s="12"/>
      <c r="G40" s="10"/>
      <c r="H40" s="13">
        <v>8</v>
      </c>
      <c r="I40" s="13" t="s">
        <v>31</v>
      </c>
      <c r="J40" s="13">
        <v>80</v>
      </c>
      <c r="K40" s="13">
        <v>81</v>
      </c>
      <c r="L40" s="13">
        <v>6480</v>
      </c>
      <c r="M40" s="41">
        <f t="shared" si="0"/>
        <v>2</v>
      </c>
      <c r="N40" s="41">
        <f t="shared" si="1"/>
        <v>160</v>
      </c>
      <c r="O40" s="13">
        <v>8</v>
      </c>
      <c r="P40" s="13" t="s">
        <v>31</v>
      </c>
      <c r="Q40" s="13">
        <v>80</v>
      </c>
      <c r="R40" s="13">
        <v>83</v>
      </c>
      <c r="S40" s="13">
        <v>6640</v>
      </c>
      <c r="T40" s="41">
        <f t="shared" si="2"/>
        <v>8</v>
      </c>
      <c r="U40" s="41">
        <f t="shared" si="3"/>
        <v>640</v>
      </c>
      <c r="V40" s="13">
        <v>8</v>
      </c>
      <c r="W40" s="13" t="s">
        <v>31</v>
      </c>
      <c r="X40" s="13">
        <v>80</v>
      </c>
      <c r="Y40" s="13">
        <v>91</v>
      </c>
      <c r="Z40" s="13">
        <v>7280</v>
      </c>
      <c r="AA40" s="41">
        <f t="shared" si="4"/>
        <v>7</v>
      </c>
      <c r="AB40" s="41">
        <f t="shared" si="5"/>
        <v>560</v>
      </c>
      <c r="AC40" s="13">
        <v>8</v>
      </c>
      <c r="AD40" s="13" t="s">
        <v>31</v>
      </c>
      <c r="AE40" s="13">
        <v>80</v>
      </c>
      <c r="AF40" s="13">
        <v>98</v>
      </c>
      <c r="AG40" s="13">
        <v>7840</v>
      </c>
      <c r="AH40" s="41">
        <f t="shared" si="6"/>
        <v>6</v>
      </c>
      <c r="AI40" s="41">
        <f t="shared" si="7"/>
        <v>480</v>
      </c>
      <c r="AJ40" s="130">
        <v>8</v>
      </c>
      <c r="AK40" s="130" t="s">
        <v>31</v>
      </c>
      <c r="AL40" s="13">
        <v>80</v>
      </c>
      <c r="AM40" s="13">
        <v>104</v>
      </c>
      <c r="AN40" s="13">
        <v>8320</v>
      </c>
    </row>
    <row r="41" spans="1:40" ht="15.75" x14ac:dyDescent="0.25">
      <c r="A41" s="129"/>
      <c r="B41" s="129"/>
      <c r="C41" s="12">
        <v>20</v>
      </c>
      <c r="D41" s="12">
        <v>0</v>
      </c>
      <c r="E41" s="12">
        <v>0</v>
      </c>
      <c r="F41" s="12"/>
      <c r="G41" s="10"/>
      <c r="H41" s="13"/>
      <c r="I41" s="13"/>
      <c r="J41" s="13">
        <v>50</v>
      </c>
      <c r="K41" s="13">
        <v>210</v>
      </c>
      <c r="L41" s="13">
        <v>10500</v>
      </c>
      <c r="M41" s="41">
        <f t="shared" si="0"/>
        <v>0</v>
      </c>
      <c r="N41" s="41">
        <f t="shared" si="1"/>
        <v>0</v>
      </c>
      <c r="O41" s="13"/>
      <c r="P41" s="13"/>
      <c r="Q41" s="13">
        <v>50</v>
      </c>
      <c r="R41" s="13">
        <v>210</v>
      </c>
      <c r="S41" s="13">
        <v>10500</v>
      </c>
      <c r="T41" s="41">
        <f t="shared" si="2"/>
        <v>1</v>
      </c>
      <c r="U41" s="41">
        <f t="shared" si="3"/>
        <v>50</v>
      </c>
      <c r="V41" s="13"/>
      <c r="W41" s="13"/>
      <c r="X41" s="13">
        <v>50</v>
      </c>
      <c r="Y41" s="13">
        <v>211</v>
      </c>
      <c r="Z41" s="13">
        <v>10550</v>
      </c>
      <c r="AA41" s="41">
        <f t="shared" si="4"/>
        <v>4</v>
      </c>
      <c r="AB41" s="41">
        <f t="shared" si="5"/>
        <v>200</v>
      </c>
      <c r="AC41" s="13"/>
      <c r="AD41" s="13"/>
      <c r="AE41" s="13">
        <v>50</v>
      </c>
      <c r="AF41" s="13">
        <v>215</v>
      </c>
      <c r="AG41" s="13">
        <v>10750</v>
      </c>
      <c r="AH41" s="41">
        <f t="shared" si="6"/>
        <v>13</v>
      </c>
      <c r="AI41" s="41">
        <f t="shared" si="7"/>
        <v>650</v>
      </c>
      <c r="AJ41" s="130"/>
      <c r="AK41" s="130"/>
      <c r="AL41" s="13">
        <v>50</v>
      </c>
      <c r="AM41" s="13">
        <v>228</v>
      </c>
      <c r="AN41" s="13">
        <v>11400</v>
      </c>
    </row>
    <row r="42" spans="1:40" ht="15.75" customHeight="1" x14ac:dyDescent="0.25">
      <c r="A42" s="129"/>
      <c r="B42" s="129"/>
      <c r="C42" s="12">
        <v>16</v>
      </c>
      <c r="D42" s="12">
        <v>20</v>
      </c>
      <c r="E42" s="12">
        <v>320</v>
      </c>
      <c r="F42" s="12"/>
      <c r="G42" s="10"/>
      <c r="H42" s="13"/>
      <c r="I42" s="13"/>
      <c r="J42" s="13">
        <v>31.5</v>
      </c>
      <c r="K42" s="13">
        <v>212</v>
      </c>
      <c r="L42" s="13">
        <v>6678</v>
      </c>
      <c r="M42" s="41">
        <f t="shared" si="0"/>
        <v>1</v>
      </c>
      <c r="N42" s="41">
        <f t="shared" si="1"/>
        <v>31.5</v>
      </c>
      <c r="O42" s="13"/>
      <c r="P42" s="13"/>
      <c r="Q42" s="13">
        <v>31.5</v>
      </c>
      <c r="R42" s="13">
        <v>213</v>
      </c>
      <c r="S42" s="13">
        <v>6709.5</v>
      </c>
      <c r="T42" s="41">
        <f t="shared" si="2"/>
        <v>0</v>
      </c>
      <c r="U42" s="41">
        <f t="shared" si="3"/>
        <v>0</v>
      </c>
      <c r="V42" s="13"/>
      <c r="W42" s="13"/>
      <c r="X42" s="13">
        <v>31.5</v>
      </c>
      <c r="Y42" s="13">
        <v>213</v>
      </c>
      <c r="Z42" s="13">
        <v>6709.5</v>
      </c>
      <c r="AA42" s="41">
        <f t="shared" si="4"/>
        <v>-2</v>
      </c>
      <c r="AB42" s="41">
        <f t="shared" si="5"/>
        <v>-63</v>
      </c>
      <c r="AC42" s="13"/>
      <c r="AD42" s="13"/>
      <c r="AE42" s="13">
        <v>31.5</v>
      </c>
      <c r="AF42" s="13">
        <v>211</v>
      </c>
      <c r="AG42" s="13">
        <v>6646.5</v>
      </c>
      <c r="AH42" s="41">
        <f t="shared" si="6"/>
        <v>-3</v>
      </c>
      <c r="AI42" s="41">
        <f t="shared" si="7"/>
        <v>-94.5</v>
      </c>
      <c r="AJ42" s="130"/>
      <c r="AK42" s="130"/>
      <c r="AL42" s="13">
        <v>31.5</v>
      </c>
      <c r="AM42" s="13">
        <v>208</v>
      </c>
      <c r="AN42" s="13">
        <v>6552</v>
      </c>
    </row>
    <row r="43" spans="1:40" ht="15.75" x14ac:dyDescent="0.25">
      <c r="A43" s="129"/>
      <c r="B43" s="129"/>
      <c r="C43" s="12">
        <v>15</v>
      </c>
      <c r="D43" s="12">
        <v>0</v>
      </c>
      <c r="E43" s="12">
        <v>0</v>
      </c>
      <c r="F43" s="12"/>
      <c r="G43" s="10">
        <v>2</v>
      </c>
      <c r="H43" s="13"/>
      <c r="I43" s="13"/>
      <c r="J43" s="13">
        <v>25</v>
      </c>
      <c r="K43" s="13">
        <v>1</v>
      </c>
      <c r="L43" s="13">
        <v>25</v>
      </c>
      <c r="M43" s="41">
        <f t="shared" si="0"/>
        <v>0</v>
      </c>
      <c r="N43" s="41">
        <f t="shared" si="1"/>
        <v>0</v>
      </c>
      <c r="O43" s="13"/>
      <c r="P43" s="13"/>
      <c r="Q43" s="13">
        <v>25</v>
      </c>
      <c r="R43" s="13">
        <v>1</v>
      </c>
      <c r="S43" s="13">
        <v>25</v>
      </c>
      <c r="T43" s="41">
        <f t="shared" si="2"/>
        <v>0</v>
      </c>
      <c r="U43" s="41">
        <f t="shared" si="3"/>
        <v>0</v>
      </c>
      <c r="V43" s="13"/>
      <c r="W43" s="13"/>
      <c r="X43" s="13">
        <v>25</v>
      </c>
      <c r="Y43" s="13">
        <v>1</v>
      </c>
      <c r="Z43" s="13">
        <v>25</v>
      </c>
      <c r="AA43" s="41">
        <f t="shared" si="4"/>
        <v>0</v>
      </c>
      <c r="AB43" s="41">
        <f t="shared" si="5"/>
        <v>0</v>
      </c>
      <c r="AC43" s="13"/>
      <c r="AD43" s="13"/>
      <c r="AE43" s="13">
        <v>25</v>
      </c>
      <c r="AF43" s="13">
        <v>1</v>
      </c>
      <c r="AG43" s="13">
        <v>25</v>
      </c>
      <c r="AH43" s="41">
        <f t="shared" si="6"/>
        <v>0</v>
      </c>
      <c r="AI43" s="41">
        <f t="shared" si="7"/>
        <v>0</v>
      </c>
      <c r="AJ43" s="130"/>
      <c r="AK43" s="130"/>
      <c r="AL43" s="13">
        <v>25</v>
      </c>
      <c r="AM43" s="13">
        <v>1</v>
      </c>
      <c r="AN43" s="13">
        <v>25</v>
      </c>
    </row>
    <row r="44" spans="1:40" ht="15.75" customHeight="1" x14ac:dyDescent="0.25">
      <c r="A44" s="103" t="s">
        <v>34</v>
      </c>
      <c r="B44" s="104"/>
      <c r="C44" s="12"/>
      <c r="D44" s="4">
        <v>32</v>
      </c>
      <c r="E44" s="4">
        <v>771</v>
      </c>
      <c r="F44" s="4"/>
      <c r="G44" s="10">
        <f>L53-E44</f>
        <v>63</v>
      </c>
      <c r="H44" s="13"/>
      <c r="I44" s="13"/>
      <c r="J44" s="13">
        <v>16</v>
      </c>
      <c r="K44" s="13">
        <v>73</v>
      </c>
      <c r="L44" s="13">
        <v>1168</v>
      </c>
      <c r="M44" s="41">
        <f t="shared" si="0"/>
        <v>3</v>
      </c>
      <c r="N44" s="41">
        <f t="shared" si="1"/>
        <v>48</v>
      </c>
      <c r="O44" s="13"/>
      <c r="P44" s="13"/>
      <c r="Q44" s="13">
        <v>16</v>
      </c>
      <c r="R44" s="13">
        <v>76</v>
      </c>
      <c r="S44" s="13">
        <v>1216</v>
      </c>
      <c r="T44" s="41">
        <f t="shared" si="2"/>
        <v>6</v>
      </c>
      <c r="U44" s="41">
        <f t="shared" si="3"/>
        <v>96</v>
      </c>
      <c r="V44" s="13"/>
      <c r="W44" s="13"/>
      <c r="X44" s="13">
        <v>16</v>
      </c>
      <c r="Y44" s="13">
        <v>82</v>
      </c>
      <c r="Z44" s="13">
        <v>1312</v>
      </c>
      <c r="AA44" s="41">
        <f t="shared" si="4"/>
        <v>4</v>
      </c>
      <c r="AB44" s="41">
        <f t="shared" si="5"/>
        <v>64</v>
      </c>
      <c r="AC44" s="13"/>
      <c r="AD44" s="13"/>
      <c r="AE44" s="13">
        <v>16</v>
      </c>
      <c r="AF44" s="13">
        <v>86</v>
      </c>
      <c r="AG44" s="13">
        <v>1376</v>
      </c>
      <c r="AH44" s="41">
        <f t="shared" si="6"/>
        <v>-4</v>
      </c>
      <c r="AI44" s="41">
        <f t="shared" si="7"/>
        <v>-64</v>
      </c>
      <c r="AJ44" s="130"/>
      <c r="AK44" s="130"/>
      <c r="AL44" s="13">
        <v>16</v>
      </c>
      <c r="AM44" s="13">
        <v>82</v>
      </c>
      <c r="AN44" s="13">
        <v>1312</v>
      </c>
    </row>
    <row r="45" spans="1:40" ht="15.75" customHeight="1" x14ac:dyDescent="0.25">
      <c r="A45" s="103" t="s">
        <v>35</v>
      </c>
      <c r="B45" s="104"/>
      <c r="C45" s="12"/>
      <c r="D45" s="4">
        <v>833</v>
      </c>
      <c r="E45" s="4">
        <v>61248</v>
      </c>
      <c r="F45" s="4"/>
      <c r="G45" s="10"/>
      <c r="H45" s="13"/>
      <c r="I45" s="13"/>
      <c r="J45" s="13">
        <v>15</v>
      </c>
      <c r="K45" s="13">
        <v>1</v>
      </c>
      <c r="L45" s="13">
        <v>15</v>
      </c>
      <c r="M45" s="41">
        <f t="shared" si="0"/>
        <v>0</v>
      </c>
      <c r="N45" s="41">
        <f t="shared" si="1"/>
        <v>0</v>
      </c>
      <c r="O45" s="13"/>
      <c r="P45" s="13"/>
      <c r="Q45" s="13">
        <v>15</v>
      </c>
      <c r="R45" s="13">
        <v>1</v>
      </c>
      <c r="S45" s="13">
        <v>15</v>
      </c>
      <c r="T45" s="41">
        <f t="shared" si="2"/>
        <v>0</v>
      </c>
      <c r="U45" s="41">
        <f t="shared" si="3"/>
        <v>0</v>
      </c>
      <c r="V45" s="13"/>
      <c r="W45" s="13"/>
      <c r="X45" s="13">
        <v>15</v>
      </c>
      <c r="Y45" s="13">
        <v>1</v>
      </c>
      <c r="Z45" s="13">
        <v>15</v>
      </c>
      <c r="AA45" s="41">
        <f t="shared" si="4"/>
        <v>-1</v>
      </c>
      <c r="AB45" s="41">
        <f t="shared" si="5"/>
        <v>-15</v>
      </c>
      <c r="AC45" s="13"/>
      <c r="AD45" s="13"/>
      <c r="AE45" s="13">
        <v>15</v>
      </c>
      <c r="AF45" s="13">
        <v>0</v>
      </c>
      <c r="AG45" s="13">
        <v>0</v>
      </c>
      <c r="AH45" s="41">
        <f t="shared" si="6"/>
        <v>0</v>
      </c>
      <c r="AI45" s="41">
        <f t="shared" si="7"/>
        <v>0</v>
      </c>
      <c r="AJ45" s="130"/>
      <c r="AK45" s="130"/>
      <c r="AL45" s="13">
        <v>15</v>
      </c>
      <c r="AM45" s="13">
        <v>0</v>
      </c>
      <c r="AN45" s="13">
        <v>0</v>
      </c>
    </row>
    <row r="46" spans="1:40" ht="31.5" x14ac:dyDescent="0.25">
      <c r="G46" s="10"/>
      <c r="H46" s="17" t="s">
        <v>32</v>
      </c>
      <c r="I46" s="18"/>
      <c r="J46" s="13"/>
      <c r="K46" s="7">
        <v>578</v>
      </c>
      <c r="L46" s="7">
        <v>24866</v>
      </c>
      <c r="M46" s="41">
        <f t="shared" si="0"/>
        <v>6</v>
      </c>
      <c r="N46" s="41">
        <f t="shared" si="1"/>
        <v>239.5</v>
      </c>
      <c r="O46" s="17" t="s">
        <v>32</v>
      </c>
      <c r="P46" s="18"/>
      <c r="Q46" s="13"/>
      <c r="R46" s="7">
        <v>584</v>
      </c>
      <c r="S46" s="7">
        <v>25105.5</v>
      </c>
      <c r="T46" s="41">
        <f t="shared" si="2"/>
        <v>15</v>
      </c>
      <c r="U46" s="41">
        <f t="shared" si="3"/>
        <v>786</v>
      </c>
      <c r="V46" s="17" t="s">
        <v>32</v>
      </c>
      <c r="W46" s="18"/>
      <c r="X46" s="13"/>
      <c r="Y46" s="7">
        <v>599</v>
      </c>
      <c r="Z46" s="7">
        <v>25891.5</v>
      </c>
      <c r="AA46" s="41">
        <f t="shared" si="4"/>
        <v>12</v>
      </c>
      <c r="AB46" s="41">
        <f t="shared" si="5"/>
        <v>746</v>
      </c>
      <c r="AC46" s="17" t="s">
        <v>32</v>
      </c>
      <c r="AD46" s="18"/>
      <c r="AE46" s="13"/>
      <c r="AF46" s="7">
        <v>611</v>
      </c>
      <c r="AG46" s="7">
        <v>26637.5</v>
      </c>
      <c r="AH46" s="41">
        <f t="shared" si="6"/>
        <v>12</v>
      </c>
      <c r="AI46" s="41">
        <f t="shared" si="7"/>
        <v>971.5</v>
      </c>
      <c r="AJ46" s="105" t="s">
        <v>32</v>
      </c>
      <c r="AK46" s="106"/>
      <c r="AL46" s="13"/>
      <c r="AM46" s="7">
        <v>623</v>
      </c>
      <c r="AN46" s="7">
        <v>27609</v>
      </c>
    </row>
    <row r="47" spans="1:40" ht="15.75" x14ac:dyDescent="0.25">
      <c r="G47" s="10"/>
      <c r="H47" s="13">
        <v>9</v>
      </c>
      <c r="I47" s="13" t="s">
        <v>33</v>
      </c>
      <c r="J47" s="13">
        <v>50</v>
      </c>
      <c r="K47" s="13">
        <v>5</v>
      </c>
      <c r="L47" s="13">
        <v>250</v>
      </c>
      <c r="M47" s="41">
        <f t="shared" si="0"/>
        <v>0</v>
      </c>
      <c r="N47" s="41">
        <f t="shared" si="1"/>
        <v>0</v>
      </c>
      <c r="O47" s="13">
        <v>9</v>
      </c>
      <c r="P47" s="13" t="s">
        <v>33</v>
      </c>
      <c r="Q47" s="13">
        <v>50</v>
      </c>
      <c r="R47" s="13">
        <v>5</v>
      </c>
      <c r="S47" s="13">
        <v>250</v>
      </c>
      <c r="T47" s="41">
        <f t="shared" si="2"/>
        <v>5</v>
      </c>
      <c r="U47" s="41">
        <f t="shared" si="3"/>
        <v>250</v>
      </c>
      <c r="V47" s="13">
        <v>9</v>
      </c>
      <c r="W47" s="13" t="s">
        <v>33</v>
      </c>
      <c r="X47" s="13">
        <v>50</v>
      </c>
      <c r="Y47" s="13">
        <v>10</v>
      </c>
      <c r="Z47" s="13">
        <v>500</v>
      </c>
      <c r="AA47" s="41">
        <f t="shared" si="4"/>
        <v>0</v>
      </c>
      <c r="AB47" s="41">
        <f t="shared" si="5"/>
        <v>0</v>
      </c>
      <c r="AC47" s="13">
        <v>9</v>
      </c>
      <c r="AD47" s="13" t="s">
        <v>33</v>
      </c>
      <c r="AE47" s="13">
        <v>50</v>
      </c>
      <c r="AF47" s="13">
        <v>10</v>
      </c>
      <c r="AG47" s="13">
        <v>500</v>
      </c>
      <c r="AH47" s="41">
        <f t="shared" si="6"/>
        <v>0</v>
      </c>
      <c r="AI47" s="41">
        <f t="shared" si="7"/>
        <v>0</v>
      </c>
      <c r="AJ47" s="130">
        <v>9</v>
      </c>
      <c r="AK47" s="130" t="s">
        <v>33</v>
      </c>
      <c r="AL47" s="13">
        <v>50</v>
      </c>
      <c r="AM47" s="13">
        <v>10</v>
      </c>
      <c r="AN47" s="13">
        <v>500</v>
      </c>
    </row>
    <row r="48" spans="1:40" ht="15.75" x14ac:dyDescent="0.25">
      <c r="G48" s="10"/>
      <c r="H48" s="13"/>
      <c r="I48" s="13"/>
      <c r="J48" s="13">
        <v>31.5</v>
      </c>
      <c r="K48" s="13">
        <v>6</v>
      </c>
      <c r="L48" s="13">
        <v>189</v>
      </c>
      <c r="M48" s="41">
        <f t="shared" si="0"/>
        <v>2</v>
      </c>
      <c r="N48" s="41">
        <f t="shared" si="1"/>
        <v>63</v>
      </c>
      <c r="O48" s="13"/>
      <c r="P48" s="13"/>
      <c r="Q48" s="13">
        <v>31.5</v>
      </c>
      <c r="R48" s="13">
        <v>8</v>
      </c>
      <c r="S48" s="13">
        <v>252</v>
      </c>
      <c r="T48" s="41">
        <f t="shared" si="2"/>
        <v>0</v>
      </c>
      <c r="U48" s="41">
        <f t="shared" si="3"/>
        <v>0</v>
      </c>
      <c r="V48" s="13"/>
      <c r="W48" s="13"/>
      <c r="X48" s="13">
        <v>31.5</v>
      </c>
      <c r="Y48" s="13">
        <v>8</v>
      </c>
      <c r="Z48" s="13">
        <v>252</v>
      </c>
      <c r="AA48" s="41">
        <f t="shared" si="4"/>
        <v>0</v>
      </c>
      <c r="AB48" s="41">
        <f t="shared" si="5"/>
        <v>0</v>
      </c>
      <c r="AC48" s="13"/>
      <c r="AD48" s="13"/>
      <c r="AE48" s="13">
        <v>31.5</v>
      </c>
      <c r="AF48" s="13">
        <v>8</v>
      </c>
      <c r="AG48" s="13">
        <v>252</v>
      </c>
      <c r="AH48" s="41">
        <f t="shared" si="6"/>
        <v>0</v>
      </c>
      <c r="AI48" s="41">
        <f t="shared" si="7"/>
        <v>0</v>
      </c>
      <c r="AJ48" s="130"/>
      <c r="AK48" s="130"/>
      <c r="AL48" s="13">
        <v>31.5</v>
      </c>
      <c r="AM48" s="13">
        <v>8</v>
      </c>
      <c r="AN48" s="13">
        <v>252</v>
      </c>
    </row>
    <row r="49" spans="7:40" ht="15.75" customHeight="1" x14ac:dyDescent="0.25">
      <c r="G49" s="10"/>
      <c r="H49" s="13"/>
      <c r="I49" s="13"/>
      <c r="J49" s="13">
        <v>25</v>
      </c>
      <c r="K49" s="13">
        <v>3</v>
      </c>
      <c r="L49" s="13">
        <v>75</v>
      </c>
      <c r="M49" s="41">
        <f t="shared" si="0"/>
        <v>0</v>
      </c>
      <c r="N49" s="41">
        <f t="shared" si="1"/>
        <v>0</v>
      </c>
      <c r="O49" s="13"/>
      <c r="P49" s="13"/>
      <c r="Q49" s="13">
        <v>25</v>
      </c>
      <c r="R49" s="13">
        <v>3</v>
      </c>
      <c r="S49" s="13">
        <v>75</v>
      </c>
      <c r="T49" s="41">
        <f t="shared" si="2"/>
        <v>0</v>
      </c>
      <c r="U49" s="41">
        <f t="shared" si="3"/>
        <v>0</v>
      </c>
      <c r="V49" s="13"/>
      <c r="W49" s="13"/>
      <c r="X49" s="13">
        <v>25</v>
      </c>
      <c r="Y49" s="13">
        <v>3</v>
      </c>
      <c r="Z49" s="13">
        <v>75</v>
      </c>
      <c r="AA49" s="41">
        <f t="shared" si="4"/>
        <v>0</v>
      </c>
      <c r="AB49" s="41">
        <f t="shared" si="5"/>
        <v>0</v>
      </c>
      <c r="AC49" s="13"/>
      <c r="AD49" s="13"/>
      <c r="AE49" s="13">
        <v>25</v>
      </c>
      <c r="AF49" s="13">
        <v>3</v>
      </c>
      <c r="AG49" s="13">
        <v>75</v>
      </c>
      <c r="AH49" s="41">
        <f t="shared" si="6"/>
        <v>0</v>
      </c>
      <c r="AI49" s="41">
        <f t="shared" si="7"/>
        <v>0</v>
      </c>
      <c r="AJ49" s="130"/>
      <c r="AK49" s="130"/>
      <c r="AL49" s="13">
        <v>25</v>
      </c>
      <c r="AM49" s="13">
        <v>3</v>
      </c>
      <c r="AN49" s="13">
        <v>75</v>
      </c>
    </row>
    <row r="50" spans="7:40" ht="15.75" customHeight="1" x14ac:dyDescent="0.25">
      <c r="G50" s="10"/>
      <c r="H50" s="13"/>
      <c r="I50" s="13"/>
      <c r="J50" s="13">
        <v>20</v>
      </c>
      <c r="K50" s="13">
        <v>0</v>
      </c>
      <c r="L50" s="13">
        <v>0</v>
      </c>
      <c r="M50" s="41">
        <f t="shared" si="0"/>
        <v>0</v>
      </c>
      <c r="N50" s="41">
        <f t="shared" si="1"/>
        <v>0</v>
      </c>
      <c r="O50" s="13"/>
      <c r="P50" s="13"/>
      <c r="Q50" s="13">
        <v>20</v>
      </c>
      <c r="R50" s="13">
        <v>0</v>
      </c>
      <c r="S50" s="13">
        <v>0</v>
      </c>
      <c r="T50" s="41">
        <f t="shared" si="2"/>
        <v>0</v>
      </c>
      <c r="U50" s="41">
        <f t="shared" si="3"/>
        <v>0</v>
      </c>
      <c r="V50" s="13"/>
      <c r="W50" s="13"/>
      <c r="X50" s="13">
        <v>20</v>
      </c>
      <c r="Y50" s="13">
        <v>0</v>
      </c>
      <c r="Z50" s="13">
        <v>0</v>
      </c>
      <c r="AA50" s="41">
        <f t="shared" si="4"/>
        <v>0</v>
      </c>
      <c r="AB50" s="41">
        <f t="shared" si="5"/>
        <v>0</v>
      </c>
      <c r="AC50" s="13"/>
      <c r="AD50" s="13"/>
      <c r="AE50" s="13">
        <v>20</v>
      </c>
      <c r="AF50" s="13">
        <v>0</v>
      </c>
      <c r="AG50" s="13">
        <v>0</v>
      </c>
      <c r="AH50" s="41">
        <f t="shared" si="6"/>
        <v>0</v>
      </c>
      <c r="AI50" s="41">
        <f t="shared" si="7"/>
        <v>0</v>
      </c>
      <c r="AJ50" s="130"/>
      <c r="AK50" s="130"/>
      <c r="AL50" s="13">
        <v>20</v>
      </c>
      <c r="AM50" s="13">
        <v>0</v>
      </c>
      <c r="AN50" s="13">
        <v>0</v>
      </c>
    </row>
    <row r="51" spans="7:40" ht="15.75" customHeight="1" x14ac:dyDescent="0.25">
      <c r="H51" s="13"/>
      <c r="I51" s="13"/>
      <c r="J51" s="13">
        <v>16</v>
      </c>
      <c r="K51" s="13">
        <v>20</v>
      </c>
      <c r="L51" s="13">
        <v>320</v>
      </c>
      <c r="M51" s="41">
        <f t="shared" si="0"/>
        <v>1</v>
      </c>
      <c r="N51" s="41">
        <f t="shared" si="1"/>
        <v>16</v>
      </c>
      <c r="O51" s="13"/>
      <c r="P51" s="13"/>
      <c r="Q51" s="13">
        <v>16</v>
      </c>
      <c r="R51" s="13">
        <v>21</v>
      </c>
      <c r="S51" s="13">
        <v>336</v>
      </c>
      <c r="T51" s="41">
        <f t="shared" si="2"/>
        <v>2</v>
      </c>
      <c r="U51" s="41">
        <f t="shared" si="3"/>
        <v>32</v>
      </c>
      <c r="V51" s="13"/>
      <c r="W51" s="13"/>
      <c r="X51" s="13">
        <v>16</v>
      </c>
      <c r="Y51" s="13">
        <v>23</v>
      </c>
      <c r="Z51" s="13">
        <v>368</v>
      </c>
      <c r="AA51" s="41">
        <f t="shared" si="4"/>
        <v>0</v>
      </c>
      <c r="AB51" s="41">
        <f t="shared" si="5"/>
        <v>0</v>
      </c>
      <c r="AC51" s="13"/>
      <c r="AD51" s="13"/>
      <c r="AE51" s="13">
        <v>16</v>
      </c>
      <c r="AF51" s="13">
        <v>23</v>
      </c>
      <c r="AG51" s="13">
        <v>368</v>
      </c>
      <c r="AH51" s="41">
        <f t="shared" si="6"/>
        <v>0</v>
      </c>
      <c r="AI51" s="41">
        <f t="shared" si="7"/>
        <v>0</v>
      </c>
      <c r="AJ51" s="130"/>
      <c r="AK51" s="130"/>
      <c r="AL51" s="13">
        <v>16</v>
      </c>
      <c r="AM51" s="13">
        <v>23</v>
      </c>
      <c r="AN51" s="13">
        <v>368</v>
      </c>
    </row>
    <row r="52" spans="7:40" ht="15.75" customHeight="1" x14ac:dyDescent="0.25">
      <c r="H52" s="13"/>
      <c r="I52" s="13"/>
      <c r="J52" s="13">
        <v>15</v>
      </c>
      <c r="K52" s="13">
        <v>0</v>
      </c>
      <c r="L52" s="13">
        <v>0</v>
      </c>
      <c r="M52" s="41">
        <f t="shared" si="0"/>
        <v>0</v>
      </c>
      <c r="N52" s="41">
        <f t="shared" si="1"/>
        <v>0</v>
      </c>
      <c r="O52" s="13"/>
      <c r="P52" s="13"/>
      <c r="Q52" s="13">
        <v>15</v>
      </c>
      <c r="R52" s="13">
        <v>0</v>
      </c>
      <c r="S52" s="13">
        <v>0</v>
      </c>
      <c r="T52" s="41">
        <f t="shared" si="2"/>
        <v>0</v>
      </c>
      <c r="U52" s="41">
        <f t="shared" si="3"/>
        <v>0</v>
      </c>
      <c r="V52" s="13"/>
      <c r="W52" s="13"/>
      <c r="X52" s="13">
        <v>15</v>
      </c>
      <c r="Y52" s="13">
        <v>0</v>
      </c>
      <c r="Z52" s="13">
        <v>0</v>
      </c>
      <c r="AA52" s="41">
        <f t="shared" si="4"/>
        <v>0</v>
      </c>
      <c r="AB52" s="41">
        <f t="shared" si="5"/>
        <v>0</v>
      </c>
      <c r="AC52" s="13"/>
      <c r="AD52" s="13"/>
      <c r="AE52" s="13">
        <v>15</v>
      </c>
      <c r="AF52" s="13">
        <v>0</v>
      </c>
      <c r="AG52" s="13">
        <v>0</v>
      </c>
      <c r="AH52" s="41">
        <f t="shared" si="6"/>
        <v>0</v>
      </c>
      <c r="AI52" s="41">
        <f t="shared" si="7"/>
        <v>0</v>
      </c>
      <c r="AJ52" s="130"/>
      <c r="AK52" s="130"/>
      <c r="AL52" s="13">
        <v>15</v>
      </c>
      <c r="AM52" s="13">
        <v>0</v>
      </c>
      <c r="AN52" s="13">
        <v>0</v>
      </c>
    </row>
    <row r="53" spans="7:40" ht="15.75" customHeight="1" x14ac:dyDescent="0.25">
      <c r="H53" s="17" t="s">
        <v>34</v>
      </c>
      <c r="I53" s="18"/>
      <c r="J53" s="13"/>
      <c r="K53" s="7">
        <v>34</v>
      </c>
      <c r="L53" s="7">
        <v>834</v>
      </c>
      <c r="M53" s="41">
        <f t="shared" si="0"/>
        <v>3</v>
      </c>
      <c r="N53" s="41">
        <f t="shared" si="1"/>
        <v>79</v>
      </c>
      <c r="O53" s="17" t="s">
        <v>34</v>
      </c>
      <c r="P53" s="18"/>
      <c r="Q53" s="13"/>
      <c r="R53" s="7">
        <v>37</v>
      </c>
      <c r="S53" s="7">
        <v>913</v>
      </c>
      <c r="T53" s="41">
        <f t="shared" si="2"/>
        <v>7</v>
      </c>
      <c r="U53" s="41">
        <f t="shared" si="3"/>
        <v>282</v>
      </c>
      <c r="V53" s="17" t="s">
        <v>34</v>
      </c>
      <c r="W53" s="18"/>
      <c r="X53" s="13"/>
      <c r="Y53" s="7">
        <v>44</v>
      </c>
      <c r="Z53" s="7">
        <v>1195</v>
      </c>
      <c r="AA53" s="41">
        <f t="shared" si="4"/>
        <v>0</v>
      </c>
      <c r="AB53" s="41">
        <f t="shared" si="5"/>
        <v>0</v>
      </c>
      <c r="AC53" s="17" t="s">
        <v>34</v>
      </c>
      <c r="AD53" s="18"/>
      <c r="AE53" s="13"/>
      <c r="AF53" s="7">
        <v>44</v>
      </c>
      <c r="AG53" s="7">
        <v>1195</v>
      </c>
      <c r="AH53" s="41">
        <f t="shared" si="6"/>
        <v>0</v>
      </c>
      <c r="AI53" s="41">
        <f t="shared" si="7"/>
        <v>0</v>
      </c>
      <c r="AJ53" s="105" t="s">
        <v>34</v>
      </c>
      <c r="AK53" s="106"/>
      <c r="AL53" s="13"/>
      <c r="AM53" s="7">
        <v>44</v>
      </c>
      <c r="AN53" s="7">
        <v>1195</v>
      </c>
    </row>
    <row r="54" spans="7:40" ht="47.25" x14ac:dyDescent="0.25">
      <c r="H54" s="30" t="s">
        <v>35</v>
      </c>
      <c r="I54" s="30"/>
      <c r="J54" s="13"/>
      <c r="K54" s="7">
        <v>936</v>
      </c>
      <c r="L54" s="7">
        <v>70874.5</v>
      </c>
      <c r="M54" s="41">
        <f t="shared" si="0"/>
        <v>53</v>
      </c>
      <c r="N54" s="41">
        <f t="shared" si="1"/>
        <v>2939</v>
      </c>
      <c r="O54" s="17" t="s">
        <v>35</v>
      </c>
      <c r="P54" s="18"/>
      <c r="Q54" s="13"/>
      <c r="R54" s="7">
        <v>989</v>
      </c>
      <c r="S54" s="7">
        <v>73813.5</v>
      </c>
      <c r="T54" s="41">
        <f t="shared" si="2"/>
        <v>33</v>
      </c>
      <c r="U54" s="41">
        <f t="shared" si="3"/>
        <v>3313</v>
      </c>
      <c r="V54" s="17" t="s">
        <v>35</v>
      </c>
      <c r="W54" s="18"/>
      <c r="X54" s="13"/>
      <c r="Y54" s="7">
        <v>1022</v>
      </c>
      <c r="Z54" s="7">
        <v>77126.5</v>
      </c>
      <c r="AA54" s="41">
        <f t="shared" si="4"/>
        <v>20</v>
      </c>
      <c r="AB54" s="41">
        <f t="shared" si="5"/>
        <v>3086</v>
      </c>
      <c r="AC54" s="17" t="s">
        <v>35</v>
      </c>
      <c r="AD54" s="18"/>
      <c r="AE54" s="13"/>
      <c r="AF54" s="7">
        <v>1042</v>
      </c>
      <c r="AG54" s="7">
        <v>80212.5</v>
      </c>
      <c r="AH54" s="41">
        <f t="shared" si="6"/>
        <v>32</v>
      </c>
      <c r="AI54" s="41">
        <f t="shared" si="7"/>
        <v>4361.5</v>
      </c>
      <c r="AJ54" s="105" t="s">
        <v>35</v>
      </c>
      <c r="AK54" s="106"/>
      <c r="AL54" s="13"/>
      <c r="AM54" s="7">
        <v>1074</v>
      </c>
      <c r="AN54" s="7">
        <v>84574</v>
      </c>
    </row>
  </sheetData>
  <mergeCells count="96">
    <mergeCell ref="AJ53:AK53"/>
    <mergeCell ref="AJ54:AK54"/>
    <mergeCell ref="AJ46:AK46"/>
    <mergeCell ref="AJ47:AJ52"/>
    <mergeCell ref="AK47:AK52"/>
    <mergeCell ref="A38:A43"/>
    <mergeCell ref="B38:B43"/>
    <mergeCell ref="AJ39:AK39"/>
    <mergeCell ref="AJ40:AJ45"/>
    <mergeCell ref="AK40:AK45"/>
    <mergeCell ref="A44:B44"/>
    <mergeCell ref="A45:B45"/>
    <mergeCell ref="AJ34:AK34"/>
    <mergeCell ref="AJ35:AJ36"/>
    <mergeCell ref="AK35:AK36"/>
    <mergeCell ref="A37:B37"/>
    <mergeCell ref="AJ37:AK37"/>
    <mergeCell ref="AJ18:AK18"/>
    <mergeCell ref="A19:A24"/>
    <mergeCell ref="B19:B24"/>
    <mergeCell ref="AJ19:AJ22"/>
    <mergeCell ref="AK19:AK22"/>
    <mergeCell ref="A18:B18"/>
    <mergeCell ref="AJ23:AK23"/>
    <mergeCell ref="AJ24:AJ33"/>
    <mergeCell ref="AK24:AK33"/>
    <mergeCell ref="A25:B25"/>
    <mergeCell ref="A26:A27"/>
    <mergeCell ref="B26:B27"/>
    <mergeCell ref="A28:B28"/>
    <mergeCell ref="A30:B30"/>
    <mergeCell ref="A31:A36"/>
    <mergeCell ref="B31:B36"/>
    <mergeCell ref="H13:I13"/>
    <mergeCell ref="O13:P13"/>
    <mergeCell ref="V13:W13"/>
    <mergeCell ref="AC13:AD13"/>
    <mergeCell ref="AJ16:AK16"/>
    <mergeCell ref="AJ13:AK13"/>
    <mergeCell ref="A14:B14"/>
    <mergeCell ref="AJ14:AJ15"/>
    <mergeCell ref="AK14:AK15"/>
    <mergeCell ref="A15:A17"/>
    <mergeCell ref="B15:B17"/>
    <mergeCell ref="AJ8:AJ12"/>
    <mergeCell ref="AK8:AK12"/>
    <mergeCell ref="A7:A8"/>
    <mergeCell ref="B7:B8"/>
    <mergeCell ref="H8:H11"/>
    <mergeCell ref="I8:I11"/>
    <mergeCell ref="O8:O11"/>
    <mergeCell ref="P8:P11"/>
    <mergeCell ref="A9:B9"/>
    <mergeCell ref="A10:A11"/>
    <mergeCell ref="B10:B11"/>
    <mergeCell ref="A12:B12"/>
    <mergeCell ref="P4:P5"/>
    <mergeCell ref="V8:V11"/>
    <mergeCell ref="W8:W11"/>
    <mergeCell ref="AC8:AC11"/>
    <mergeCell ref="AD8:AD11"/>
    <mergeCell ref="A4:A5"/>
    <mergeCell ref="B4:B5"/>
    <mergeCell ref="H4:H5"/>
    <mergeCell ref="I4:I5"/>
    <mergeCell ref="O4:O5"/>
    <mergeCell ref="AJ6:AK6"/>
    <mergeCell ref="V4:V5"/>
    <mergeCell ref="W4:W5"/>
    <mergeCell ref="AC4:AC5"/>
    <mergeCell ref="AD4:AD5"/>
    <mergeCell ref="AJ4:AJ5"/>
    <mergeCell ref="AK4:AK5"/>
    <mergeCell ref="A6:B6"/>
    <mergeCell ref="H6:I6"/>
    <mergeCell ref="O6:P6"/>
    <mergeCell ref="V6:W6"/>
    <mergeCell ref="AC6:AD6"/>
    <mergeCell ref="AJ2:AJ3"/>
    <mergeCell ref="AK2:AK3"/>
    <mergeCell ref="V2:V3"/>
    <mergeCell ref="W2:W3"/>
    <mergeCell ref="AC2:AC3"/>
    <mergeCell ref="AD2:AD3"/>
    <mergeCell ref="O2:O3"/>
    <mergeCell ref="P2:P3"/>
    <mergeCell ref="A2:A3"/>
    <mergeCell ref="B2:B3"/>
    <mergeCell ref="H2:H3"/>
    <mergeCell ref="I2:I3"/>
    <mergeCell ref="O1:S1"/>
    <mergeCell ref="V1:Z1"/>
    <mergeCell ref="AC1:AG1"/>
    <mergeCell ref="AJ1:AN1"/>
    <mergeCell ref="A1:E1"/>
    <mergeCell ref="H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Infra added 4th CP</vt:lpstr>
      <vt:lpstr>Sheet1</vt:lpstr>
      <vt:lpstr>'Infra added 4th CP'!Print_Titles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TGTRANSCO DE</cp:lastModifiedBy>
  <cp:lastPrinted>2025-02-22T07:22:55Z</cp:lastPrinted>
  <dcterms:created xsi:type="dcterms:W3CDTF">2024-10-01T07:21:32Z</dcterms:created>
  <dcterms:modified xsi:type="dcterms:W3CDTF">2025-02-22T07:43:33Z</dcterms:modified>
</cp:coreProperties>
</file>